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1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2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3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4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5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6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7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8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9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0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3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4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5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6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7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8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0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1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2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3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5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6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7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8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9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0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1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2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3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6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8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9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0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1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2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3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5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6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8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9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0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1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2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4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5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6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7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8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9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0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1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2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3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4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5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7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9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1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2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3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4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5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6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7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8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0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1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2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3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4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6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7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9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1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2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4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5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7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8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9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0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1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2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3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4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6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7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8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9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0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1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2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3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4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5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6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7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9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0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1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2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4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5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6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7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9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0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1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2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4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5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6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7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8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9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0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1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2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3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4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5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6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7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8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9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0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1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2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3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4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7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8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9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1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2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3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4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5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7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8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9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0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1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2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3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4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6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7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0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1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2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3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4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5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6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8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0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1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3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4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5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6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7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8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9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0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1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3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5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6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7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8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9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0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2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3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4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5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6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7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8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9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0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1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2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3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4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7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8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9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0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1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2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3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4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5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6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7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8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9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0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1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2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3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4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5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6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7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8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9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0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1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2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3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4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5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7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8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9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1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2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3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4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5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6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7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8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9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1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2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3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4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5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8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9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0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2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3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4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5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6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7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8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9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1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2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3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4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5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6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7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8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9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1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2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3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5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6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7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8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9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0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1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2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3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7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8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9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1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2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3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4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5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6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7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9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0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1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3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4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5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7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2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3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4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5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6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7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8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0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1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2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3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4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5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6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7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8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9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0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1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2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3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4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5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6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9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0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1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2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3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4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5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6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7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8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9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2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3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4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5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6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8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0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1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2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3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4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5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6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7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8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0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2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3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5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6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7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8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9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0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1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2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4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5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6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8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9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0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1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3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4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5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6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7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8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9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0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1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2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3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4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5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6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7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8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9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0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1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2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3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4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5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7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9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1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2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3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4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5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6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7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8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9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0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2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3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4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5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6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8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9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0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1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2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3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4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5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6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7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8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9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0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1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2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3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4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7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8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9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0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1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2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3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4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5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6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7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8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0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2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3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4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5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6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7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8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9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0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1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3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4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6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7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9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0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1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2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3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5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6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7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8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1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2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3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4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6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8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9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1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2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3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5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6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7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8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9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0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2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3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4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6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7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8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9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0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1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2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3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4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5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6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7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8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9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0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2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3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4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6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7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8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0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1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2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3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4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5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7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9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1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2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3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4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5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6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7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8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9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0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3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4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5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6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7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9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0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1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2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6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7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8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9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1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2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4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5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6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7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9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1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2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3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4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5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6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8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9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0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1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2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3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5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6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8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9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0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1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2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3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4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5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6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7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8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9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1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2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3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4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5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6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7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8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9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0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1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2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6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7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8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9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0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1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2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3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4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6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7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9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0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1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2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3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4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5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6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7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8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9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0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1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2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4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5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7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8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9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2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3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4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5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6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7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9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0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1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2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4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5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6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7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8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9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0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1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2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3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5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6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8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9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0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1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3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4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5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6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7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8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1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2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3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4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5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6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7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8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9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3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4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5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6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7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8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9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0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1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2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4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5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6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7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8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0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3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5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6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7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8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9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0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1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2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3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4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6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7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8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9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0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1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2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3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4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6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7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8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9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0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1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2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3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4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5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6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7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8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9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0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2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3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4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5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6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7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8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9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0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1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2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3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4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5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6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8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9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0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1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3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4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6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7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8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9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0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1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2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3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4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5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6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7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8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9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0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1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2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3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4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5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6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8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9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0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1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2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3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4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5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6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7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8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9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0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1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2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3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5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7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8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9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0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1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2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3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4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5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6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7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8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9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0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gráficos!$A$7:$A$1357</f>
              <numCache>
                <formatCode>General</formatCode>
                <ptCount val="135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  <pt idx="753">
                  <v>0</v>
                </pt>
                <pt idx="754">
                  <v>0</v>
                </pt>
                <pt idx="755">
                  <v>0</v>
                </pt>
                <pt idx="756">
                  <v>0</v>
                </pt>
                <pt idx="757">
                  <v>0</v>
                </pt>
                <pt idx="758">
                  <v>0</v>
                </pt>
                <pt idx="759">
                  <v>0</v>
                </pt>
                <pt idx="760">
                  <v>0</v>
                </pt>
                <pt idx="761">
                  <v>0</v>
                </pt>
                <pt idx="762">
                  <v>0</v>
                </pt>
                <pt idx="763">
                  <v>0</v>
                </pt>
                <pt idx="764">
                  <v>0</v>
                </pt>
                <pt idx="765">
                  <v>0</v>
                </pt>
                <pt idx="766">
                  <v>0</v>
                </pt>
                <pt idx="767">
                  <v>0</v>
                </pt>
                <pt idx="768">
                  <v>0</v>
                </pt>
                <pt idx="769">
                  <v>0</v>
                </pt>
                <pt idx="770">
                  <v>0</v>
                </pt>
                <pt idx="771">
                  <v>0</v>
                </pt>
                <pt idx="772">
                  <v>0</v>
                </pt>
                <pt idx="773">
                  <v>0</v>
                </pt>
                <pt idx="774">
                  <v>0</v>
                </pt>
                <pt idx="775">
                  <v>0</v>
                </pt>
                <pt idx="776">
                  <v>0</v>
                </pt>
                <pt idx="777">
                  <v>0</v>
                </pt>
                <pt idx="778">
                  <v>0</v>
                </pt>
                <pt idx="779">
                  <v>0</v>
                </pt>
                <pt idx="780">
                  <v>0</v>
                </pt>
                <pt idx="781">
                  <v>0</v>
                </pt>
                <pt idx="782">
                  <v>0</v>
                </pt>
                <pt idx="783">
                  <v>0</v>
                </pt>
                <pt idx="784">
                  <v>0</v>
                </pt>
                <pt idx="785">
                  <v>0</v>
                </pt>
                <pt idx="786">
                  <v>0</v>
                </pt>
                <pt idx="787">
                  <v>0</v>
                </pt>
                <pt idx="788">
                  <v>0</v>
                </pt>
                <pt idx="789">
                  <v>0</v>
                </pt>
                <pt idx="790">
                  <v>0</v>
                </pt>
                <pt idx="791">
                  <v>0</v>
                </pt>
                <pt idx="792">
                  <v>0</v>
                </pt>
                <pt idx="793">
                  <v>0</v>
                </pt>
                <pt idx="794">
                  <v>0</v>
                </pt>
                <pt idx="795">
                  <v>0</v>
                </pt>
                <pt idx="796">
                  <v>0</v>
                </pt>
                <pt idx="797">
                  <v>0</v>
                </pt>
                <pt idx="798">
                  <v>0</v>
                </pt>
                <pt idx="799">
                  <v>0</v>
                </pt>
                <pt idx="800">
                  <v>0</v>
                </pt>
                <pt idx="801">
                  <v>0</v>
                </pt>
                <pt idx="802">
                  <v>0</v>
                </pt>
                <pt idx="803">
                  <v>0</v>
                </pt>
                <pt idx="804">
                  <v>0</v>
                </pt>
                <pt idx="805">
                  <v>0</v>
                </pt>
                <pt idx="806">
                  <v>0</v>
                </pt>
                <pt idx="807">
                  <v>0</v>
                </pt>
                <pt idx="808">
                  <v>0</v>
                </pt>
                <pt idx="809">
                  <v>0</v>
                </pt>
                <pt idx="810">
                  <v>0</v>
                </pt>
                <pt idx="811">
                  <v>0</v>
                </pt>
                <pt idx="812">
                  <v>0</v>
                </pt>
                <pt idx="813">
                  <v>0</v>
                </pt>
                <pt idx="814">
                  <v>0</v>
                </pt>
                <pt idx="815">
                  <v>0</v>
                </pt>
                <pt idx="816">
                  <v>0</v>
                </pt>
                <pt idx="817">
                  <v>0</v>
                </pt>
                <pt idx="818">
                  <v>0</v>
                </pt>
                <pt idx="819">
                  <v>0</v>
                </pt>
                <pt idx="820">
                  <v>0</v>
                </pt>
                <pt idx="821">
                  <v>0</v>
                </pt>
                <pt idx="822">
                  <v>0</v>
                </pt>
                <pt idx="823">
                  <v>0</v>
                </pt>
                <pt idx="824">
                  <v>0</v>
                </pt>
                <pt idx="825">
                  <v>0</v>
                </pt>
                <pt idx="826">
                  <v>0</v>
                </pt>
                <pt idx="827">
                  <v>0</v>
                </pt>
                <pt idx="828">
                  <v>0</v>
                </pt>
                <pt idx="829">
                  <v>0</v>
                </pt>
                <pt idx="830">
                  <v>0</v>
                </pt>
                <pt idx="831">
                  <v>0</v>
                </pt>
                <pt idx="832">
                  <v>0</v>
                </pt>
                <pt idx="833">
                  <v>0</v>
                </pt>
                <pt idx="834">
                  <v>0</v>
                </pt>
                <pt idx="835">
                  <v>0</v>
                </pt>
                <pt idx="836">
                  <v>0</v>
                </pt>
                <pt idx="837">
                  <v>0</v>
                </pt>
                <pt idx="838">
                  <v>0</v>
                </pt>
                <pt idx="839">
                  <v>0</v>
                </pt>
                <pt idx="840">
                  <v>0</v>
                </pt>
                <pt idx="841">
                  <v>0</v>
                </pt>
                <pt idx="842">
                  <v>0</v>
                </pt>
                <pt idx="843">
                  <v>0</v>
                </pt>
                <pt idx="844">
                  <v>0</v>
                </pt>
                <pt idx="845">
                  <v>0</v>
                </pt>
                <pt idx="846">
                  <v>0</v>
                </pt>
                <pt idx="847">
                  <v>0</v>
                </pt>
                <pt idx="848">
                  <v>0</v>
                </pt>
                <pt idx="849">
                  <v>0</v>
                </pt>
                <pt idx="850">
                  <v>0</v>
                </pt>
                <pt idx="851">
                  <v>0</v>
                </pt>
                <pt idx="852">
                  <v>0</v>
                </pt>
                <pt idx="853">
                  <v>0</v>
                </pt>
                <pt idx="854">
                  <v>0</v>
                </pt>
                <pt idx="855">
                  <v>0</v>
                </pt>
                <pt idx="856">
                  <v>0</v>
                </pt>
                <pt idx="857">
                  <v>0</v>
                </pt>
                <pt idx="858">
                  <v>0</v>
                </pt>
                <pt idx="859">
                  <v>0</v>
                </pt>
                <pt idx="860">
                  <v>0</v>
                </pt>
                <pt idx="861">
                  <v>0</v>
                </pt>
                <pt idx="862">
                  <v>0</v>
                </pt>
                <pt idx="863">
                  <v>0</v>
                </pt>
                <pt idx="864">
                  <v>0</v>
                </pt>
                <pt idx="865">
                  <v>0</v>
                </pt>
                <pt idx="866">
                  <v>0</v>
                </pt>
                <pt idx="867">
                  <v>0</v>
                </pt>
                <pt idx="868">
                  <v>0</v>
                </pt>
                <pt idx="869">
                  <v>0</v>
                </pt>
                <pt idx="870">
                  <v>0</v>
                </pt>
                <pt idx="871">
                  <v>0</v>
                </pt>
                <pt idx="872">
                  <v>0</v>
                </pt>
                <pt idx="873">
                  <v>0</v>
                </pt>
                <pt idx="874">
                  <v>0</v>
                </pt>
                <pt idx="875">
                  <v>0</v>
                </pt>
                <pt idx="876">
                  <v>0</v>
                </pt>
                <pt idx="877">
                  <v>0</v>
                </pt>
                <pt idx="878">
                  <v>0</v>
                </pt>
                <pt idx="879">
                  <v>0</v>
                </pt>
                <pt idx="880">
                  <v>0</v>
                </pt>
                <pt idx="881">
                  <v>0</v>
                </pt>
                <pt idx="882">
                  <v>0</v>
                </pt>
                <pt idx="883">
                  <v>0</v>
                </pt>
                <pt idx="884">
                  <v>0</v>
                </pt>
                <pt idx="885">
                  <v>0</v>
                </pt>
                <pt idx="886">
                  <v>0</v>
                </pt>
                <pt idx="887">
                  <v>0</v>
                </pt>
                <pt idx="888">
                  <v>0</v>
                </pt>
                <pt idx="889">
                  <v>0</v>
                </pt>
                <pt idx="890">
                  <v>0</v>
                </pt>
                <pt idx="891">
                  <v>0</v>
                </pt>
                <pt idx="892">
                  <v>0</v>
                </pt>
                <pt idx="893">
                  <v>0</v>
                </pt>
                <pt idx="894">
                  <v>0</v>
                </pt>
                <pt idx="895">
                  <v>0</v>
                </pt>
                <pt idx="896">
                  <v>0</v>
                </pt>
                <pt idx="897">
                  <v>0</v>
                </pt>
                <pt idx="898">
                  <v>0</v>
                </pt>
                <pt idx="899">
                  <v>0</v>
                </pt>
                <pt idx="900">
                  <v>0</v>
                </pt>
                <pt idx="901">
                  <v>0</v>
                </pt>
                <pt idx="902">
                  <v>0</v>
                </pt>
                <pt idx="903">
                  <v>0</v>
                </pt>
                <pt idx="904">
                  <v>0</v>
                </pt>
                <pt idx="905">
                  <v>0</v>
                </pt>
                <pt idx="906">
                  <v>0</v>
                </pt>
                <pt idx="907">
                  <v>0</v>
                </pt>
                <pt idx="908">
                  <v>0</v>
                </pt>
                <pt idx="909">
                  <v>0</v>
                </pt>
                <pt idx="910">
                  <v>0</v>
                </pt>
                <pt idx="911">
                  <v>0</v>
                </pt>
                <pt idx="912">
                  <v>0</v>
                </pt>
                <pt idx="913">
                  <v>0</v>
                </pt>
                <pt idx="914">
                  <v>0</v>
                </pt>
                <pt idx="915">
                  <v>0</v>
                </pt>
                <pt idx="916">
                  <v>0</v>
                </pt>
                <pt idx="917">
                  <v>0</v>
                </pt>
                <pt idx="918">
                  <v>0</v>
                </pt>
                <pt idx="919">
                  <v>0</v>
                </pt>
                <pt idx="920">
                  <v>0</v>
                </pt>
                <pt idx="921">
                  <v>0</v>
                </pt>
                <pt idx="922">
                  <v>0</v>
                </pt>
                <pt idx="923">
                  <v>0</v>
                </pt>
                <pt idx="924">
                  <v>0</v>
                </pt>
                <pt idx="925">
                  <v>0</v>
                </pt>
                <pt idx="926">
                  <v>0</v>
                </pt>
                <pt idx="927">
                  <v>0</v>
                </pt>
                <pt idx="928">
                  <v>0</v>
                </pt>
                <pt idx="929">
                  <v>0</v>
                </pt>
                <pt idx="930">
                  <v>0</v>
                </pt>
                <pt idx="931">
                  <v>0</v>
                </pt>
                <pt idx="932">
                  <v>0</v>
                </pt>
                <pt idx="933">
                  <v>0</v>
                </pt>
                <pt idx="934">
                  <v>0</v>
                </pt>
                <pt idx="935">
                  <v>0</v>
                </pt>
                <pt idx="936">
                  <v>0</v>
                </pt>
                <pt idx="937">
                  <v>0</v>
                </pt>
                <pt idx="938">
                  <v>0</v>
                </pt>
                <pt idx="939">
                  <v>0</v>
                </pt>
                <pt idx="940">
                  <v>0</v>
                </pt>
                <pt idx="941">
                  <v>0</v>
                </pt>
                <pt idx="942">
                  <v>0</v>
                </pt>
                <pt idx="943">
                  <v>0</v>
                </pt>
                <pt idx="944">
                  <v>0</v>
                </pt>
                <pt idx="945">
                  <v>0</v>
                </pt>
                <pt idx="946">
                  <v>0</v>
                </pt>
                <pt idx="947">
                  <v>0</v>
                </pt>
                <pt idx="948">
                  <v>0</v>
                </pt>
                <pt idx="949">
                  <v>0</v>
                </pt>
                <pt idx="950">
                  <v>0</v>
                </pt>
                <pt idx="951">
                  <v>0</v>
                </pt>
                <pt idx="952">
                  <v>0</v>
                </pt>
                <pt idx="953">
                  <v>0</v>
                </pt>
                <pt idx="954">
                  <v>0</v>
                </pt>
                <pt idx="955">
                  <v>0</v>
                </pt>
                <pt idx="956">
                  <v>0</v>
                </pt>
                <pt idx="957">
                  <v>0</v>
                </pt>
                <pt idx="958">
                  <v>0</v>
                </pt>
                <pt idx="959">
                  <v>0</v>
                </pt>
                <pt idx="960">
                  <v>0</v>
                </pt>
                <pt idx="961">
                  <v>0</v>
                </pt>
                <pt idx="962">
                  <v>0</v>
                </pt>
                <pt idx="963">
                  <v>0</v>
                </pt>
                <pt idx="964">
                  <v>0</v>
                </pt>
                <pt idx="965">
                  <v>0</v>
                </pt>
                <pt idx="966">
                  <v>0</v>
                </pt>
                <pt idx="967">
                  <v>0</v>
                </pt>
                <pt idx="968">
                  <v>0</v>
                </pt>
                <pt idx="969">
                  <v>0</v>
                </pt>
                <pt idx="970">
                  <v>0</v>
                </pt>
                <pt idx="971">
                  <v>0</v>
                </pt>
                <pt idx="972">
                  <v>0</v>
                </pt>
                <pt idx="973">
                  <v>0</v>
                </pt>
                <pt idx="974">
                  <v>0</v>
                </pt>
                <pt idx="975">
                  <v>0</v>
                </pt>
                <pt idx="976">
                  <v>0</v>
                </pt>
                <pt idx="977">
                  <v>0</v>
                </pt>
                <pt idx="978">
                  <v>0</v>
                </pt>
                <pt idx="979">
                  <v>0</v>
                </pt>
                <pt idx="980">
                  <v>0</v>
                </pt>
                <pt idx="981">
                  <v>0</v>
                </pt>
                <pt idx="982">
                  <v>0</v>
                </pt>
                <pt idx="983">
                  <v>0</v>
                </pt>
                <pt idx="984">
                  <v>0</v>
                </pt>
                <pt idx="985">
                  <v>0</v>
                </pt>
                <pt idx="986">
                  <v>0</v>
                </pt>
                <pt idx="987">
                  <v>0</v>
                </pt>
                <pt idx="988">
                  <v>0</v>
                </pt>
                <pt idx="989">
                  <v>0</v>
                </pt>
                <pt idx="990">
                  <v>0</v>
                </pt>
                <pt idx="991">
                  <v>0</v>
                </pt>
                <pt idx="992">
                  <v>0</v>
                </pt>
                <pt idx="993">
                  <v>0</v>
                </pt>
                <pt idx="994">
                  <v>0</v>
                </pt>
                <pt idx="995">
                  <v>0</v>
                </pt>
                <pt idx="996">
                  <v>0</v>
                </pt>
                <pt idx="997">
                  <v>0</v>
                </pt>
                <pt idx="998">
                  <v>0</v>
                </pt>
                <pt idx="999">
                  <v>0</v>
                </pt>
                <pt idx="1000">
                  <v>0</v>
                </pt>
                <pt idx="1001">
                  <v>0</v>
                </pt>
                <pt idx="1002">
                  <v>0</v>
                </pt>
                <pt idx="1003">
                  <v>0</v>
                </pt>
                <pt idx="1004">
                  <v>0</v>
                </pt>
                <pt idx="1005">
                  <v>0</v>
                </pt>
                <pt idx="1006">
                  <v>0</v>
                </pt>
                <pt idx="1007">
                  <v>0</v>
                </pt>
                <pt idx="1008">
                  <v>0</v>
                </pt>
                <pt idx="1009">
                  <v>0</v>
                </pt>
                <pt idx="1010">
                  <v>0</v>
                </pt>
                <pt idx="1011">
                  <v>0</v>
                </pt>
                <pt idx="1012">
                  <v>0</v>
                </pt>
                <pt idx="1013">
                  <v>0</v>
                </pt>
                <pt idx="1014">
                  <v>0</v>
                </pt>
                <pt idx="1015">
                  <v>0</v>
                </pt>
                <pt idx="1016">
                  <v>0</v>
                </pt>
                <pt idx="1017">
                  <v>0</v>
                </pt>
                <pt idx="1018">
                  <v>0</v>
                </pt>
                <pt idx="1019">
                  <v>0</v>
                </pt>
                <pt idx="1020">
                  <v>0</v>
                </pt>
                <pt idx="1021">
                  <v>0</v>
                </pt>
                <pt idx="1022">
                  <v>0</v>
                </pt>
                <pt idx="1023">
                  <v>0</v>
                </pt>
                <pt idx="1024">
                  <v>0</v>
                </pt>
                <pt idx="1025">
                  <v>0</v>
                </pt>
                <pt idx="1026">
                  <v>0</v>
                </pt>
                <pt idx="1027">
                  <v>0</v>
                </pt>
                <pt idx="1028">
                  <v>0</v>
                </pt>
                <pt idx="1029">
                  <v>0</v>
                </pt>
                <pt idx="1030">
                  <v>0</v>
                </pt>
                <pt idx="1031">
                  <v>0</v>
                </pt>
                <pt idx="1032">
                  <v>0</v>
                </pt>
                <pt idx="1033">
                  <v>0</v>
                </pt>
                <pt idx="1034">
                  <v>0</v>
                </pt>
                <pt idx="1035">
                  <v>0</v>
                </pt>
                <pt idx="1036">
                  <v>0</v>
                </pt>
                <pt idx="1037">
                  <v>0</v>
                </pt>
                <pt idx="1038">
                  <v>0</v>
                </pt>
                <pt idx="1039">
                  <v>0</v>
                </pt>
                <pt idx="1040">
                  <v>0</v>
                </pt>
                <pt idx="1041">
                  <v>0</v>
                </pt>
                <pt idx="1042">
                  <v>0</v>
                </pt>
                <pt idx="1043">
                  <v>0</v>
                </pt>
                <pt idx="1044">
                  <v>0</v>
                </pt>
                <pt idx="1045">
                  <v>0</v>
                </pt>
                <pt idx="1046">
                  <v>0</v>
                </pt>
                <pt idx="1047">
                  <v>0</v>
                </pt>
                <pt idx="1048">
                  <v>0</v>
                </pt>
                <pt idx="1049">
                  <v>0</v>
                </pt>
                <pt idx="1050">
                  <v>0</v>
                </pt>
                <pt idx="1051">
                  <v>0</v>
                </pt>
                <pt idx="1052">
                  <v>0</v>
                </pt>
                <pt idx="1053">
                  <v>0</v>
                </pt>
                <pt idx="1054">
                  <v>0</v>
                </pt>
                <pt idx="1055">
                  <v>0</v>
                </pt>
                <pt idx="1056">
                  <v>0</v>
                </pt>
                <pt idx="1057">
                  <v>0</v>
                </pt>
                <pt idx="1058">
                  <v>0</v>
                </pt>
                <pt idx="1059">
                  <v>0</v>
                </pt>
                <pt idx="1060">
                  <v>0</v>
                </pt>
                <pt idx="1061">
                  <v>0</v>
                </pt>
                <pt idx="1062">
                  <v>0</v>
                </pt>
                <pt idx="1063">
                  <v>0</v>
                </pt>
                <pt idx="1064">
                  <v>0</v>
                </pt>
                <pt idx="1065">
                  <v>0</v>
                </pt>
                <pt idx="1066">
                  <v>0</v>
                </pt>
                <pt idx="1067">
                  <v>0</v>
                </pt>
                <pt idx="1068">
                  <v>0</v>
                </pt>
                <pt idx="1069">
                  <v>0</v>
                </pt>
                <pt idx="1070">
                  <v>0</v>
                </pt>
                <pt idx="1071">
                  <v>0</v>
                </pt>
                <pt idx="1072">
                  <v>0</v>
                </pt>
                <pt idx="1073">
                  <v>0</v>
                </pt>
                <pt idx="1074">
                  <v>0</v>
                </pt>
                <pt idx="1075">
                  <v>0</v>
                </pt>
                <pt idx="1076">
                  <v>0</v>
                </pt>
                <pt idx="1077">
                  <v>0</v>
                </pt>
                <pt idx="1078">
                  <v>0</v>
                </pt>
                <pt idx="1079">
                  <v>0</v>
                </pt>
                <pt idx="1080">
                  <v>0</v>
                </pt>
                <pt idx="1081">
                  <v>0</v>
                </pt>
                <pt idx="1082">
                  <v>0</v>
                </pt>
                <pt idx="1083">
                  <v>0</v>
                </pt>
                <pt idx="1084">
                  <v>0</v>
                </pt>
                <pt idx="1085">
                  <v>0</v>
                </pt>
                <pt idx="1086">
                  <v>0</v>
                </pt>
                <pt idx="1087">
                  <v>0</v>
                </pt>
                <pt idx="1088">
                  <v>0</v>
                </pt>
                <pt idx="1089">
                  <v>0</v>
                </pt>
                <pt idx="1090">
                  <v>0</v>
                </pt>
                <pt idx="1091">
                  <v>0</v>
                </pt>
                <pt idx="1092">
                  <v>0</v>
                </pt>
                <pt idx="1093">
                  <v>0</v>
                </pt>
                <pt idx="1094">
                  <v>0</v>
                </pt>
                <pt idx="1095">
                  <v>0</v>
                </pt>
                <pt idx="1096">
                  <v>0</v>
                </pt>
                <pt idx="1097">
                  <v>0</v>
                </pt>
                <pt idx="1098">
                  <v>0</v>
                </pt>
                <pt idx="1099">
                  <v>0</v>
                </pt>
                <pt idx="1100">
                  <v>0</v>
                </pt>
                <pt idx="1101">
                  <v>0</v>
                </pt>
                <pt idx="1102">
                  <v>0</v>
                </pt>
                <pt idx="1103">
                  <v>0</v>
                </pt>
                <pt idx="1104">
                  <v>0</v>
                </pt>
                <pt idx="1105">
                  <v>0</v>
                </pt>
                <pt idx="1106">
                  <v>0</v>
                </pt>
                <pt idx="1107">
                  <v>0</v>
                </pt>
                <pt idx="1108">
                  <v>0</v>
                </pt>
                <pt idx="1109">
                  <v>0</v>
                </pt>
                <pt idx="1110">
                  <v>0</v>
                </pt>
                <pt idx="1111">
                  <v>0</v>
                </pt>
                <pt idx="1112">
                  <v>0</v>
                </pt>
                <pt idx="1113">
                  <v>0</v>
                </pt>
                <pt idx="1114">
                  <v>0</v>
                </pt>
                <pt idx="1115">
                  <v>0</v>
                </pt>
                <pt idx="1116">
                  <v>0</v>
                </pt>
                <pt idx="1117">
                  <v>0</v>
                </pt>
                <pt idx="1118">
                  <v>0</v>
                </pt>
                <pt idx="1119">
                  <v>0</v>
                </pt>
                <pt idx="1120">
                  <v>0</v>
                </pt>
                <pt idx="1121">
                  <v>0</v>
                </pt>
                <pt idx="1122">
                  <v>0</v>
                </pt>
                <pt idx="1123">
                  <v>0</v>
                </pt>
                <pt idx="1124">
                  <v>0</v>
                </pt>
                <pt idx="1125">
                  <v>0</v>
                </pt>
                <pt idx="1126">
                  <v>0</v>
                </pt>
                <pt idx="1127">
                  <v>0</v>
                </pt>
                <pt idx="1128">
                  <v>0</v>
                </pt>
                <pt idx="1129">
                  <v>0</v>
                </pt>
                <pt idx="1130">
                  <v>0</v>
                </pt>
                <pt idx="1131">
                  <v>0</v>
                </pt>
                <pt idx="1132">
                  <v>0</v>
                </pt>
                <pt idx="1133">
                  <v>0</v>
                </pt>
                <pt idx="1134">
                  <v>0</v>
                </pt>
                <pt idx="1135">
                  <v>0</v>
                </pt>
                <pt idx="1136">
                  <v>0</v>
                </pt>
                <pt idx="1137">
                  <v>0</v>
                </pt>
                <pt idx="1138">
                  <v>0</v>
                </pt>
                <pt idx="1139">
                  <v>0</v>
                </pt>
                <pt idx="1140">
                  <v>0</v>
                </pt>
                <pt idx="1141">
                  <v>0</v>
                </pt>
                <pt idx="1142">
                  <v>0</v>
                </pt>
                <pt idx="1143">
                  <v>0</v>
                </pt>
                <pt idx="1144">
                  <v>0</v>
                </pt>
                <pt idx="1145">
                  <v>0</v>
                </pt>
                <pt idx="1146">
                  <v>0</v>
                </pt>
                <pt idx="1147">
                  <v>0</v>
                </pt>
                <pt idx="1148">
                  <v>0</v>
                </pt>
                <pt idx="1149">
                  <v>0</v>
                </pt>
                <pt idx="1150">
                  <v>0</v>
                </pt>
                <pt idx="1151">
                  <v>0</v>
                </pt>
                <pt idx="1152">
                  <v>0</v>
                </pt>
                <pt idx="1153">
                  <v>0</v>
                </pt>
                <pt idx="1154">
                  <v>0</v>
                </pt>
                <pt idx="1155">
                  <v>0</v>
                </pt>
                <pt idx="1156">
                  <v>0</v>
                </pt>
                <pt idx="1157">
                  <v>0</v>
                </pt>
                <pt idx="1158">
                  <v>0</v>
                </pt>
                <pt idx="1159">
                  <v>0</v>
                </pt>
                <pt idx="1160">
                  <v>0</v>
                </pt>
                <pt idx="1161">
                  <v>0</v>
                </pt>
                <pt idx="1162">
                  <v>0</v>
                </pt>
                <pt idx="1163">
                  <v>0</v>
                </pt>
                <pt idx="1164">
                  <v>0</v>
                </pt>
                <pt idx="1165">
                  <v>0</v>
                </pt>
                <pt idx="1166">
                  <v>0</v>
                </pt>
                <pt idx="1167">
                  <v>0</v>
                </pt>
                <pt idx="1168">
                  <v>0</v>
                </pt>
                <pt idx="1169">
                  <v>0</v>
                </pt>
                <pt idx="1170">
                  <v>0</v>
                </pt>
                <pt idx="1171">
                  <v>0</v>
                </pt>
                <pt idx="1172">
                  <v>0</v>
                </pt>
                <pt idx="1173">
                  <v>0</v>
                </pt>
                <pt idx="1174">
                  <v>0</v>
                </pt>
                <pt idx="1175">
                  <v>0</v>
                </pt>
                <pt idx="1176">
                  <v>0</v>
                </pt>
                <pt idx="1177">
                  <v>0</v>
                </pt>
                <pt idx="1178">
                  <v>0</v>
                </pt>
                <pt idx="1179">
                  <v>0</v>
                </pt>
                <pt idx="1180">
                  <v>0</v>
                </pt>
                <pt idx="1181">
                  <v>0</v>
                </pt>
                <pt idx="1182">
                  <v>0</v>
                </pt>
                <pt idx="1183">
                  <v>0</v>
                </pt>
                <pt idx="1184">
                  <v>0</v>
                </pt>
                <pt idx="1185">
                  <v>0</v>
                </pt>
                <pt idx="1186">
                  <v>0</v>
                </pt>
                <pt idx="1187">
                  <v>0</v>
                </pt>
                <pt idx="1188">
                  <v>0</v>
                </pt>
                <pt idx="1189">
                  <v>0</v>
                </pt>
                <pt idx="1190">
                  <v>0</v>
                </pt>
                <pt idx="1191">
                  <v>0</v>
                </pt>
                <pt idx="1192">
                  <v>0</v>
                </pt>
                <pt idx="1193">
                  <v>0</v>
                </pt>
                <pt idx="1194">
                  <v>0</v>
                </pt>
                <pt idx="1195">
                  <v>0</v>
                </pt>
                <pt idx="1196">
                  <v>0</v>
                </pt>
                <pt idx="1197">
                  <v>0</v>
                </pt>
                <pt idx="1198">
                  <v>0</v>
                </pt>
                <pt idx="1199">
                  <v>0</v>
                </pt>
                <pt idx="1200">
                  <v>0</v>
                </pt>
                <pt idx="1201">
                  <v>0</v>
                </pt>
                <pt idx="1202">
                  <v>0</v>
                </pt>
                <pt idx="1203">
                  <v>0</v>
                </pt>
                <pt idx="1204">
                  <v>0</v>
                </pt>
                <pt idx="1205">
                  <v>0</v>
                </pt>
                <pt idx="1206">
                  <v>0</v>
                </pt>
                <pt idx="1207">
                  <v>0</v>
                </pt>
                <pt idx="1208">
                  <v>0</v>
                </pt>
                <pt idx="1209">
                  <v>0</v>
                </pt>
                <pt idx="1210">
                  <v>0</v>
                </pt>
                <pt idx="1211">
                  <v>0</v>
                </pt>
                <pt idx="1212">
                  <v>0</v>
                </pt>
                <pt idx="1213">
                  <v>0</v>
                </pt>
                <pt idx="1214">
                  <v>0</v>
                </pt>
                <pt idx="1215">
                  <v>0</v>
                </pt>
                <pt idx="1216">
                  <v>0</v>
                </pt>
                <pt idx="1217">
                  <v>0</v>
                </pt>
                <pt idx="1218">
                  <v>0</v>
                </pt>
                <pt idx="1219">
                  <v>0</v>
                </pt>
                <pt idx="1220">
                  <v>0</v>
                </pt>
                <pt idx="1221">
                  <v>0</v>
                </pt>
                <pt idx="1222">
                  <v>0</v>
                </pt>
                <pt idx="1223">
                  <v>0</v>
                </pt>
                <pt idx="1224">
                  <v>0</v>
                </pt>
                <pt idx="1225">
                  <v>0</v>
                </pt>
                <pt idx="1226">
                  <v>0</v>
                </pt>
                <pt idx="1227">
                  <v>0</v>
                </pt>
                <pt idx="1228">
                  <v>0</v>
                </pt>
                <pt idx="1229">
                  <v>0</v>
                </pt>
                <pt idx="1230">
                  <v>0</v>
                </pt>
                <pt idx="1231">
                  <v>0</v>
                </pt>
                <pt idx="1232">
                  <v>0</v>
                </pt>
                <pt idx="1233">
                  <v>0</v>
                </pt>
                <pt idx="1234">
                  <v>0</v>
                </pt>
                <pt idx="1235">
                  <v>0</v>
                </pt>
                <pt idx="1236">
                  <v>0</v>
                </pt>
                <pt idx="1237">
                  <v>0</v>
                </pt>
                <pt idx="1238">
                  <v>0</v>
                </pt>
                <pt idx="1239">
                  <v>0</v>
                </pt>
                <pt idx="1240">
                  <v>0</v>
                </pt>
                <pt idx="1241">
                  <v>0</v>
                </pt>
                <pt idx="1242">
                  <v>0</v>
                </pt>
                <pt idx="1243">
                  <v>0</v>
                </pt>
                <pt idx="1244">
                  <v>0</v>
                </pt>
                <pt idx="1245">
                  <v>0</v>
                </pt>
                <pt idx="1246">
                  <v>0</v>
                </pt>
                <pt idx="1247">
                  <v>0</v>
                </pt>
                <pt idx="1248">
                  <v>0</v>
                </pt>
                <pt idx="1249">
                  <v>0</v>
                </pt>
                <pt idx="1250">
                  <v>0</v>
                </pt>
                <pt idx="1251">
                  <v>0</v>
                </pt>
                <pt idx="1252">
                  <v>0</v>
                </pt>
                <pt idx="1253">
                  <v>0</v>
                </pt>
                <pt idx="1254">
                  <v>0</v>
                </pt>
                <pt idx="1255">
                  <v>0</v>
                </pt>
                <pt idx="1256">
                  <v>0</v>
                </pt>
                <pt idx="1257">
                  <v>0</v>
                </pt>
                <pt idx="1258">
                  <v>0</v>
                </pt>
                <pt idx="1259">
                  <v>0</v>
                </pt>
                <pt idx="1260">
                  <v>0</v>
                </pt>
                <pt idx="1261">
                  <v>0</v>
                </pt>
                <pt idx="1262">
                  <v>0</v>
                </pt>
                <pt idx="1263">
                  <v>0</v>
                </pt>
                <pt idx="1264">
                  <v>0</v>
                </pt>
                <pt idx="1265">
                  <v>0</v>
                </pt>
                <pt idx="1266">
                  <v>0</v>
                </pt>
                <pt idx="1267">
                  <v>0</v>
                </pt>
                <pt idx="1268">
                  <v>0</v>
                </pt>
                <pt idx="1269">
                  <v>0</v>
                </pt>
                <pt idx="1270">
                  <v>0</v>
                </pt>
                <pt idx="1271">
                  <v>0</v>
                </pt>
                <pt idx="1272">
                  <v>0</v>
                </pt>
                <pt idx="1273">
                  <v>0</v>
                </pt>
                <pt idx="1274">
                  <v>0</v>
                </pt>
                <pt idx="1275">
                  <v>0</v>
                </pt>
                <pt idx="1276">
                  <v>0</v>
                </pt>
                <pt idx="1277">
                  <v>0</v>
                </pt>
                <pt idx="1278">
                  <v>0</v>
                </pt>
                <pt idx="1279">
                  <v>0</v>
                </pt>
                <pt idx="1280">
                  <v>0</v>
                </pt>
                <pt idx="1281">
                  <v>0</v>
                </pt>
                <pt idx="1282">
                  <v>0</v>
                </pt>
                <pt idx="1283">
                  <v>0</v>
                </pt>
                <pt idx="1284">
                  <v>0</v>
                </pt>
                <pt idx="1285">
                  <v>0</v>
                </pt>
                <pt idx="1286">
                  <v>0</v>
                </pt>
                <pt idx="1287">
                  <v>0</v>
                </pt>
                <pt idx="1288">
                  <v>0</v>
                </pt>
                <pt idx="1289">
                  <v>0</v>
                </pt>
                <pt idx="1290">
                  <v>0</v>
                </pt>
                <pt idx="1291">
                  <v>0</v>
                </pt>
                <pt idx="1292">
                  <v>0</v>
                </pt>
                <pt idx="1293">
                  <v>0</v>
                </pt>
                <pt idx="1294">
                  <v>0</v>
                </pt>
                <pt idx="1295">
                  <v>0</v>
                </pt>
                <pt idx="1296">
                  <v>0</v>
                </pt>
                <pt idx="1297">
                  <v>0</v>
                </pt>
                <pt idx="1298">
                  <v>0</v>
                </pt>
                <pt idx="1299">
                  <v>0</v>
                </pt>
                <pt idx="1300">
                  <v>0</v>
                </pt>
                <pt idx="1301">
                  <v>0</v>
                </pt>
                <pt idx="1302">
                  <v>0</v>
                </pt>
                <pt idx="1303">
                  <v>0</v>
                </pt>
                <pt idx="1304">
                  <v>0</v>
                </pt>
                <pt idx="1305">
                  <v>0</v>
                </pt>
                <pt idx="1306">
                  <v>0</v>
                </pt>
                <pt idx="1307">
                  <v>0</v>
                </pt>
                <pt idx="1308">
                  <v>0</v>
                </pt>
                <pt idx="1309">
                  <v>0</v>
                </pt>
                <pt idx="1310">
                  <v>0</v>
                </pt>
                <pt idx="1311">
                  <v>0</v>
                </pt>
                <pt idx="1312">
                  <v>0</v>
                </pt>
                <pt idx="1313">
                  <v>0</v>
                </pt>
                <pt idx="1314">
                  <v>0</v>
                </pt>
                <pt idx="1315">
                  <v>0</v>
                </pt>
                <pt idx="1316">
                  <v>0</v>
                </pt>
                <pt idx="1317">
                  <v>0</v>
                </pt>
                <pt idx="1318">
                  <v>0</v>
                </pt>
                <pt idx="1319">
                  <v>0</v>
                </pt>
                <pt idx="1320">
                  <v>0</v>
                </pt>
                <pt idx="1321">
                  <v>0</v>
                </pt>
                <pt idx="1322">
                  <v>0</v>
                </pt>
                <pt idx="1323">
                  <v>0</v>
                </pt>
                <pt idx="1324">
                  <v>0</v>
                </pt>
                <pt idx="1325">
                  <v>0</v>
                </pt>
                <pt idx="1326">
                  <v>0</v>
                </pt>
                <pt idx="1327">
                  <v>0</v>
                </pt>
                <pt idx="1328">
                  <v>0</v>
                </pt>
                <pt idx="1329">
                  <v>0</v>
                </pt>
                <pt idx="1330">
                  <v>0</v>
                </pt>
                <pt idx="1331">
                  <v>0</v>
                </pt>
                <pt idx="1332">
                  <v>0</v>
                </pt>
                <pt idx="1333">
                  <v>0</v>
                </pt>
                <pt idx="1334">
                  <v>0</v>
                </pt>
                <pt idx="1335">
                  <v>0</v>
                </pt>
                <pt idx="1336">
                  <v>0</v>
                </pt>
                <pt idx="1337">
                  <v>0</v>
                </pt>
                <pt idx="1338">
                  <v>0</v>
                </pt>
                <pt idx="1339">
                  <v>0</v>
                </pt>
                <pt idx="1340">
                  <v>0</v>
                </pt>
                <pt idx="1341">
                  <v>0</v>
                </pt>
                <pt idx="1342">
                  <v>0</v>
                </pt>
                <pt idx="1343">
                  <v>0</v>
                </pt>
                <pt idx="1344">
                  <v>0</v>
                </pt>
                <pt idx="1345">
                  <v>0</v>
                </pt>
                <pt idx="1346">
                  <v>0</v>
                </pt>
                <pt idx="1347">
                  <v>0</v>
                </pt>
                <pt idx="1348">
                  <v>0</v>
                </pt>
                <pt idx="1349">
                  <v>0</v>
                </pt>
                <pt idx="1350">
                  <v>0</v>
                </pt>
              </numCache>
            </numRef>
          </xVal>
          <yVal>
            <numRef>
              <f>gráficos!$B$7:$B$1357</f>
              <numCache>
                <formatCode>General</formatCode>
                <ptCount val="135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  <pt idx="753">
                  <v>0</v>
                </pt>
                <pt idx="754">
                  <v>0</v>
                </pt>
                <pt idx="755">
                  <v>0</v>
                </pt>
                <pt idx="756">
                  <v>0</v>
                </pt>
                <pt idx="757">
                  <v>0</v>
                </pt>
                <pt idx="758">
                  <v>0</v>
                </pt>
                <pt idx="759">
                  <v>0</v>
                </pt>
                <pt idx="760">
                  <v>0</v>
                </pt>
                <pt idx="761">
                  <v>0</v>
                </pt>
                <pt idx="762">
                  <v>0</v>
                </pt>
                <pt idx="763">
                  <v>0</v>
                </pt>
                <pt idx="764">
                  <v>0</v>
                </pt>
                <pt idx="765">
                  <v>0</v>
                </pt>
                <pt idx="766">
                  <v>0</v>
                </pt>
                <pt idx="767">
                  <v>0</v>
                </pt>
                <pt idx="768">
                  <v>0</v>
                </pt>
                <pt idx="769">
                  <v>0</v>
                </pt>
                <pt idx="770">
                  <v>0</v>
                </pt>
                <pt idx="771">
                  <v>0</v>
                </pt>
                <pt idx="772">
                  <v>0</v>
                </pt>
                <pt idx="773">
                  <v>0</v>
                </pt>
                <pt idx="774">
                  <v>0</v>
                </pt>
                <pt idx="775">
                  <v>0</v>
                </pt>
                <pt idx="776">
                  <v>0</v>
                </pt>
                <pt idx="777">
                  <v>0</v>
                </pt>
                <pt idx="778">
                  <v>0</v>
                </pt>
                <pt idx="779">
                  <v>0</v>
                </pt>
                <pt idx="780">
                  <v>0</v>
                </pt>
                <pt idx="781">
                  <v>0</v>
                </pt>
                <pt idx="782">
                  <v>0</v>
                </pt>
                <pt idx="783">
                  <v>0</v>
                </pt>
                <pt idx="784">
                  <v>0</v>
                </pt>
                <pt idx="785">
                  <v>0</v>
                </pt>
                <pt idx="786">
                  <v>0</v>
                </pt>
                <pt idx="787">
                  <v>0</v>
                </pt>
                <pt idx="788">
                  <v>0</v>
                </pt>
                <pt idx="789">
                  <v>0</v>
                </pt>
                <pt idx="790">
                  <v>0</v>
                </pt>
                <pt idx="791">
                  <v>0</v>
                </pt>
                <pt idx="792">
                  <v>0</v>
                </pt>
                <pt idx="793">
                  <v>0</v>
                </pt>
                <pt idx="794">
                  <v>0</v>
                </pt>
                <pt idx="795">
                  <v>0</v>
                </pt>
                <pt idx="796">
                  <v>0</v>
                </pt>
                <pt idx="797">
                  <v>0</v>
                </pt>
                <pt idx="798">
                  <v>0</v>
                </pt>
                <pt idx="799">
                  <v>0</v>
                </pt>
                <pt idx="800">
                  <v>0</v>
                </pt>
                <pt idx="801">
                  <v>0</v>
                </pt>
                <pt idx="802">
                  <v>0</v>
                </pt>
                <pt idx="803">
                  <v>0</v>
                </pt>
                <pt idx="804">
                  <v>0</v>
                </pt>
                <pt idx="805">
                  <v>0</v>
                </pt>
                <pt idx="806">
                  <v>0</v>
                </pt>
                <pt idx="807">
                  <v>0</v>
                </pt>
                <pt idx="808">
                  <v>0</v>
                </pt>
                <pt idx="809">
                  <v>0</v>
                </pt>
                <pt idx="810">
                  <v>0</v>
                </pt>
                <pt idx="811">
                  <v>0</v>
                </pt>
                <pt idx="812">
                  <v>0</v>
                </pt>
                <pt idx="813">
                  <v>0</v>
                </pt>
                <pt idx="814">
                  <v>0</v>
                </pt>
                <pt idx="815">
                  <v>0</v>
                </pt>
                <pt idx="816">
                  <v>0</v>
                </pt>
                <pt idx="817">
                  <v>0</v>
                </pt>
                <pt idx="818">
                  <v>0</v>
                </pt>
                <pt idx="819">
                  <v>0</v>
                </pt>
                <pt idx="820">
                  <v>0</v>
                </pt>
                <pt idx="821">
                  <v>0</v>
                </pt>
                <pt idx="822">
                  <v>0</v>
                </pt>
                <pt idx="823">
                  <v>0</v>
                </pt>
                <pt idx="824">
                  <v>0</v>
                </pt>
                <pt idx="825">
                  <v>0</v>
                </pt>
                <pt idx="826">
                  <v>0</v>
                </pt>
                <pt idx="827">
                  <v>0</v>
                </pt>
                <pt idx="828">
                  <v>0</v>
                </pt>
                <pt idx="829">
                  <v>0</v>
                </pt>
                <pt idx="830">
                  <v>0</v>
                </pt>
                <pt idx="831">
                  <v>0</v>
                </pt>
                <pt idx="832">
                  <v>0</v>
                </pt>
                <pt idx="833">
                  <v>0</v>
                </pt>
                <pt idx="834">
                  <v>0</v>
                </pt>
                <pt idx="835">
                  <v>0</v>
                </pt>
                <pt idx="836">
                  <v>0</v>
                </pt>
                <pt idx="837">
                  <v>0</v>
                </pt>
                <pt idx="838">
                  <v>0</v>
                </pt>
                <pt idx="839">
                  <v>0</v>
                </pt>
                <pt idx="840">
                  <v>0</v>
                </pt>
                <pt idx="841">
                  <v>0</v>
                </pt>
                <pt idx="842">
                  <v>0</v>
                </pt>
                <pt idx="843">
                  <v>0</v>
                </pt>
                <pt idx="844">
                  <v>0</v>
                </pt>
                <pt idx="845">
                  <v>0</v>
                </pt>
                <pt idx="846">
                  <v>0</v>
                </pt>
                <pt idx="847">
                  <v>0</v>
                </pt>
                <pt idx="848">
                  <v>0</v>
                </pt>
                <pt idx="849">
                  <v>0</v>
                </pt>
                <pt idx="850">
                  <v>0</v>
                </pt>
                <pt idx="851">
                  <v>0</v>
                </pt>
                <pt idx="852">
                  <v>0</v>
                </pt>
                <pt idx="853">
                  <v>0</v>
                </pt>
                <pt idx="854">
                  <v>0</v>
                </pt>
                <pt idx="855">
                  <v>0</v>
                </pt>
                <pt idx="856">
                  <v>0</v>
                </pt>
                <pt idx="857">
                  <v>0</v>
                </pt>
                <pt idx="858">
                  <v>0</v>
                </pt>
                <pt idx="859">
                  <v>0</v>
                </pt>
                <pt idx="860">
                  <v>0</v>
                </pt>
                <pt idx="861">
                  <v>0</v>
                </pt>
                <pt idx="862">
                  <v>0</v>
                </pt>
                <pt idx="863">
                  <v>0</v>
                </pt>
                <pt idx="864">
                  <v>0</v>
                </pt>
                <pt idx="865">
                  <v>0</v>
                </pt>
                <pt idx="866">
                  <v>0</v>
                </pt>
                <pt idx="867">
                  <v>0</v>
                </pt>
                <pt idx="868">
                  <v>0</v>
                </pt>
                <pt idx="869">
                  <v>0</v>
                </pt>
                <pt idx="870">
                  <v>0</v>
                </pt>
                <pt idx="871">
                  <v>0</v>
                </pt>
                <pt idx="872">
                  <v>0</v>
                </pt>
                <pt idx="873">
                  <v>0</v>
                </pt>
                <pt idx="874">
                  <v>0</v>
                </pt>
                <pt idx="875">
                  <v>0</v>
                </pt>
                <pt idx="876">
                  <v>0</v>
                </pt>
                <pt idx="877">
                  <v>0</v>
                </pt>
                <pt idx="878">
                  <v>0</v>
                </pt>
                <pt idx="879">
                  <v>0</v>
                </pt>
                <pt idx="880">
                  <v>0</v>
                </pt>
                <pt idx="881">
                  <v>0</v>
                </pt>
                <pt idx="882">
                  <v>0</v>
                </pt>
                <pt idx="883">
                  <v>0</v>
                </pt>
                <pt idx="884">
                  <v>0</v>
                </pt>
                <pt idx="885">
                  <v>0</v>
                </pt>
                <pt idx="886">
                  <v>0</v>
                </pt>
                <pt idx="887">
                  <v>0</v>
                </pt>
                <pt idx="888">
                  <v>0</v>
                </pt>
                <pt idx="889">
                  <v>0</v>
                </pt>
                <pt idx="890">
                  <v>0</v>
                </pt>
                <pt idx="891">
                  <v>0</v>
                </pt>
                <pt idx="892">
                  <v>0</v>
                </pt>
                <pt idx="893">
                  <v>0</v>
                </pt>
                <pt idx="894">
                  <v>0</v>
                </pt>
                <pt idx="895">
                  <v>0</v>
                </pt>
                <pt idx="896">
                  <v>0</v>
                </pt>
                <pt idx="897">
                  <v>0</v>
                </pt>
                <pt idx="898">
                  <v>0</v>
                </pt>
                <pt idx="899">
                  <v>0</v>
                </pt>
                <pt idx="900">
                  <v>0</v>
                </pt>
                <pt idx="901">
                  <v>0</v>
                </pt>
                <pt idx="902">
                  <v>0</v>
                </pt>
                <pt idx="903">
                  <v>0</v>
                </pt>
                <pt idx="904">
                  <v>0</v>
                </pt>
                <pt idx="905">
                  <v>0</v>
                </pt>
                <pt idx="906">
                  <v>0</v>
                </pt>
                <pt idx="907">
                  <v>0</v>
                </pt>
                <pt idx="908">
                  <v>0</v>
                </pt>
                <pt idx="909">
                  <v>0</v>
                </pt>
                <pt idx="910">
                  <v>0</v>
                </pt>
                <pt idx="911">
                  <v>0</v>
                </pt>
                <pt idx="912">
                  <v>0</v>
                </pt>
                <pt idx="913">
                  <v>0</v>
                </pt>
                <pt idx="914">
                  <v>0</v>
                </pt>
                <pt idx="915">
                  <v>0</v>
                </pt>
                <pt idx="916">
                  <v>0</v>
                </pt>
                <pt idx="917">
                  <v>0</v>
                </pt>
                <pt idx="918">
                  <v>0</v>
                </pt>
                <pt idx="919">
                  <v>0</v>
                </pt>
                <pt idx="920">
                  <v>0</v>
                </pt>
                <pt idx="921">
                  <v>0</v>
                </pt>
                <pt idx="922">
                  <v>0</v>
                </pt>
                <pt idx="923">
                  <v>0</v>
                </pt>
                <pt idx="924">
                  <v>0</v>
                </pt>
                <pt idx="925">
                  <v>0</v>
                </pt>
                <pt idx="926">
                  <v>0</v>
                </pt>
                <pt idx="927">
                  <v>0</v>
                </pt>
                <pt idx="928">
                  <v>0</v>
                </pt>
                <pt idx="929">
                  <v>0</v>
                </pt>
                <pt idx="930">
                  <v>0</v>
                </pt>
                <pt idx="931">
                  <v>0</v>
                </pt>
                <pt idx="932">
                  <v>0</v>
                </pt>
                <pt idx="933">
                  <v>0</v>
                </pt>
                <pt idx="934">
                  <v>0</v>
                </pt>
                <pt idx="935">
                  <v>0</v>
                </pt>
                <pt idx="936">
                  <v>0</v>
                </pt>
                <pt idx="937">
                  <v>0</v>
                </pt>
                <pt idx="938">
                  <v>0</v>
                </pt>
                <pt idx="939">
                  <v>0</v>
                </pt>
                <pt idx="940">
                  <v>0</v>
                </pt>
                <pt idx="941">
                  <v>0</v>
                </pt>
                <pt idx="942">
                  <v>0</v>
                </pt>
                <pt idx="943">
                  <v>0</v>
                </pt>
                <pt idx="944">
                  <v>0</v>
                </pt>
                <pt idx="945">
                  <v>0</v>
                </pt>
                <pt idx="946">
                  <v>0</v>
                </pt>
                <pt idx="947">
                  <v>0</v>
                </pt>
                <pt idx="948">
                  <v>0</v>
                </pt>
                <pt idx="949">
                  <v>0</v>
                </pt>
                <pt idx="950">
                  <v>0</v>
                </pt>
                <pt idx="951">
                  <v>0</v>
                </pt>
                <pt idx="952">
                  <v>0</v>
                </pt>
                <pt idx="953">
                  <v>0</v>
                </pt>
                <pt idx="954">
                  <v>0</v>
                </pt>
                <pt idx="955">
                  <v>0</v>
                </pt>
                <pt idx="956">
                  <v>0</v>
                </pt>
                <pt idx="957">
                  <v>0</v>
                </pt>
                <pt idx="958">
                  <v>0</v>
                </pt>
                <pt idx="959">
                  <v>0</v>
                </pt>
                <pt idx="960">
                  <v>0</v>
                </pt>
                <pt idx="961">
                  <v>0</v>
                </pt>
                <pt idx="962">
                  <v>0</v>
                </pt>
                <pt idx="963">
                  <v>0</v>
                </pt>
                <pt idx="964">
                  <v>0</v>
                </pt>
                <pt idx="965">
                  <v>0</v>
                </pt>
                <pt idx="966">
                  <v>0</v>
                </pt>
                <pt idx="967">
                  <v>0</v>
                </pt>
                <pt idx="968">
                  <v>0</v>
                </pt>
                <pt idx="969">
                  <v>0</v>
                </pt>
                <pt idx="970">
                  <v>0</v>
                </pt>
                <pt idx="971">
                  <v>0</v>
                </pt>
                <pt idx="972">
                  <v>0</v>
                </pt>
                <pt idx="973">
                  <v>0</v>
                </pt>
                <pt idx="974">
                  <v>0</v>
                </pt>
                <pt idx="975">
                  <v>0</v>
                </pt>
                <pt idx="976">
                  <v>0</v>
                </pt>
                <pt idx="977">
                  <v>0</v>
                </pt>
                <pt idx="978">
                  <v>0</v>
                </pt>
                <pt idx="979">
                  <v>0</v>
                </pt>
                <pt idx="980">
                  <v>0</v>
                </pt>
                <pt idx="981">
                  <v>0</v>
                </pt>
                <pt idx="982">
                  <v>0</v>
                </pt>
                <pt idx="983">
                  <v>0</v>
                </pt>
                <pt idx="984">
                  <v>0</v>
                </pt>
                <pt idx="985">
                  <v>0</v>
                </pt>
                <pt idx="986">
                  <v>0</v>
                </pt>
                <pt idx="987">
                  <v>0</v>
                </pt>
                <pt idx="988">
                  <v>0</v>
                </pt>
                <pt idx="989">
                  <v>0</v>
                </pt>
                <pt idx="990">
                  <v>0</v>
                </pt>
                <pt idx="991">
                  <v>0</v>
                </pt>
                <pt idx="992">
                  <v>0</v>
                </pt>
                <pt idx="993">
                  <v>0</v>
                </pt>
                <pt idx="994">
                  <v>0</v>
                </pt>
                <pt idx="995">
                  <v>0</v>
                </pt>
                <pt idx="996">
                  <v>0</v>
                </pt>
                <pt idx="997">
                  <v>0</v>
                </pt>
                <pt idx="998">
                  <v>0</v>
                </pt>
                <pt idx="999">
                  <v>0</v>
                </pt>
                <pt idx="1000">
                  <v>0</v>
                </pt>
                <pt idx="1001">
                  <v>0</v>
                </pt>
                <pt idx="1002">
                  <v>0</v>
                </pt>
                <pt idx="1003">
                  <v>0</v>
                </pt>
                <pt idx="1004">
                  <v>0</v>
                </pt>
                <pt idx="1005">
                  <v>0</v>
                </pt>
                <pt idx="1006">
                  <v>0</v>
                </pt>
                <pt idx="1007">
                  <v>0</v>
                </pt>
                <pt idx="1008">
                  <v>0</v>
                </pt>
                <pt idx="1009">
                  <v>0</v>
                </pt>
                <pt idx="1010">
                  <v>0</v>
                </pt>
                <pt idx="1011">
                  <v>0</v>
                </pt>
                <pt idx="1012">
                  <v>0</v>
                </pt>
                <pt idx="1013">
                  <v>0</v>
                </pt>
                <pt idx="1014">
                  <v>0</v>
                </pt>
                <pt idx="1015">
                  <v>0</v>
                </pt>
                <pt idx="1016">
                  <v>0</v>
                </pt>
                <pt idx="1017">
                  <v>0</v>
                </pt>
                <pt idx="1018">
                  <v>0</v>
                </pt>
                <pt idx="1019">
                  <v>0</v>
                </pt>
                <pt idx="1020">
                  <v>0</v>
                </pt>
                <pt idx="1021">
                  <v>0</v>
                </pt>
                <pt idx="1022">
                  <v>0</v>
                </pt>
                <pt idx="1023">
                  <v>0</v>
                </pt>
                <pt idx="1024">
                  <v>0</v>
                </pt>
                <pt idx="1025">
                  <v>0</v>
                </pt>
                <pt idx="1026">
                  <v>0</v>
                </pt>
                <pt idx="1027">
                  <v>0</v>
                </pt>
                <pt idx="1028">
                  <v>0</v>
                </pt>
                <pt idx="1029">
                  <v>0</v>
                </pt>
                <pt idx="1030">
                  <v>0</v>
                </pt>
                <pt idx="1031">
                  <v>0</v>
                </pt>
                <pt idx="1032">
                  <v>0</v>
                </pt>
                <pt idx="1033">
                  <v>0</v>
                </pt>
                <pt idx="1034">
                  <v>0</v>
                </pt>
                <pt idx="1035">
                  <v>0</v>
                </pt>
                <pt idx="1036">
                  <v>0</v>
                </pt>
                <pt idx="1037">
                  <v>0</v>
                </pt>
                <pt idx="1038">
                  <v>0</v>
                </pt>
                <pt idx="1039">
                  <v>0</v>
                </pt>
                <pt idx="1040">
                  <v>0</v>
                </pt>
                <pt idx="1041">
                  <v>0</v>
                </pt>
                <pt idx="1042">
                  <v>0</v>
                </pt>
                <pt idx="1043">
                  <v>0</v>
                </pt>
                <pt idx="1044">
                  <v>0</v>
                </pt>
                <pt idx="1045">
                  <v>0</v>
                </pt>
                <pt idx="1046">
                  <v>0</v>
                </pt>
                <pt idx="1047">
                  <v>0</v>
                </pt>
                <pt idx="1048">
                  <v>0</v>
                </pt>
                <pt idx="1049">
                  <v>0</v>
                </pt>
                <pt idx="1050">
                  <v>0</v>
                </pt>
                <pt idx="1051">
                  <v>0</v>
                </pt>
                <pt idx="1052">
                  <v>0</v>
                </pt>
                <pt idx="1053">
                  <v>0</v>
                </pt>
                <pt idx="1054">
                  <v>0</v>
                </pt>
                <pt idx="1055">
                  <v>0</v>
                </pt>
                <pt idx="1056">
                  <v>0</v>
                </pt>
                <pt idx="1057">
                  <v>0</v>
                </pt>
                <pt idx="1058">
                  <v>0</v>
                </pt>
                <pt idx="1059">
                  <v>0</v>
                </pt>
                <pt idx="1060">
                  <v>0</v>
                </pt>
                <pt idx="1061">
                  <v>0</v>
                </pt>
                <pt idx="1062">
                  <v>0</v>
                </pt>
                <pt idx="1063">
                  <v>0</v>
                </pt>
                <pt idx="1064">
                  <v>0</v>
                </pt>
                <pt idx="1065">
                  <v>0</v>
                </pt>
                <pt idx="1066">
                  <v>0</v>
                </pt>
                <pt idx="1067">
                  <v>0</v>
                </pt>
                <pt idx="1068">
                  <v>0</v>
                </pt>
                <pt idx="1069">
                  <v>0</v>
                </pt>
                <pt idx="1070">
                  <v>0</v>
                </pt>
                <pt idx="1071">
                  <v>0</v>
                </pt>
                <pt idx="1072">
                  <v>0</v>
                </pt>
                <pt idx="1073">
                  <v>0</v>
                </pt>
                <pt idx="1074">
                  <v>0</v>
                </pt>
                <pt idx="1075">
                  <v>0</v>
                </pt>
                <pt idx="1076">
                  <v>0</v>
                </pt>
                <pt idx="1077">
                  <v>0</v>
                </pt>
                <pt idx="1078">
                  <v>0</v>
                </pt>
                <pt idx="1079">
                  <v>0</v>
                </pt>
                <pt idx="1080">
                  <v>0</v>
                </pt>
                <pt idx="1081">
                  <v>0</v>
                </pt>
                <pt idx="1082">
                  <v>0</v>
                </pt>
                <pt idx="1083">
                  <v>0</v>
                </pt>
                <pt idx="1084">
                  <v>0</v>
                </pt>
                <pt idx="1085">
                  <v>0</v>
                </pt>
                <pt idx="1086">
                  <v>0</v>
                </pt>
                <pt idx="1087">
                  <v>0</v>
                </pt>
                <pt idx="1088">
                  <v>0</v>
                </pt>
                <pt idx="1089">
                  <v>0</v>
                </pt>
                <pt idx="1090">
                  <v>0</v>
                </pt>
                <pt idx="1091">
                  <v>0</v>
                </pt>
                <pt idx="1092">
                  <v>0</v>
                </pt>
                <pt idx="1093">
                  <v>0</v>
                </pt>
                <pt idx="1094">
                  <v>0</v>
                </pt>
                <pt idx="1095">
                  <v>0</v>
                </pt>
                <pt idx="1096">
                  <v>0</v>
                </pt>
                <pt idx="1097">
                  <v>0</v>
                </pt>
                <pt idx="1098">
                  <v>0</v>
                </pt>
                <pt idx="1099">
                  <v>0</v>
                </pt>
                <pt idx="1100">
                  <v>0</v>
                </pt>
                <pt idx="1101">
                  <v>0</v>
                </pt>
                <pt idx="1102">
                  <v>0</v>
                </pt>
                <pt idx="1103">
                  <v>0</v>
                </pt>
                <pt idx="1104">
                  <v>0</v>
                </pt>
                <pt idx="1105">
                  <v>0</v>
                </pt>
                <pt idx="1106">
                  <v>0</v>
                </pt>
                <pt idx="1107">
                  <v>0</v>
                </pt>
                <pt idx="1108">
                  <v>0</v>
                </pt>
                <pt idx="1109">
                  <v>0</v>
                </pt>
                <pt idx="1110">
                  <v>0</v>
                </pt>
                <pt idx="1111">
                  <v>0</v>
                </pt>
                <pt idx="1112">
                  <v>0</v>
                </pt>
                <pt idx="1113">
                  <v>0</v>
                </pt>
                <pt idx="1114">
                  <v>0</v>
                </pt>
                <pt idx="1115">
                  <v>0</v>
                </pt>
                <pt idx="1116">
                  <v>0</v>
                </pt>
                <pt idx="1117">
                  <v>0</v>
                </pt>
                <pt idx="1118">
                  <v>0</v>
                </pt>
                <pt idx="1119">
                  <v>0</v>
                </pt>
                <pt idx="1120">
                  <v>0</v>
                </pt>
                <pt idx="1121">
                  <v>0</v>
                </pt>
                <pt idx="1122">
                  <v>0</v>
                </pt>
                <pt idx="1123">
                  <v>0</v>
                </pt>
                <pt idx="1124">
                  <v>0</v>
                </pt>
                <pt idx="1125">
                  <v>0</v>
                </pt>
                <pt idx="1126">
                  <v>0</v>
                </pt>
                <pt idx="1127">
                  <v>0</v>
                </pt>
                <pt idx="1128">
                  <v>0</v>
                </pt>
                <pt idx="1129">
                  <v>0</v>
                </pt>
                <pt idx="1130">
                  <v>0</v>
                </pt>
                <pt idx="1131">
                  <v>0</v>
                </pt>
                <pt idx="1132">
                  <v>0</v>
                </pt>
                <pt idx="1133">
                  <v>0</v>
                </pt>
                <pt idx="1134">
                  <v>0</v>
                </pt>
                <pt idx="1135">
                  <v>0</v>
                </pt>
                <pt idx="1136">
                  <v>0</v>
                </pt>
                <pt idx="1137">
                  <v>0</v>
                </pt>
                <pt idx="1138">
                  <v>0</v>
                </pt>
                <pt idx="1139">
                  <v>0</v>
                </pt>
                <pt idx="1140">
                  <v>0</v>
                </pt>
                <pt idx="1141">
                  <v>0</v>
                </pt>
                <pt idx="1142">
                  <v>0</v>
                </pt>
                <pt idx="1143">
                  <v>0</v>
                </pt>
                <pt idx="1144">
                  <v>0</v>
                </pt>
                <pt idx="1145">
                  <v>0</v>
                </pt>
                <pt idx="1146">
                  <v>0</v>
                </pt>
                <pt idx="1147">
                  <v>0</v>
                </pt>
                <pt idx="1148">
                  <v>0</v>
                </pt>
                <pt idx="1149">
                  <v>0</v>
                </pt>
                <pt idx="1150">
                  <v>0</v>
                </pt>
                <pt idx="1151">
                  <v>0</v>
                </pt>
                <pt idx="1152">
                  <v>0</v>
                </pt>
                <pt idx="1153">
                  <v>0</v>
                </pt>
                <pt idx="1154">
                  <v>0</v>
                </pt>
                <pt idx="1155">
                  <v>0</v>
                </pt>
                <pt idx="1156">
                  <v>0</v>
                </pt>
                <pt idx="1157">
                  <v>0</v>
                </pt>
                <pt idx="1158">
                  <v>0</v>
                </pt>
                <pt idx="1159">
                  <v>0</v>
                </pt>
                <pt idx="1160">
                  <v>0</v>
                </pt>
                <pt idx="1161">
                  <v>0</v>
                </pt>
                <pt idx="1162">
                  <v>0</v>
                </pt>
                <pt idx="1163">
                  <v>0</v>
                </pt>
                <pt idx="1164">
                  <v>0</v>
                </pt>
                <pt idx="1165">
                  <v>0</v>
                </pt>
                <pt idx="1166">
                  <v>0</v>
                </pt>
                <pt idx="1167">
                  <v>0</v>
                </pt>
                <pt idx="1168">
                  <v>0</v>
                </pt>
                <pt idx="1169">
                  <v>0</v>
                </pt>
                <pt idx="1170">
                  <v>0</v>
                </pt>
                <pt idx="1171">
                  <v>0</v>
                </pt>
                <pt idx="1172">
                  <v>0</v>
                </pt>
                <pt idx="1173">
                  <v>0</v>
                </pt>
                <pt idx="1174">
                  <v>0</v>
                </pt>
                <pt idx="1175">
                  <v>0</v>
                </pt>
                <pt idx="1176">
                  <v>0</v>
                </pt>
                <pt idx="1177">
                  <v>0</v>
                </pt>
                <pt idx="1178">
                  <v>0</v>
                </pt>
                <pt idx="1179">
                  <v>0</v>
                </pt>
                <pt idx="1180">
                  <v>0</v>
                </pt>
                <pt idx="1181">
                  <v>0</v>
                </pt>
                <pt idx="1182">
                  <v>0</v>
                </pt>
                <pt idx="1183">
                  <v>0</v>
                </pt>
                <pt idx="1184">
                  <v>0</v>
                </pt>
                <pt idx="1185">
                  <v>0</v>
                </pt>
                <pt idx="1186">
                  <v>0</v>
                </pt>
                <pt idx="1187">
                  <v>0</v>
                </pt>
                <pt idx="1188">
                  <v>0</v>
                </pt>
                <pt idx="1189">
                  <v>0</v>
                </pt>
                <pt idx="1190">
                  <v>0</v>
                </pt>
                <pt idx="1191">
                  <v>0</v>
                </pt>
                <pt idx="1192">
                  <v>0</v>
                </pt>
                <pt idx="1193">
                  <v>0</v>
                </pt>
                <pt idx="1194">
                  <v>0</v>
                </pt>
                <pt idx="1195">
                  <v>0</v>
                </pt>
                <pt idx="1196">
                  <v>0</v>
                </pt>
                <pt idx="1197">
                  <v>0</v>
                </pt>
                <pt idx="1198">
                  <v>0</v>
                </pt>
                <pt idx="1199">
                  <v>0</v>
                </pt>
                <pt idx="1200">
                  <v>0</v>
                </pt>
                <pt idx="1201">
                  <v>0</v>
                </pt>
                <pt idx="1202">
                  <v>0</v>
                </pt>
                <pt idx="1203">
                  <v>0</v>
                </pt>
                <pt idx="1204">
                  <v>0</v>
                </pt>
                <pt idx="1205">
                  <v>0</v>
                </pt>
                <pt idx="1206">
                  <v>0</v>
                </pt>
                <pt idx="1207">
                  <v>0</v>
                </pt>
                <pt idx="1208">
                  <v>0</v>
                </pt>
                <pt idx="1209">
                  <v>0</v>
                </pt>
                <pt idx="1210">
                  <v>0</v>
                </pt>
                <pt idx="1211">
                  <v>0</v>
                </pt>
                <pt idx="1212">
                  <v>0</v>
                </pt>
                <pt idx="1213">
                  <v>0</v>
                </pt>
                <pt idx="1214">
                  <v>0</v>
                </pt>
                <pt idx="1215">
                  <v>0</v>
                </pt>
                <pt idx="1216">
                  <v>0</v>
                </pt>
                <pt idx="1217">
                  <v>0</v>
                </pt>
                <pt idx="1218">
                  <v>0</v>
                </pt>
                <pt idx="1219">
                  <v>0</v>
                </pt>
                <pt idx="1220">
                  <v>0</v>
                </pt>
                <pt idx="1221">
                  <v>0</v>
                </pt>
                <pt idx="1222">
                  <v>0</v>
                </pt>
                <pt idx="1223">
                  <v>0</v>
                </pt>
                <pt idx="1224">
                  <v>0</v>
                </pt>
                <pt idx="1225">
                  <v>0</v>
                </pt>
                <pt idx="1226">
                  <v>0</v>
                </pt>
                <pt idx="1227">
                  <v>0</v>
                </pt>
                <pt idx="1228">
                  <v>0</v>
                </pt>
                <pt idx="1229">
                  <v>0</v>
                </pt>
                <pt idx="1230">
                  <v>0</v>
                </pt>
                <pt idx="1231">
                  <v>0</v>
                </pt>
                <pt idx="1232">
                  <v>0</v>
                </pt>
                <pt idx="1233">
                  <v>0</v>
                </pt>
                <pt idx="1234">
                  <v>0</v>
                </pt>
                <pt idx="1235">
                  <v>0</v>
                </pt>
                <pt idx="1236">
                  <v>0</v>
                </pt>
                <pt idx="1237">
                  <v>0</v>
                </pt>
                <pt idx="1238">
                  <v>0</v>
                </pt>
                <pt idx="1239">
                  <v>0</v>
                </pt>
                <pt idx="1240">
                  <v>0</v>
                </pt>
                <pt idx="1241">
                  <v>0</v>
                </pt>
                <pt idx="1242">
                  <v>0</v>
                </pt>
                <pt idx="1243">
                  <v>0</v>
                </pt>
                <pt idx="1244">
                  <v>0</v>
                </pt>
                <pt idx="1245">
                  <v>0</v>
                </pt>
                <pt idx="1246">
                  <v>0</v>
                </pt>
                <pt idx="1247">
                  <v>0</v>
                </pt>
                <pt idx="1248">
                  <v>0</v>
                </pt>
                <pt idx="1249">
                  <v>0</v>
                </pt>
                <pt idx="1250">
                  <v>0</v>
                </pt>
                <pt idx="1251">
                  <v>0</v>
                </pt>
                <pt idx="1252">
                  <v>0</v>
                </pt>
                <pt idx="1253">
                  <v>0</v>
                </pt>
                <pt idx="1254">
                  <v>0</v>
                </pt>
                <pt idx="1255">
                  <v>0</v>
                </pt>
                <pt idx="1256">
                  <v>0</v>
                </pt>
                <pt idx="1257">
                  <v>0</v>
                </pt>
                <pt idx="1258">
                  <v>0</v>
                </pt>
                <pt idx="1259">
                  <v>0</v>
                </pt>
                <pt idx="1260">
                  <v>0</v>
                </pt>
                <pt idx="1261">
                  <v>0</v>
                </pt>
                <pt idx="1262">
                  <v>0</v>
                </pt>
                <pt idx="1263">
                  <v>0</v>
                </pt>
                <pt idx="1264">
                  <v>0</v>
                </pt>
                <pt idx="1265">
                  <v>0</v>
                </pt>
                <pt idx="1266">
                  <v>0</v>
                </pt>
                <pt idx="1267">
                  <v>0</v>
                </pt>
                <pt idx="1268">
                  <v>0</v>
                </pt>
                <pt idx="1269">
                  <v>0</v>
                </pt>
                <pt idx="1270">
                  <v>0</v>
                </pt>
                <pt idx="1271">
                  <v>0</v>
                </pt>
                <pt idx="1272">
                  <v>0</v>
                </pt>
                <pt idx="1273">
                  <v>0</v>
                </pt>
                <pt idx="1274">
                  <v>0</v>
                </pt>
                <pt idx="1275">
                  <v>0</v>
                </pt>
                <pt idx="1276">
                  <v>0</v>
                </pt>
                <pt idx="1277">
                  <v>0</v>
                </pt>
                <pt idx="1278">
                  <v>0</v>
                </pt>
                <pt idx="1279">
                  <v>0</v>
                </pt>
                <pt idx="1280">
                  <v>0</v>
                </pt>
                <pt idx="1281">
                  <v>0</v>
                </pt>
                <pt idx="1282">
                  <v>0</v>
                </pt>
                <pt idx="1283">
                  <v>0</v>
                </pt>
                <pt idx="1284">
                  <v>0</v>
                </pt>
                <pt idx="1285">
                  <v>0</v>
                </pt>
                <pt idx="1286">
                  <v>0</v>
                </pt>
                <pt idx="1287">
                  <v>0</v>
                </pt>
                <pt idx="1288">
                  <v>0</v>
                </pt>
                <pt idx="1289">
                  <v>0</v>
                </pt>
                <pt idx="1290">
                  <v>0</v>
                </pt>
                <pt idx="1291">
                  <v>0</v>
                </pt>
                <pt idx="1292">
                  <v>0</v>
                </pt>
                <pt idx="1293">
                  <v>0</v>
                </pt>
                <pt idx="1294">
                  <v>0</v>
                </pt>
                <pt idx="1295">
                  <v>0</v>
                </pt>
                <pt idx="1296">
                  <v>0</v>
                </pt>
                <pt idx="1297">
                  <v>0</v>
                </pt>
                <pt idx="1298">
                  <v>0</v>
                </pt>
                <pt idx="1299">
                  <v>0</v>
                </pt>
                <pt idx="1300">
                  <v>0</v>
                </pt>
                <pt idx="1301">
                  <v>0</v>
                </pt>
                <pt idx="1302">
                  <v>0</v>
                </pt>
                <pt idx="1303">
                  <v>0</v>
                </pt>
                <pt idx="1304">
                  <v>0</v>
                </pt>
                <pt idx="1305">
                  <v>0</v>
                </pt>
                <pt idx="1306">
                  <v>0</v>
                </pt>
                <pt idx="1307">
                  <v>0</v>
                </pt>
                <pt idx="1308">
                  <v>0</v>
                </pt>
                <pt idx="1309">
                  <v>0</v>
                </pt>
                <pt idx="1310">
                  <v>0</v>
                </pt>
                <pt idx="1311">
                  <v>0</v>
                </pt>
                <pt idx="1312">
                  <v>0</v>
                </pt>
                <pt idx="1313">
                  <v>0</v>
                </pt>
                <pt idx="1314">
                  <v>0</v>
                </pt>
                <pt idx="1315">
                  <v>0</v>
                </pt>
                <pt idx="1316">
                  <v>0</v>
                </pt>
                <pt idx="1317">
                  <v>0</v>
                </pt>
                <pt idx="1318">
                  <v>0</v>
                </pt>
                <pt idx="1319">
                  <v>0</v>
                </pt>
                <pt idx="1320">
                  <v>0</v>
                </pt>
                <pt idx="1321">
                  <v>0</v>
                </pt>
                <pt idx="1322">
                  <v>0</v>
                </pt>
                <pt idx="1323">
                  <v>0</v>
                </pt>
                <pt idx="1324">
                  <v>0</v>
                </pt>
                <pt idx="1325">
                  <v>0</v>
                </pt>
                <pt idx="1326">
                  <v>0</v>
                </pt>
                <pt idx="1327">
                  <v>0</v>
                </pt>
                <pt idx="1328">
                  <v>0</v>
                </pt>
                <pt idx="1329">
                  <v>0</v>
                </pt>
                <pt idx="1330">
                  <v>0</v>
                </pt>
                <pt idx="1331">
                  <v>0</v>
                </pt>
                <pt idx="1332">
                  <v>0</v>
                </pt>
                <pt idx="1333">
                  <v>0</v>
                </pt>
                <pt idx="1334">
                  <v>0</v>
                </pt>
                <pt idx="1335">
                  <v>0</v>
                </pt>
                <pt idx="1336">
                  <v>0</v>
                </pt>
                <pt idx="1337">
                  <v>0</v>
                </pt>
                <pt idx="1338">
                  <v>0</v>
                </pt>
                <pt idx="1339">
                  <v>0</v>
                </pt>
                <pt idx="1340">
                  <v>0</v>
                </pt>
                <pt idx="1341">
                  <v>0</v>
                </pt>
                <pt idx="1342">
                  <v>0</v>
                </pt>
                <pt idx="1343">
                  <v>0</v>
                </pt>
                <pt idx="1344">
                  <v>0</v>
                </pt>
                <pt idx="1345">
                  <v>0</v>
                </pt>
                <pt idx="1346">
                  <v>0</v>
                </pt>
                <pt idx="1347">
                  <v>0</v>
                </pt>
                <pt idx="1348">
                  <v>0</v>
                </pt>
                <pt idx="1349">
                  <v>0</v>
                </pt>
                <pt idx="135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5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1.9744</v>
      </c>
      <c r="E2" t="n">
        <v>50.65</v>
      </c>
      <c r="F2" t="n">
        <v>34.56</v>
      </c>
      <c r="G2" t="n">
        <v>5.94</v>
      </c>
      <c r="H2" t="n">
        <v>0.09</v>
      </c>
      <c r="I2" t="n">
        <v>349</v>
      </c>
      <c r="J2" t="n">
        <v>194.77</v>
      </c>
      <c r="K2" t="n">
        <v>54.38</v>
      </c>
      <c r="L2" t="n">
        <v>1</v>
      </c>
      <c r="M2" t="n">
        <v>347</v>
      </c>
      <c r="N2" t="n">
        <v>39.4</v>
      </c>
      <c r="O2" t="n">
        <v>24256.19</v>
      </c>
      <c r="P2" t="n">
        <v>481.77</v>
      </c>
      <c r="Q2" t="n">
        <v>1397.96</v>
      </c>
      <c r="R2" t="n">
        <v>412.06</v>
      </c>
      <c r="S2" t="n">
        <v>66.97</v>
      </c>
      <c r="T2" t="n">
        <v>168287.67</v>
      </c>
      <c r="U2" t="n">
        <v>0.16</v>
      </c>
      <c r="V2" t="n">
        <v>0.61</v>
      </c>
      <c r="W2" t="n">
        <v>5.86</v>
      </c>
      <c r="X2" t="n">
        <v>10.38</v>
      </c>
      <c r="Y2" t="n">
        <v>1</v>
      </c>
      <c r="Z2" t="n">
        <v>10</v>
      </c>
      <c r="AA2" t="n">
        <v>1763.651597540104</v>
      </c>
      <c r="AB2" t="n">
        <v>2413.105922571523</v>
      </c>
      <c r="AC2" t="n">
        <v>2182.80248013673</v>
      </c>
      <c r="AD2" t="n">
        <v>1763651.597540104</v>
      </c>
      <c r="AE2" t="n">
        <v>2413105.922571524</v>
      </c>
      <c r="AF2" t="n">
        <v>2.677413497157989e-06</v>
      </c>
      <c r="AG2" t="n">
        <v>58.62268518518518</v>
      </c>
      <c r="AH2" t="n">
        <v>2182802.48013673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2.2679</v>
      </c>
      <c r="E3" t="n">
        <v>44.09</v>
      </c>
      <c r="F3" t="n">
        <v>31.66</v>
      </c>
      <c r="G3" t="n">
        <v>7.45</v>
      </c>
      <c r="H3" t="n">
        <v>0.11</v>
      </c>
      <c r="I3" t="n">
        <v>255</v>
      </c>
      <c r="J3" t="n">
        <v>195.16</v>
      </c>
      <c r="K3" t="n">
        <v>54.38</v>
      </c>
      <c r="L3" t="n">
        <v>1.25</v>
      </c>
      <c r="M3" t="n">
        <v>253</v>
      </c>
      <c r="N3" t="n">
        <v>39.53</v>
      </c>
      <c r="O3" t="n">
        <v>24303.87</v>
      </c>
      <c r="P3" t="n">
        <v>439.96</v>
      </c>
      <c r="Q3" t="n">
        <v>1397.87</v>
      </c>
      <c r="R3" t="n">
        <v>317.31</v>
      </c>
      <c r="S3" t="n">
        <v>66.97</v>
      </c>
      <c r="T3" t="n">
        <v>121381.86</v>
      </c>
      <c r="U3" t="n">
        <v>0.21</v>
      </c>
      <c r="V3" t="n">
        <v>0.67</v>
      </c>
      <c r="W3" t="n">
        <v>5.7</v>
      </c>
      <c r="X3" t="n">
        <v>7.49</v>
      </c>
      <c r="Y3" t="n">
        <v>1</v>
      </c>
      <c r="Z3" t="n">
        <v>10</v>
      </c>
      <c r="AA3" t="n">
        <v>1474.40420528869</v>
      </c>
      <c r="AB3" t="n">
        <v>2017.344879798797</v>
      </c>
      <c r="AC3" t="n">
        <v>1824.812315832121</v>
      </c>
      <c r="AD3" t="n">
        <v>1474404.20528869</v>
      </c>
      <c r="AE3" t="n">
        <v>2017344.879798797</v>
      </c>
      <c r="AF3" t="n">
        <v>3.075418390500711e-06</v>
      </c>
      <c r="AG3" t="n">
        <v>51.0300925925926</v>
      </c>
      <c r="AH3" t="n">
        <v>1824812.315832121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2.4785</v>
      </c>
      <c r="E4" t="n">
        <v>40.35</v>
      </c>
      <c r="F4" t="n">
        <v>30.01</v>
      </c>
      <c r="G4" t="n">
        <v>8.960000000000001</v>
      </c>
      <c r="H4" t="n">
        <v>0.14</v>
      </c>
      <c r="I4" t="n">
        <v>201</v>
      </c>
      <c r="J4" t="n">
        <v>195.55</v>
      </c>
      <c r="K4" t="n">
        <v>54.38</v>
      </c>
      <c r="L4" t="n">
        <v>1.5</v>
      </c>
      <c r="M4" t="n">
        <v>199</v>
      </c>
      <c r="N4" t="n">
        <v>39.67</v>
      </c>
      <c r="O4" t="n">
        <v>24351.61</v>
      </c>
      <c r="P4" t="n">
        <v>415.68</v>
      </c>
      <c r="Q4" t="n">
        <v>1397.67</v>
      </c>
      <c r="R4" t="n">
        <v>263.69</v>
      </c>
      <c r="S4" t="n">
        <v>66.97</v>
      </c>
      <c r="T4" t="n">
        <v>94841.64999999999</v>
      </c>
      <c r="U4" t="n">
        <v>0.25</v>
      </c>
      <c r="V4" t="n">
        <v>0.7</v>
      </c>
      <c r="W4" t="n">
        <v>5.61</v>
      </c>
      <c r="X4" t="n">
        <v>5.84</v>
      </c>
      <c r="Y4" t="n">
        <v>1</v>
      </c>
      <c r="Z4" t="n">
        <v>10</v>
      </c>
      <c r="AA4" t="n">
        <v>1310.61925791236</v>
      </c>
      <c r="AB4" t="n">
        <v>1793.247089116589</v>
      </c>
      <c r="AC4" t="n">
        <v>1622.102103769397</v>
      </c>
      <c r="AD4" t="n">
        <v>1310619.25791236</v>
      </c>
      <c r="AE4" t="n">
        <v>1793247.089116588</v>
      </c>
      <c r="AF4" t="n">
        <v>3.361005547359236e-06</v>
      </c>
      <c r="AG4" t="n">
        <v>46.70138888888889</v>
      </c>
      <c r="AH4" t="n">
        <v>1622102.103769397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2.6344</v>
      </c>
      <c r="E5" t="n">
        <v>37.96</v>
      </c>
      <c r="F5" t="n">
        <v>28.99</v>
      </c>
      <c r="G5" t="n">
        <v>10.48</v>
      </c>
      <c r="H5" t="n">
        <v>0.16</v>
      </c>
      <c r="I5" t="n">
        <v>166</v>
      </c>
      <c r="J5" t="n">
        <v>195.93</v>
      </c>
      <c r="K5" t="n">
        <v>54.38</v>
      </c>
      <c r="L5" t="n">
        <v>1.75</v>
      </c>
      <c r="M5" t="n">
        <v>164</v>
      </c>
      <c r="N5" t="n">
        <v>39.81</v>
      </c>
      <c r="O5" t="n">
        <v>24399.39</v>
      </c>
      <c r="P5" t="n">
        <v>400.06</v>
      </c>
      <c r="Q5" t="n">
        <v>1397.51</v>
      </c>
      <c r="R5" t="n">
        <v>229.15</v>
      </c>
      <c r="S5" t="n">
        <v>66.97</v>
      </c>
      <c r="T5" t="n">
        <v>77747.31</v>
      </c>
      <c r="U5" t="n">
        <v>0.29</v>
      </c>
      <c r="V5" t="n">
        <v>0.73</v>
      </c>
      <c r="W5" t="n">
        <v>5.58</v>
      </c>
      <c r="X5" t="n">
        <v>4.82</v>
      </c>
      <c r="Y5" t="n">
        <v>1</v>
      </c>
      <c r="Z5" t="n">
        <v>10</v>
      </c>
      <c r="AA5" t="n">
        <v>1214.148145925703</v>
      </c>
      <c r="AB5" t="n">
        <v>1661.251057691358</v>
      </c>
      <c r="AC5" t="n">
        <v>1502.703588325797</v>
      </c>
      <c r="AD5" t="n">
        <v>1214148.145925703</v>
      </c>
      <c r="AE5" t="n">
        <v>1661251.057691358</v>
      </c>
      <c r="AF5" t="n">
        <v>3.572415983039407e-06</v>
      </c>
      <c r="AG5" t="n">
        <v>43.93518518518519</v>
      </c>
      <c r="AH5" t="n">
        <v>1502703.588325797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2.7603</v>
      </c>
      <c r="E6" t="n">
        <v>36.23</v>
      </c>
      <c r="F6" t="n">
        <v>28.23</v>
      </c>
      <c r="G6" t="n">
        <v>12.01</v>
      </c>
      <c r="H6" t="n">
        <v>0.18</v>
      </c>
      <c r="I6" t="n">
        <v>141</v>
      </c>
      <c r="J6" t="n">
        <v>196.32</v>
      </c>
      <c r="K6" t="n">
        <v>54.38</v>
      </c>
      <c r="L6" t="n">
        <v>2</v>
      </c>
      <c r="M6" t="n">
        <v>139</v>
      </c>
      <c r="N6" t="n">
        <v>39.95</v>
      </c>
      <c r="O6" t="n">
        <v>24447.22</v>
      </c>
      <c r="P6" t="n">
        <v>388.23</v>
      </c>
      <c r="Q6" t="n">
        <v>1397.49</v>
      </c>
      <c r="R6" t="n">
        <v>204.86</v>
      </c>
      <c r="S6" t="n">
        <v>66.97</v>
      </c>
      <c r="T6" t="n">
        <v>65729.00999999999</v>
      </c>
      <c r="U6" t="n">
        <v>0.33</v>
      </c>
      <c r="V6" t="n">
        <v>0.75</v>
      </c>
      <c r="W6" t="n">
        <v>5.52</v>
      </c>
      <c r="X6" t="n">
        <v>4.06</v>
      </c>
      <c r="Y6" t="n">
        <v>1</v>
      </c>
      <c r="Z6" t="n">
        <v>10</v>
      </c>
      <c r="AA6" t="n">
        <v>1144.339948944673</v>
      </c>
      <c r="AB6" t="n">
        <v>1565.736402861618</v>
      </c>
      <c r="AC6" t="n">
        <v>1416.304718097347</v>
      </c>
      <c r="AD6" t="n">
        <v>1144339.948944673</v>
      </c>
      <c r="AE6" t="n">
        <v>1565736.402861618</v>
      </c>
      <c r="AF6" t="n">
        <v>3.743144487543151e-06</v>
      </c>
      <c r="AG6" t="n">
        <v>41.93287037037037</v>
      </c>
      <c r="AH6" t="n">
        <v>1416304.718097347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2.8556</v>
      </c>
      <c r="E7" t="n">
        <v>35.02</v>
      </c>
      <c r="F7" t="n">
        <v>27.72</v>
      </c>
      <c r="G7" t="n">
        <v>13.52</v>
      </c>
      <c r="H7" t="n">
        <v>0.2</v>
      </c>
      <c r="I7" t="n">
        <v>123</v>
      </c>
      <c r="J7" t="n">
        <v>196.71</v>
      </c>
      <c r="K7" t="n">
        <v>54.38</v>
      </c>
      <c r="L7" t="n">
        <v>2.25</v>
      </c>
      <c r="M7" t="n">
        <v>121</v>
      </c>
      <c r="N7" t="n">
        <v>40.08</v>
      </c>
      <c r="O7" t="n">
        <v>24495.09</v>
      </c>
      <c r="P7" t="n">
        <v>379.87</v>
      </c>
      <c r="Q7" t="n">
        <v>1397.29</v>
      </c>
      <c r="R7" t="n">
        <v>188.23</v>
      </c>
      <c r="S7" t="n">
        <v>66.97</v>
      </c>
      <c r="T7" t="n">
        <v>57503.18</v>
      </c>
      <c r="U7" t="n">
        <v>0.36</v>
      </c>
      <c r="V7" t="n">
        <v>0.76</v>
      </c>
      <c r="W7" t="n">
        <v>5.5</v>
      </c>
      <c r="X7" t="n">
        <v>3.55</v>
      </c>
      <c r="Y7" t="n">
        <v>1</v>
      </c>
      <c r="Z7" t="n">
        <v>10</v>
      </c>
      <c r="AA7" t="n">
        <v>1097.484919818163</v>
      </c>
      <c r="AB7" t="n">
        <v>1501.627284912729</v>
      </c>
      <c r="AC7" t="n">
        <v>1358.314084387788</v>
      </c>
      <c r="AD7" t="n">
        <v>1097484.919818162</v>
      </c>
      <c r="AE7" t="n">
        <v>1501627.284912729</v>
      </c>
      <c r="AF7" t="n">
        <v>3.872377422246938e-06</v>
      </c>
      <c r="AG7" t="n">
        <v>40.53240740740741</v>
      </c>
      <c r="AH7" t="n">
        <v>1358314.084387788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2.9416</v>
      </c>
      <c r="E8" t="n">
        <v>34</v>
      </c>
      <c r="F8" t="n">
        <v>27.28</v>
      </c>
      <c r="G8" t="n">
        <v>15.15</v>
      </c>
      <c r="H8" t="n">
        <v>0.23</v>
      </c>
      <c r="I8" t="n">
        <v>108</v>
      </c>
      <c r="J8" t="n">
        <v>197.1</v>
      </c>
      <c r="K8" t="n">
        <v>54.38</v>
      </c>
      <c r="L8" t="n">
        <v>2.5</v>
      </c>
      <c r="M8" t="n">
        <v>106</v>
      </c>
      <c r="N8" t="n">
        <v>40.22</v>
      </c>
      <c r="O8" t="n">
        <v>24543.01</v>
      </c>
      <c r="P8" t="n">
        <v>372.53</v>
      </c>
      <c r="Q8" t="n">
        <v>1397.36</v>
      </c>
      <c r="R8" t="n">
        <v>173.62</v>
      </c>
      <c r="S8" t="n">
        <v>66.97</v>
      </c>
      <c r="T8" t="n">
        <v>50273.74</v>
      </c>
      <c r="U8" t="n">
        <v>0.39</v>
      </c>
      <c r="V8" t="n">
        <v>0.77</v>
      </c>
      <c r="W8" t="n">
        <v>5.48</v>
      </c>
      <c r="X8" t="n">
        <v>3.11</v>
      </c>
      <c r="Y8" t="n">
        <v>1</v>
      </c>
      <c r="Z8" t="n">
        <v>10</v>
      </c>
      <c r="AA8" t="n">
        <v>1054.981372310541</v>
      </c>
      <c r="AB8" t="n">
        <v>1443.472056088624</v>
      </c>
      <c r="AC8" t="n">
        <v>1305.70910898128</v>
      </c>
      <c r="AD8" t="n">
        <v>1054981.372310541</v>
      </c>
      <c r="AE8" t="n">
        <v>1443472.056088624</v>
      </c>
      <c r="AF8" t="n">
        <v>3.988998958286032e-06</v>
      </c>
      <c r="AG8" t="n">
        <v>39.35185185185185</v>
      </c>
      <c r="AH8" t="n">
        <v>1305709.10898128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3.0092</v>
      </c>
      <c r="E9" t="n">
        <v>33.23</v>
      </c>
      <c r="F9" t="n">
        <v>26.94</v>
      </c>
      <c r="G9" t="n">
        <v>16.67</v>
      </c>
      <c r="H9" t="n">
        <v>0.25</v>
      </c>
      <c r="I9" t="n">
        <v>97</v>
      </c>
      <c r="J9" t="n">
        <v>197.49</v>
      </c>
      <c r="K9" t="n">
        <v>54.38</v>
      </c>
      <c r="L9" t="n">
        <v>2.75</v>
      </c>
      <c r="M9" t="n">
        <v>95</v>
      </c>
      <c r="N9" t="n">
        <v>40.36</v>
      </c>
      <c r="O9" t="n">
        <v>24590.98</v>
      </c>
      <c r="P9" t="n">
        <v>366.57</v>
      </c>
      <c r="Q9" t="n">
        <v>1397.41</v>
      </c>
      <c r="R9" t="n">
        <v>162.93</v>
      </c>
      <c r="S9" t="n">
        <v>66.97</v>
      </c>
      <c r="T9" t="n">
        <v>44984.09</v>
      </c>
      <c r="U9" t="n">
        <v>0.41</v>
      </c>
      <c r="V9" t="n">
        <v>0.78</v>
      </c>
      <c r="W9" t="n">
        <v>5.46</v>
      </c>
      <c r="X9" t="n">
        <v>2.77</v>
      </c>
      <c r="Y9" t="n">
        <v>1</v>
      </c>
      <c r="Z9" t="n">
        <v>10</v>
      </c>
      <c r="AA9" t="n">
        <v>1027.961776093302</v>
      </c>
      <c r="AB9" t="n">
        <v>1406.502652523742</v>
      </c>
      <c r="AC9" t="n">
        <v>1272.268013405746</v>
      </c>
      <c r="AD9" t="n">
        <v>1027961.776093302</v>
      </c>
      <c r="AE9" t="n">
        <v>1406502.652523742</v>
      </c>
      <c r="AF9" t="n">
        <v>4.08066890987025e-06</v>
      </c>
      <c r="AG9" t="n">
        <v>38.46064814814815</v>
      </c>
      <c r="AH9" t="n">
        <v>1272268.013405746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3.0633</v>
      </c>
      <c r="E10" t="n">
        <v>32.64</v>
      </c>
      <c r="F10" t="n">
        <v>26.71</v>
      </c>
      <c r="G10" t="n">
        <v>18.21</v>
      </c>
      <c r="H10" t="n">
        <v>0.27</v>
      </c>
      <c r="I10" t="n">
        <v>88</v>
      </c>
      <c r="J10" t="n">
        <v>197.88</v>
      </c>
      <c r="K10" t="n">
        <v>54.38</v>
      </c>
      <c r="L10" t="n">
        <v>3</v>
      </c>
      <c r="M10" t="n">
        <v>86</v>
      </c>
      <c r="N10" t="n">
        <v>40.5</v>
      </c>
      <c r="O10" t="n">
        <v>24639</v>
      </c>
      <c r="P10" t="n">
        <v>362.05</v>
      </c>
      <c r="Q10" t="n">
        <v>1397.39</v>
      </c>
      <c r="R10" t="n">
        <v>154.73</v>
      </c>
      <c r="S10" t="n">
        <v>66.97</v>
      </c>
      <c r="T10" t="n">
        <v>40924.62</v>
      </c>
      <c r="U10" t="n">
        <v>0.43</v>
      </c>
      <c r="V10" t="n">
        <v>0.79</v>
      </c>
      <c r="W10" t="n">
        <v>5.45</v>
      </c>
      <c r="X10" t="n">
        <v>2.54</v>
      </c>
      <c r="Y10" t="n">
        <v>1</v>
      </c>
      <c r="Z10" t="n">
        <v>10</v>
      </c>
      <c r="AA10" t="n">
        <v>1005.430715041791</v>
      </c>
      <c r="AB10" t="n">
        <v>1375.674660792804</v>
      </c>
      <c r="AC10" t="n">
        <v>1244.382201938251</v>
      </c>
      <c r="AD10" t="n">
        <v>1005430.715041791</v>
      </c>
      <c r="AE10" t="n">
        <v>1375674.660792804</v>
      </c>
      <c r="AF10" t="n">
        <v>4.154031992425075e-06</v>
      </c>
      <c r="AG10" t="n">
        <v>37.77777777777778</v>
      </c>
      <c r="AH10" t="n">
        <v>1244382.201938251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3.1201</v>
      </c>
      <c r="E11" t="n">
        <v>32.05</v>
      </c>
      <c r="F11" t="n">
        <v>26.42</v>
      </c>
      <c r="G11" t="n">
        <v>19.82</v>
      </c>
      <c r="H11" t="n">
        <v>0.29</v>
      </c>
      <c r="I11" t="n">
        <v>80</v>
      </c>
      <c r="J11" t="n">
        <v>198.27</v>
      </c>
      <c r="K11" t="n">
        <v>54.38</v>
      </c>
      <c r="L11" t="n">
        <v>3.25</v>
      </c>
      <c r="M11" t="n">
        <v>78</v>
      </c>
      <c r="N11" t="n">
        <v>40.64</v>
      </c>
      <c r="O11" t="n">
        <v>24687.06</v>
      </c>
      <c r="P11" t="n">
        <v>356.88</v>
      </c>
      <c r="Q11" t="n">
        <v>1397.5</v>
      </c>
      <c r="R11" t="n">
        <v>145.79</v>
      </c>
      <c r="S11" t="n">
        <v>66.97</v>
      </c>
      <c r="T11" t="n">
        <v>36496.07</v>
      </c>
      <c r="U11" t="n">
        <v>0.46</v>
      </c>
      <c r="V11" t="n">
        <v>0.8</v>
      </c>
      <c r="W11" t="n">
        <v>5.43</v>
      </c>
      <c r="X11" t="n">
        <v>2.25</v>
      </c>
      <c r="Y11" t="n">
        <v>1</v>
      </c>
      <c r="Z11" t="n">
        <v>10</v>
      </c>
      <c r="AA11" t="n">
        <v>982.1480751632902</v>
      </c>
      <c r="AB11" t="n">
        <v>1343.818325753461</v>
      </c>
      <c r="AC11" t="n">
        <v>1215.566190804416</v>
      </c>
      <c r="AD11" t="n">
        <v>982148.0751632901</v>
      </c>
      <c r="AE11" t="n">
        <v>1343818.325753461</v>
      </c>
      <c r="AF11" t="n">
        <v>4.231056448785779e-06</v>
      </c>
      <c r="AG11" t="n">
        <v>37.0949074074074</v>
      </c>
      <c r="AH11" t="n">
        <v>1215566.190804416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3.1558</v>
      </c>
      <c r="E12" t="n">
        <v>31.69</v>
      </c>
      <c r="F12" t="n">
        <v>26.29</v>
      </c>
      <c r="G12" t="n">
        <v>21.32</v>
      </c>
      <c r="H12" t="n">
        <v>0.31</v>
      </c>
      <c r="I12" t="n">
        <v>74</v>
      </c>
      <c r="J12" t="n">
        <v>198.66</v>
      </c>
      <c r="K12" t="n">
        <v>54.38</v>
      </c>
      <c r="L12" t="n">
        <v>3.5</v>
      </c>
      <c r="M12" t="n">
        <v>72</v>
      </c>
      <c r="N12" t="n">
        <v>40.78</v>
      </c>
      <c r="O12" t="n">
        <v>24735.17</v>
      </c>
      <c r="P12" t="n">
        <v>354.06</v>
      </c>
      <c r="Q12" t="n">
        <v>1397.35</v>
      </c>
      <c r="R12" t="n">
        <v>141.42</v>
      </c>
      <c r="S12" t="n">
        <v>66.97</v>
      </c>
      <c r="T12" t="n">
        <v>34339.47</v>
      </c>
      <c r="U12" t="n">
        <v>0.47</v>
      </c>
      <c r="V12" t="n">
        <v>0.8</v>
      </c>
      <c r="W12" t="n">
        <v>5.43</v>
      </c>
      <c r="X12" t="n">
        <v>2.13</v>
      </c>
      <c r="Y12" t="n">
        <v>1</v>
      </c>
      <c r="Z12" t="n">
        <v>10</v>
      </c>
      <c r="AA12" t="n">
        <v>964.7226844602586</v>
      </c>
      <c r="AB12" t="n">
        <v>1319.976137439591</v>
      </c>
      <c r="AC12" t="n">
        <v>1193.9994674805</v>
      </c>
      <c r="AD12" t="n">
        <v>964722.6844602586</v>
      </c>
      <c r="AE12" t="n">
        <v>1319976.137439591</v>
      </c>
      <c r="AF12" t="n">
        <v>4.279467946885729e-06</v>
      </c>
      <c r="AG12" t="n">
        <v>36.67824074074074</v>
      </c>
      <c r="AH12" t="n">
        <v>1193999.4674805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3.1991</v>
      </c>
      <c r="E13" t="n">
        <v>31.26</v>
      </c>
      <c r="F13" t="n">
        <v>26.1</v>
      </c>
      <c r="G13" t="n">
        <v>23.03</v>
      </c>
      <c r="H13" t="n">
        <v>0.33</v>
      </c>
      <c r="I13" t="n">
        <v>68</v>
      </c>
      <c r="J13" t="n">
        <v>199.05</v>
      </c>
      <c r="K13" t="n">
        <v>54.38</v>
      </c>
      <c r="L13" t="n">
        <v>3.75</v>
      </c>
      <c r="M13" t="n">
        <v>66</v>
      </c>
      <c r="N13" t="n">
        <v>40.92</v>
      </c>
      <c r="O13" t="n">
        <v>24783.33</v>
      </c>
      <c r="P13" t="n">
        <v>349.69</v>
      </c>
      <c r="Q13" t="n">
        <v>1397.38</v>
      </c>
      <c r="R13" t="n">
        <v>135.42</v>
      </c>
      <c r="S13" t="n">
        <v>66.97</v>
      </c>
      <c r="T13" t="n">
        <v>31369.94</v>
      </c>
      <c r="U13" t="n">
        <v>0.49</v>
      </c>
      <c r="V13" t="n">
        <v>0.8100000000000001</v>
      </c>
      <c r="W13" t="n">
        <v>5.41</v>
      </c>
      <c r="X13" t="n">
        <v>1.93</v>
      </c>
      <c r="Y13" t="n">
        <v>1</v>
      </c>
      <c r="Z13" t="n">
        <v>10</v>
      </c>
      <c r="AA13" t="n">
        <v>945.0177316244808</v>
      </c>
      <c r="AB13" t="n">
        <v>1293.014951648514</v>
      </c>
      <c r="AC13" t="n">
        <v>1169.611419421062</v>
      </c>
      <c r="AD13" t="n">
        <v>945017.7316244808</v>
      </c>
      <c r="AE13" t="n">
        <v>1293014.951648514</v>
      </c>
      <c r="AF13" t="n">
        <v>4.33818553421704e-06</v>
      </c>
      <c r="AG13" t="n">
        <v>36.18055555555556</v>
      </c>
      <c r="AH13" t="n">
        <v>1169611.419421062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3.2243</v>
      </c>
      <c r="E14" t="n">
        <v>31.01</v>
      </c>
      <c r="F14" t="n">
        <v>26.01</v>
      </c>
      <c r="G14" t="n">
        <v>24.38</v>
      </c>
      <c r="H14" t="n">
        <v>0.36</v>
      </c>
      <c r="I14" t="n">
        <v>64</v>
      </c>
      <c r="J14" t="n">
        <v>199.44</v>
      </c>
      <c r="K14" t="n">
        <v>54.38</v>
      </c>
      <c r="L14" t="n">
        <v>4</v>
      </c>
      <c r="M14" t="n">
        <v>62</v>
      </c>
      <c r="N14" t="n">
        <v>41.06</v>
      </c>
      <c r="O14" t="n">
        <v>24831.54</v>
      </c>
      <c r="P14" t="n">
        <v>347.38</v>
      </c>
      <c r="Q14" t="n">
        <v>1397.26</v>
      </c>
      <c r="R14" t="n">
        <v>132.08</v>
      </c>
      <c r="S14" t="n">
        <v>66.97</v>
      </c>
      <c r="T14" t="n">
        <v>29719.43</v>
      </c>
      <c r="U14" t="n">
        <v>0.51</v>
      </c>
      <c r="V14" t="n">
        <v>0.8100000000000001</v>
      </c>
      <c r="W14" t="n">
        <v>5.41</v>
      </c>
      <c r="X14" t="n">
        <v>1.84</v>
      </c>
      <c r="Y14" t="n">
        <v>1</v>
      </c>
      <c r="Z14" t="n">
        <v>10</v>
      </c>
      <c r="AA14" t="n">
        <v>939.5692589384969</v>
      </c>
      <c r="AB14" t="n">
        <v>1285.560110949901</v>
      </c>
      <c r="AC14" t="n">
        <v>1162.868058255789</v>
      </c>
      <c r="AD14" t="n">
        <v>939569.2589384969</v>
      </c>
      <c r="AE14" t="n">
        <v>1285560.110949901</v>
      </c>
      <c r="AF14" t="n">
        <v>4.372358356405239e-06</v>
      </c>
      <c r="AG14" t="n">
        <v>35.8912037037037</v>
      </c>
      <c r="AH14" t="n">
        <v>1162868.058255789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3.2626</v>
      </c>
      <c r="E15" t="n">
        <v>30.65</v>
      </c>
      <c r="F15" t="n">
        <v>25.84</v>
      </c>
      <c r="G15" t="n">
        <v>26.28</v>
      </c>
      <c r="H15" t="n">
        <v>0.38</v>
      </c>
      <c r="I15" t="n">
        <v>59</v>
      </c>
      <c r="J15" t="n">
        <v>199.83</v>
      </c>
      <c r="K15" t="n">
        <v>54.38</v>
      </c>
      <c r="L15" t="n">
        <v>4.25</v>
      </c>
      <c r="M15" t="n">
        <v>57</v>
      </c>
      <c r="N15" t="n">
        <v>41.2</v>
      </c>
      <c r="O15" t="n">
        <v>24879.79</v>
      </c>
      <c r="P15" t="n">
        <v>343.89</v>
      </c>
      <c r="Q15" t="n">
        <v>1397.38</v>
      </c>
      <c r="R15" t="n">
        <v>127.06</v>
      </c>
      <c r="S15" t="n">
        <v>66.97</v>
      </c>
      <c r="T15" t="n">
        <v>27235.58</v>
      </c>
      <c r="U15" t="n">
        <v>0.53</v>
      </c>
      <c r="V15" t="n">
        <v>0.8100000000000001</v>
      </c>
      <c r="W15" t="n">
        <v>5.38</v>
      </c>
      <c r="X15" t="n">
        <v>1.67</v>
      </c>
      <c r="Y15" t="n">
        <v>1</v>
      </c>
      <c r="Z15" t="n">
        <v>10</v>
      </c>
      <c r="AA15" t="n">
        <v>921.6227379860317</v>
      </c>
      <c r="AB15" t="n">
        <v>1261.004889238112</v>
      </c>
      <c r="AC15" t="n">
        <v>1140.656352440704</v>
      </c>
      <c r="AD15" t="n">
        <v>921622.7379860317</v>
      </c>
      <c r="AE15" t="n">
        <v>1261004.889238112</v>
      </c>
      <c r="AF15" t="n">
        <v>4.424295621873813e-06</v>
      </c>
      <c r="AG15" t="n">
        <v>35.47453703703704</v>
      </c>
      <c r="AH15" t="n">
        <v>1140656.352440704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3.2853</v>
      </c>
      <c r="E16" t="n">
        <v>30.44</v>
      </c>
      <c r="F16" t="n">
        <v>25.74</v>
      </c>
      <c r="G16" t="n">
        <v>27.58</v>
      </c>
      <c r="H16" t="n">
        <v>0.4</v>
      </c>
      <c r="I16" t="n">
        <v>56</v>
      </c>
      <c r="J16" t="n">
        <v>200.22</v>
      </c>
      <c r="K16" t="n">
        <v>54.38</v>
      </c>
      <c r="L16" t="n">
        <v>4.5</v>
      </c>
      <c r="M16" t="n">
        <v>54</v>
      </c>
      <c r="N16" t="n">
        <v>41.35</v>
      </c>
      <c r="O16" t="n">
        <v>24928.09</v>
      </c>
      <c r="P16" t="n">
        <v>341.25</v>
      </c>
      <c r="Q16" t="n">
        <v>1397.2</v>
      </c>
      <c r="R16" t="n">
        <v>124.02</v>
      </c>
      <c r="S16" t="n">
        <v>66.97</v>
      </c>
      <c r="T16" t="n">
        <v>25730.17</v>
      </c>
      <c r="U16" t="n">
        <v>0.54</v>
      </c>
      <c r="V16" t="n">
        <v>0.82</v>
      </c>
      <c r="W16" t="n">
        <v>5.38</v>
      </c>
      <c r="X16" t="n">
        <v>1.58</v>
      </c>
      <c r="Y16" t="n">
        <v>1</v>
      </c>
      <c r="Z16" t="n">
        <v>10</v>
      </c>
      <c r="AA16" t="n">
        <v>916.4797820733173</v>
      </c>
      <c r="AB16" t="n">
        <v>1253.968070067135</v>
      </c>
      <c r="AC16" t="n">
        <v>1134.291117415166</v>
      </c>
      <c r="AD16" t="n">
        <v>916479.7820733173</v>
      </c>
      <c r="AE16" t="n">
        <v>1253968.070067135</v>
      </c>
      <c r="AF16" t="n">
        <v>4.455078283130643e-06</v>
      </c>
      <c r="AG16" t="n">
        <v>35.23148148148149</v>
      </c>
      <c r="AH16" t="n">
        <v>1134291.117415166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3.3161</v>
      </c>
      <c r="E17" t="n">
        <v>30.16</v>
      </c>
      <c r="F17" t="n">
        <v>25.62</v>
      </c>
      <c r="G17" t="n">
        <v>29.56</v>
      </c>
      <c r="H17" t="n">
        <v>0.42</v>
      </c>
      <c r="I17" t="n">
        <v>52</v>
      </c>
      <c r="J17" t="n">
        <v>200.61</v>
      </c>
      <c r="K17" t="n">
        <v>54.38</v>
      </c>
      <c r="L17" t="n">
        <v>4.75</v>
      </c>
      <c r="M17" t="n">
        <v>50</v>
      </c>
      <c r="N17" t="n">
        <v>41.49</v>
      </c>
      <c r="O17" t="n">
        <v>24976.45</v>
      </c>
      <c r="P17" t="n">
        <v>338.06</v>
      </c>
      <c r="Q17" t="n">
        <v>1397.21</v>
      </c>
      <c r="R17" t="n">
        <v>119.84</v>
      </c>
      <c r="S17" t="n">
        <v>66.97</v>
      </c>
      <c r="T17" t="n">
        <v>23660.41</v>
      </c>
      <c r="U17" t="n">
        <v>0.5600000000000001</v>
      </c>
      <c r="V17" t="n">
        <v>0.82</v>
      </c>
      <c r="W17" t="n">
        <v>5.38</v>
      </c>
      <c r="X17" t="n">
        <v>1.45</v>
      </c>
      <c r="Y17" t="n">
        <v>1</v>
      </c>
      <c r="Z17" t="n">
        <v>10</v>
      </c>
      <c r="AA17" t="n">
        <v>900.1583596407669</v>
      </c>
      <c r="AB17" t="n">
        <v>1231.63637984458</v>
      </c>
      <c r="AC17" t="n">
        <v>1114.090732364728</v>
      </c>
      <c r="AD17" t="n">
        <v>900158.3596407669</v>
      </c>
      <c r="AE17" t="n">
        <v>1231636.37984458</v>
      </c>
      <c r="AF17" t="n">
        <v>4.49684506580511e-06</v>
      </c>
      <c r="AG17" t="n">
        <v>34.90740740740741</v>
      </c>
      <c r="AH17" t="n">
        <v>1114090.732364728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3.3292</v>
      </c>
      <c r="E18" t="n">
        <v>30.04</v>
      </c>
      <c r="F18" t="n">
        <v>25.58</v>
      </c>
      <c r="G18" t="n">
        <v>30.69</v>
      </c>
      <c r="H18" t="n">
        <v>0.44</v>
      </c>
      <c r="I18" t="n">
        <v>50</v>
      </c>
      <c r="J18" t="n">
        <v>201.01</v>
      </c>
      <c r="K18" t="n">
        <v>54.38</v>
      </c>
      <c r="L18" t="n">
        <v>5</v>
      </c>
      <c r="M18" t="n">
        <v>48</v>
      </c>
      <c r="N18" t="n">
        <v>41.63</v>
      </c>
      <c r="O18" t="n">
        <v>25024.84</v>
      </c>
      <c r="P18" t="n">
        <v>336.15</v>
      </c>
      <c r="Q18" t="n">
        <v>1397.26</v>
      </c>
      <c r="R18" t="n">
        <v>118.08</v>
      </c>
      <c r="S18" t="n">
        <v>66.97</v>
      </c>
      <c r="T18" t="n">
        <v>22789.98</v>
      </c>
      <c r="U18" t="n">
        <v>0.57</v>
      </c>
      <c r="V18" t="n">
        <v>0.82</v>
      </c>
      <c r="W18" t="n">
        <v>5.39</v>
      </c>
      <c r="X18" t="n">
        <v>1.41</v>
      </c>
      <c r="Y18" t="n">
        <v>1</v>
      </c>
      <c r="Z18" t="n">
        <v>10</v>
      </c>
      <c r="AA18" t="n">
        <v>897.0843871881399</v>
      </c>
      <c r="AB18" t="n">
        <v>1227.430435120802</v>
      </c>
      <c r="AC18" t="n">
        <v>1110.286197102307</v>
      </c>
      <c r="AD18" t="n">
        <v>897084.3871881398</v>
      </c>
      <c r="AE18" t="n">
        <v>1227430.435120802</v>
      </c>
      <c r="AF18" t="n">
        <v>4.514609509085483e-06</v>
      </c>
      <c r="AG18" t="n">
        <v>34.76851851851852</v>
      </c>
      <c r="AH18" t="n">
        <v>1110286.197102307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3.3514</v>
      </c>
      <c r="E19" t="n">
        <v>29.84</v>
      </c>
      <c r="F19" t="n">
        <v>25.49</v>
      </c>
      <c r="G19" t="n">
        <v>32.55</v>
      </c>
      <c r="H19" t="n">
        <v>0.46</v>
      </c>
      <c r="I19" t="n">
        <v>47</v>
      </c>
      <c r="J19" t="n">
        <v>201.4</v>
      </c>
      <c r="K19" t="n">
        <v>54.38</v>
      </c>
      <c r="L19" t="n">
        <v>5.25</v>
      </c>
      <c r="M19" t="n">
        <v>45</v>
      </c>
      <c r="N19" t="n">
        <v>41.77</v>
      </c>
      <c r="O19" t="n">
        <v>25073.29</v>
      </c>
      <c r="P19" t="n">
        <v>333.62</v>
      </c>
      <c r="Q19" t="n">
        <v>1397.3</v>
      </c>
      <c r="R19" t="n">
        <v>115.57</v>
      </c>
      <c r="S19" t="n">
        <v>66.97</v>
      </c>
      <c r="T19" t="n">
        <v>21553.37</v>
      </c>
      <c r="U19" t="n">
        <v>0.58</v>
      </c>
      <c r="V19" t="n">
        <v>0.83</v>
      </c>
      <c r="W19" t="n">
        <v>5.38</v>
      </c>
      <c r="X19" t="n">
        <v>1.33</v>
      </c>
      <c r="Y19" t="n">
        <v>1</v>
      </c>
      <c r="Z19" t="n">
        <v>10</v>
      </c>
      <c r="AA19" t="n">
        <v>892.3280995121963</v>
      </c>
      <c r="AB19" t="n">
        <v>1220.922672489973</v>
      </c>
      <c r="AC19" t="n">
        <v>1104.399526203263</v>
      </c>
      <c r="AD19" t="n">
        <v>892328.0995121964</v>
      </c>
      <c r="AE19" t="n">
        <v>1220922.672489973</v>
      </c>
      <c r="AF19" t="n">
        <v>4.54471413815604e-06</v>
      </c>
      <c r="AG19" t="n">
        <v>34.53703703703704</v>
      </c>
      <c r="AH19" t="n">
        <v>1104399.526203263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3.3662</v>
      </c>
      <c r="E20" t="n">
        <v>29.71</v>
      </c>
      <c r="F20" t="n">
        <v>25.44</v>
      </c>
      <c r="G20" t="n">
        <v>33.92</v>
      </c>
      <c r="H20" t="n">
        <v>0.48</v>
      </c>
      <c r="I20" t="n">
        <v>45</v>
      </c>
      <c r="J20" t="n">
        <v>201.79</v>
      </c>
      <c r="K20" t="n">
        <v>54.38</v>
      </c>
      <c r="L20" t="n">
        <v>5.5</v>
      </c>
      <c r="M20" t="n">
        <v>43</v>
      </c>
      <c r="N20" t="n">
        <v>41.92</v>
      </c>
      <c r="O20" t="n">
        <v>25121.79</v>
      </c>
      <c r="P20" t="n">
        <v>331.57</v>
      </c>
      <c r="Q20" t="n">
        <v>1397.19</v>
      </c>
      <c r="R20" t="n">
        <v>113.67</v>
      </c>
      <c r="S20" t="n">
        <v>66.97</v>
      </c>
      <c r="T20" t="n">
        <v>20610.36</v>
      </c>
      <c r="U20" t="n">
        <v>0.59</v>
      </c>
      <c r="V20" t="n">
        <v>0.83</v>
      </c>
      <c r="W20" t="n">
        <v>5.38</v>
      </c>
      <c r="X20" t="n">
        <v>1.27</v>
      </c>
      <c r="Y20" t="n">
        <v>1</v>
      </c>
      <c r="Z20" t="n">
        <v>10</v>
      </c>
      <c r="AA20" t="n">
        <v>888.8797076837918</v>
      </c>
      <c r="AB20" t="n">
        <v>1216.20443065804</v>
      </c>
      <c r="AC20" t="n">
        <v>1100.131586749675</v>
      </c>
      <c r="AD20" t="n">
        <v>888879.7076837919</v>
      </c>
      <c r="AE20" t="n">
        <v>1216204.43065804</v>
      </c>
      <c r="AF20" t="n">
        <v>4.564783890869745e-06</v>
      </c>
      <c r="AG20" t="n">
        <v>34.38657407407408</v>
      </c>
      <c r="AH20" t="n">
        <v>1100131.586749675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3.3921</v>
      </c>
      <c r="E21" t="n">
        <v>29.48</v>
      </c>
      <c r="F21" t="n">
        <v>25.33</v>
      </c>
      <c r="G21" t="n">
        <v>36.19</v>
      </c>
      <c r="H21" t="n">
        <v>0.51</v>
      </c>
      <c r="I21" t="n">
        <v>42</v>
      </c>
      <c r="J21" t="n">
        <v>202.19</v>
      </c>
      <c r="K21" t="n">
        <v>54.38</v>
      </c>
      <c r="L21" t="n">
        <v>5.75</v>
      </c>
      <c r="M21" t="n">
        <v>40</v>
      </c>
      <c r="N21" t="n">
        <v>42.06</v>
      </c>
      <c r="O21" t="n">
        <v>25170.34</v>
      </c>
      <c r="P21" t="n">
        <v>328.75</v>
      </c>
      <c r="Q21" t="n">
        <v>1397.24</v>
      </c>
      <c r="R21" t="n">
        <v>110.29</v>
      </c>
      <c r="S21" t="n">
        <v>66.97</v>
      </c>
      <c r="T21" t="n">
        <v>18937.93</v>
      </c>
      <c r="U21" t="n">
        <v>0.61</v>
      </c>
      <c r="V21" t="n">
        <v>0.83</v>
      </c>
      <c r="W21" t="n">
        <v>5.37</v>
      </c>
      <c r="X21" t="n">
        <v>1.16</v>
      </c>
      <c r="Y21" t="n">
        <v>1</v>
      </c>
      <c r="Z21" t="n">
        <v>10</v>
      </c>
      <c r="AA21" t="n">
        <v>873.8079596831135</v>
      </c>
      <c r="AB21" t="n">
        <v>1195.582600124917</v>
      </c>
      <c r="AC21" t="n">
        <v>1081.477874779713</v>
      </c>
      <c r="AD21" t="n">
        <v>873807.9596831135</v>
      </c>
      <c r="AE21" t="n">
        <v>1195582.600124917</v>
      </c>
      <c r="AF21" t="n">
        <v>4.599905958118727e-06</v>
      </c>
      <c r="AG21" t="n">
        <v>34.12037037037037</v>
      </c>
      <c r="AH21" t="n">
        <v>1081477.874779713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3.4054</v>
      </c>
      <c r="E22" t="n">
        <v>29.36</v>
      </c>
      <c r="F22" t="n">
        <v>25.29</v>
      </c>
      <c r="G22" t="n">
        <v>37.94</v>
      </c>
      <c r="H22" t="n">
        <v>0.53</v>
      </c>
      <c r="I22" t="n">
        <v>40</v>
      </c>
      <c r="J22" t="n">
        <v>202.58</v>
      </c>
      <c r="K22" t="n">
        <v>54.38</v>
      </c>
      <c r="L22" t="n">
        <v>6</v>
      </c>
      <c r="M22" t="n">
        <v>38</v>
      </c>
      <c r="N22" t="n">
        <v>42.2</v>
      </c>
      <c r="O22" t="n">
        <v>25218.93</v>
      </c>
      <c r="P22" t="n">
        <v>326.7</v>
      </c>
      <c r="Q22" t="n">
        <v>1397.28</v>
      </c>
      <c r="R22" t="n">
        <v>109.16</v>
      </c>
      <c r="S22" t="n">
        <v>66.97</v>
      </c>
      <c r="T22" t="n">
        <v>18381.57</v>
      </c>
      <c r="U22" t="n">
        <v>0.61</v>
      </c>
      <c r="V22" t="n">
        <v>0.83</v>
      </c>
      <c r="W22" t="n">
        <v>5.36</v>
      </c>
      <c r="X22" t="n">
        <v>1.13</v>
      </c>
      <c r="Y22" t="n">
        <v>1</v>
      </c>
      <c r="Z22" t="n">
        <v>10</v>
      </c>
      <c r="AA22" t="n">
        <v>870.6442642326045</v>
      </c>
      <c r="AB22" t="n">
        <v>1191.253892437138</v>
      </c>
      <c r="AC22" t="n">
        <v>1077.562292878276</v>
      </c>
      <c r="AD22" t="n">
        <v>870644.2642326045</v>
      </c>
      <c r="AE22" t="n">
        <v>1191253.892437138</v>
      </c>
      <c r="AF22" t="n">
        <v>4.61794161427361e-06</v>
      </c>
      <c r="AG22" t="n">
        <v>33.98148148148148</v>
      </c>
      <c r="AH22" t="n">
        <v>1077562.292878276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3.4151</v>
      </c>
      <c r="E23" t="n">
        <v>29.28</v>
      </c>
      <c r="F23" t="n">
        <v>25.25</v>
      </c>
      <c r="G23" t="n">
        <v>38.84</v>
      </c>
      <c r="H23" t="n">
        <v>0.55</v>
      </c>
      <c r="I23" t="n">
        <v>39</v>
      </c>
      <c r="J23" t="n">
        <v>202.98</v>
      </c>
      <c r="K23" t="n">
        <v>54.38</v>
      </c>
      <c r="L23" t="n">
        <v>6.25</v>
      </c>
      <c r="M23" t="n">
        <v>37</v>
      </c>
      <c r="N23" t="n">
        <v>42.35</v>
      </c>
      <c r="O23" t="n">
        <v>25267.7</v>
      </c>
      <c r="P23" t="n">
        <v>325.24</v>
      </c>
      <c r="Q23" t="n">
        <v>1397.22</v>
      </c>
      <c r="R23" t="n">
        <v>107.78</v>
      </c>
      <c r="S23" t="n">
        <v>66.97</v>
      </c>
      <c r="T23" t="n">
        <v>17698.01</v>
      </c>
      <c r="U23" t="n">
        <v>0.62</v>
      </c>
      <c r="V23" t="n">
        <v>0.83</v>
      </c>
      <c r="W23" t="n">
        <v>5.36</v>
      </c>
      <c r="X23" t="n">
        <v>1.08</v>
      </c>
      <c r="Y23" t="n">
        <v>1</v>
      </c>
      <c r="Z23" t="n">
        <v>10</v>
      </c>
      <c r="AA23" t="n">
        <v>868.3973033068343</v>
      </c>
      <c r="AB23" t="n">
        <v>1188.179501369579</v>
      </c>
      <c r="AC23" t="n">
        <v>1074.78131737927</v>
      </c>
      <c r="AD23" t="n">
        <v>868397.3033068343</v>
      </c>
      <c r="AE23" t="n">
        <v>1188179.501369579</v>
      </c>
      <c r="AF23" t="n">
        <v>4.631095438687323e-06</v>
      </c>
      <c r="AG23" t="n">
        <v>33.88888888888889</v>
      </c>
      <c r="AH23" t="n">
        <v>1074781.31737927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3.428</v>
      </c>
      <c r="E24" t="n">
        <v>29.17</v>
      </c>
      <c r="F24" t="n">
        <v>25.22</v>
      </c>
      <c r="G24" t="n">
        <v>40.89</v>
      </c>
      <c r="H24" t="n">
        <v>0.57</v>
      </c>
      <c r="I24" t="n">
        <v>37</v>
      </c>
      <c r="J24" t="n">
        <v>203.37</v>
      </c>
      <c r="K24" t="n">
        <v>54.38</v>
      </c>
      <c r="L24" t="n">
        <v>6.5</v>
      </c>
      <c r="M24" t="n">
        <v>35</v>
      </c>
      <c r="N24" t="n">
        <v>42.49</v>
      </c>
      <c r="O24" t="n">
        <v>25316.39</v>
      </c>
      <c r="P24" t="n">
        <v>323.57</v>
      </c>
      <c r="Q24" t="n">
        <v>1397.25</v>
      </c>
      <c r="R24" t="n">
        <v>106.75</v>
      </c>
      <c r="S24" t="n">
        <v>66.97</v>
      </c>
      <c r="T24" t="n">
        <v>17190.66</v>
      </c>
      <c r="U24" t="n">
        <v>0.63</v>
      </c>
      <c r="V24" t="n">
        <v>0.83</v>
      </c>
      <c r="W24" t="n">
        <v>5.36</v>
      </c>
      <c r="X24" t="n">
        <v>1.05</v>
      </c>
      <c r="Y24" t="n">
        <v>1</v>
      </c>
      <c r="Z24" t="n">
        <v>10</v>
      </c>
      <c r="AA24" t="n">
        <v>865.7346891615521</v>
      </c>
      <c r="AB24" t="n">
        <v>1184.536395229759</v>
      </c>
      <c r="AC24" t="n">
        <v>1071.485904176302</v>
      </c>
      <c r="AD24" t="n">
        <v>865734.6891615521</v>
      </c>
      <c r="AE24" t="n">
        <v>1184536.395229759</v>
      </c>
      <c r="AF24" t="n">
        <v>4.648588669093186e-06</v>
      </c>
      <c r="AG24" t="n">
        <v>33.76157407407408</v>
      </c>
      <c r="AH24" t="n">
        <v>1071485.904176302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3.4464</v>
      </c>
      <c r="E25" t="n">
        <v>29.02</v>
      </c>
      <c r="F25" t="n">
        <v>25.14</v>
      </c>
      <c r="G25" t="n">
        <v>43.09</v>
      </c>
      <c r="H25" t="n">
        <v>0.59</v>
      </c>
      <c r="I25" t="n">
        <v>35</v>
      </c>
      <c r="J25" t="n">
        <v>203.77</v>
      </c>
      <c r="K25" t="n">
        <v>54.38</v>
      </c>
      <c r="L25" t="n">
        <v>6.75</v>
      </c>
      <c r="M25" t="n">
        <v>33</v>
      </c>
      <c r="N25" t="n">
        <v>42.64</v>
      </c>
      <c r="O25" t="n">
        <v>25365.14</v>
      </c>
      <c r="P25" t="n">
        <v>320.28</v>
      </c>
      <c r="Q25" t="n">
        <v>1397.18</v>
      </c>
      <c r="R25" t="n">
        <v>104.52</v>
      </c>
      <c r="S25" t="n">
        <v>66.97</v>
      </c>
      <c r="T25" t="n">
        <v>16085.58</v>
      </c>
      <c r="U25" t="n">
        <v>0.64</v>
      </c>
      <c r="V25" t="n">
        <v>0.84</v>
      </c>
      <c r="W25" t="n">
        <v>5.34</v>
      </c>
      <c r="X25" t="n">
        <v>0.97</v>
      </c>
      <c r="Y25" t="n">
        <v>1</v>
      </c>
      <c r="Z25" t="n">
        <v>10</v>
      </c>
      <c r="AA25" t="n">
        <v>851.4316491773017</v>
      </c>
      <c r="AB25" t="n">
        <v>1164.966344917717</v>
      </c>
      <c r="AC25" t="n">
        <v>1053.783591999304</v>
      </c>
      <c r="AD25" t="n">
        <v>851431.6491773017</v>
      </c>
      <c r="AE25" t="n">
        <v>1164966.344917717</v>
      </c>
      <c r="AF25" t="n">
        <v>4.673540253548062e-06</v>
      </c>
      <c r="AG25" t="n">
        <v>33.58796296296296</v>
      </c>
      <c r="AH25" t="n">
        <v>1053783.591999304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3.4558</v>
      </c>
      <c r="E26" t="n">
        <v>28.94</v>
      </c>
      <c r="F26" t="n">
        <v>25.1</v>
      </c>
      <c r="G26" t="n">
        <v>44.29</v>
      </c>
      <c r="H26" t="n">
        <v>0.61</v>
      </c>
      <c r="I26" t="n">
        <v>34</v>
      </c>
      <c r="J26" t="n">
        <v>204.16</v>
      </c>
      <c r="K26" t="n">
        <v>54.38</v>
      </c>
      <c r="L26" t="n">
        <v>7</v>
      </c>
      <c r="M26" t="n">
        <v>32</v>
      </c>
      <c r="N26" t="n">
        <v>42.78</v>
      </c>
      <c r="O26" t="n">
        <v>25413.94</v>
      </c>
      <c r="P26" t="n">
        <v>318.6</v>
      </c>
      <c r="Q26" t="n">
        <v>1397.3</v>
      </c>
      <c r="R26" t="n">
        <v>103.02</v>
      </c>
      <c r="S26" t="n">
        <v>66.97</v>
      </c>
      <c r="T26" t="n">
        <v>15341.74</v>
      </c>
      <c r="U26" t="n">
        <v>0.65</v>
      </c>
      <c r="V26" t="n">
        <v>0.84</v>
      </c>
      <c r="W26" t="n">
        <v>5.34</v>
      </c>
      <c r="X26" t="n">
        <v>0.93</v>
      </c>
      <c r="Y26" t="n">
        <v>1</v>
      </c>
      <c r="Z26" t="n">
        <v>10</v>
      </c>
      <c r="AA26" t="n">
        <v>849.0125405253593</v>
      </c>
      <c r="AB26" t="n">
        <v>1161.656413736588</v>
      </c>
      <c r="AC26" t="n">
        <v>1050.789556004584</v>
      </c>
      <c r="AD26" t="n">
        <v>849012.5405253593</v>
      </c>
      <c r="AE26" t="n">
        <v>1161656.413736588</v>
      </c>
      <c r="AF26" t="n">
        <v>4.686287258650009e-06</v>
      </c>
      <c r="AG26" t="n">
        <v>33.49537037037037</v>
      </c>
      <c r="AH26" t="n">
        <v>1050789.556004584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3.4619</v>
      </c>
      <c r="E27" t="n">
        <v>28.89</v>
      </c>
      <c r="F27" t="n">
        <v>25.09</v>
      </c>
      <c r="G27" t="n">
        <v>45.61</v>
      </c>
      <c r="H27" t="n">
        <v>0.63</v>
      </c>
      <c r="I27" t="n">
        <v>33</v>
      </c>
      <c r="J27" t="n">
        <v>204.56</v>
      </c>
      <c r="K27" t="n">
        <v>54.38</v>
      </c>
      <c r="L27" t="n">
        <v>7.25</v>
      </c>
      <c r="M27" t="n">
        <v>31</v>
      </c>
      <c r="N27" t="n">
        <v>42.93</v>
      </c>
      <c r="O27" t="n">
        <v>25462.78</v>
      </c>
      <c r="P27" t="n">
        <v>317.4</v>
      </c>
      <c r="Q27" t="n">
        <v>1397.24</v>
      </c>
      <c r="R27" t="n">
        <v>102.43</v>
      </c>
      <c r="S27" t="n">
        <v>66.97</v>
      </c>
      <c r="T27" t="n">
        <v>15052.34</v>
      </c>
      <c r="U27" t="n">
        <v>0.65</v>
      </c>
      <c r="V27" t="n">
        <v>0.84</v>
      </c>
      <c r="W27" t="n">
        <v>5.35</v>
      </c>
      <c r="X27" t="n">
        <v>0.92</v>
      </c>
      <c r="Y27" t="n">
        <v>1</v>
      </c>
      <c r="Z27" t="n">
        <v>10</v>
      </c>
      <c r="AA27" t="n">
        <v>847.5164082285489</v>
      </c>
      <c r="AB27" t="n">
        <v>1159.609339523394</v>
      </c>
      <c r="AC27" t="n">
        <v>1048.93785168121</v>
      </c>
      <c r="AD27" t="n">
        <v>847516.4082285489</v>
      </c>
      <c r="AE27" t="n">
        <v>1159609.339523394</v>
      </c>
      <c r="AF27" t="n">
        <v>4.69455925132255e-06</v>
      </c>
      <c r="AG27" t="n">
        <v>33.4375</v>
      </c>
      <c r="AH27" t="n">
        <v>1048937.85168121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3.4703</v>
      </c>
      <c r="E28" t="n">
        <v>28.82</v>
      </c>
      <c r="F28" t="n">
        <v>25.05</v>
      </c>
      <c r="G28" t="n">
        <v>46.98</v>
      </c>
      <c r="H28" t="n">
        <v>0.65</v>
      </c>
      <c r="I28" t="n">
        <v>32</v>
      </c>
      <c r="J28" t="n">
        <v>204.95</v>
      </c>
      <c r="K28" t="n">
        <v>54.38</v>
      </c>
      <c r="L28" t="n">
        <v>7.5</v>
      </c>
      <c r="M28" t="n">
        <v>30</v>
      </c>
      <c r="N28" t="n">
        <v>43.08</v>
      </c>
      <c r="O28" t="n">
        <v>25511.67</v>
      </c>
      <c r="P28" t="n">
        <v>315.03</v>
      </c>
      <c r="Q28" t="n">
        <v>1397.2</v>
      </c>
      <c r="R28" t="n">
        <v>101.88</v>
      </c>
      <c r="S28" t="n">
        <v>66.97</v>
      </c>
      <c r="T28" t="n">
        <v>14783.07</v>
      </c>
      <c r="U28" t="n">
        <v>0.66</v>
      </c>
      <c r="V28" t="n">
        <v>0.84</v>
      </c>
      <c r="W28" t="n">
        <v>5.34</v>
      </c>
      <c r="X28" t="n">
        <v>0.89</v>
      </c>
      <c r="Y28" t="n">
        <v>1</v>
      </c>
      <c r="Z28" t="n">
        <v>10</v>
      </c>
      <c r="AA28" t="n">
        <v>844.8370595523074</v>
      </c>
      <c r="AB28" t="n">
        <v>1155.943336460039</v>
      </c>
      <c r="AC28" t="n">
        <v>1045.621726804954</v>
      </c>
      <c r="AD28" t="n">
        <v>844837.0595523075</v>
      </c>
      <c r="AE28" t="n">
        <v>1155943.336460039</v>
      </c>
      <c r="AF28" t="n">
        <v>4.705950192051949e-06</v>
      </c>
      <c r="AG28" t="n">
        <v>33.35648148148148</v>
      </c>
      <c r="AH28" t="n">
        <v>1045621.726804954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3.4858</v>
      </c>
      <c r="E29" t="n">
        <v>28.69</v>
      </c>
      <c r="F29" t="n">
        <v>25</v>
      </c>
      <c r="G29" t="n">
        <v>50.01</v>
      </c>
      <c r="H29" t="n">
        <v>0.67</v>
      </c>
      <c r="I29" t="n">
        <v>30</v>
      </c>
      <c r="J29" t="n">
        <v>205.35</v>
      </c>
      <c r="K29" t="n">
        <v>54.38</v>
      </c>
      <c r="L29" t="n">
        <v>7.75</v>
      </c>
      <c r="M29" t="n">
        <v>28</v>
      </c>
      <c r="N29" t="n">
        <v>43.22</v>
      </c>
      <c r="O29" t="n">
        <v>25560.62</v>
      </c>
      <c r="P29" t="n">
        <v>313.53</v>
      </c>
      <c r="Q29" t="n">
        <v>1397.42</v>
      </c>
      <c r="R29" t="n">
        <v>100.04</v>
      </c>
      <c r="S29" t="n">
        <v>66.97</v>
      </c>
      <c r="T29" t="n">
        <v>13872.94</v>
      </c>
      <c r="U29" t="n">
        <v>0.67</v>
      </c>
      <c r="V29" t="n">
        <v>0.84</v>
      </c>
      <c r="W29" t="n">
        <v>5.34</v>
      </c>
      <c r="X29" t="n">
        <v>0.84</v>
      </c>
      <c r="Y29" t="n">
        <v>1</v>
      </c>
      <c r="Z29" t="n">
        <v>10</v>
      </c>
      <c r="AA29" t="n">
        <v>842.0358480000077</v>
      </c>
      <c r="AB29" t="n">
        <v>1152.110595233451</v>
      </c>
      <c r="AC29" t="n">
        <v>1042.154777021746</v>
      </c>
      <c r="AD29" t="n">
        <v>842035.8480000077</v>
      </c>
      <c r="AE29" t="n">
        <v>1152110.595233451</v>
      </c>
      <c r="AF29" t="n">
        <v>4.726969189826437e-06</v>
      </c>
      <c r="AG29" t="n">
        <v>33.20601851851852</v>
      </c>
      <c r="AH29" t="n">
        <v>1042154.777021745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3.4942</v>
      </c>
      <c r="E30" t="n">
        <v>28.62</v>
      </c>
      <c r="F30" t="n">
        <v>24.97</v>
      </c>
      <c r="G30" t="n">
        <v>51.67</v>
      </c>
      <c r="H30" t="n">
        <v>0.6899999999999999</v>
      </c>
      <c r="I30" t="n">
        <v>29</v>
      </c>
      <c r="J30" t="n">
        <v>205.75</v>
      </c>
      <c r="K30" t="n">
        <v>54.38</v>
      </c>
      <c r="L30" t="n">
        <v>8</v>
      </c>
      <c r="M30" t="n">
        <v>27</v>
      </c>
      <c r="N30" t="n">
        <v>43.37</v>
      </c>
      <c r="O30" t="n">
        <v>25609.61</v>
      </c>
      <c r="P30" t="n">
        <v>311.26</v>
      </c>
      <c r="Q30" t="n">
        <v>1397.28</v>
      </c>
      <c r="R30" t="n">
        <v>98.73999999999999</v>
      </c>
      <c r="S30" t="n">
        <v>66.97</v>
      </c>
      <c r="T30" t="n">
        <v>13224.63</v>
      </c>
      <c r="U30" t="n">
        <v>0.68</v>
      </c>
      <c r="V30" t="n">
        <v>0.84</v>
      </c>
      <c r="W30" t="n">
        <v>5.35</v>
      </c>
      <c r="X30" t="n">
        <v>0.8100000000000001</v>
      </c>
      <c r="Y30" t="n">
        <v>1</v>
      </c>
      <c r="Z30" t="n">
        <v>10</v>
      </c>
      <c r="AA30" t="n">
        <v>839.505540147556</v>
      </c>
      <c r="AB30" t="n">
        <v>1148.648516400422</v>
      </c>
      <c r="AC30" t="n">
        <v>1039.023114133483</v>
      </c>
      <c r="AD30" t="n">
        <v>839505.540147556</v>
      </c>
      <c r="AE30" t="n">
        <v>1148648.516400422</v>
      </c>
      <c r="AF30" t="n">
        <v>4.738360130555838e-06</v>
      </c>
      <c r="AG30" t="n">
        <v>33.125</v>
      </c>
      <c r="AH30" t="n">
        <v>1039023.114133483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3.502</v>
      </c>
      <c r="E31" t="n">
        <v>28.56</v>
      </c>
      <c r="F31" t="n">
        <v>24.95</v>
      </c>
      <c r="G31" t="n">
        <v>53.46</v>
      </c>
      <c r="H31" t="n">
        <v>0.71</v>
      </c>
      <c r="I31" t="n">
        <v>28</v>
      </c>
      <c r="J31" t="n">
        <v>206.15</v>
      </c>
      <c r="K31" t="n">
        <v>54.38</v>
      </c>
      <c r="L31" t="n">
        <v>8.25</v>
      </c>
      <c r="M31" t="n">
        <v>26</v>
      </c>
      <c r="N31" t="n">
        <v>43.52</v>
      </c>
      <c r="O31" t="n">
        <v>25658.66</v>
      </c>
      <c r="P31" t="n">
        <v>309.73</v>
      </c>
      <c r="Q31" t="n">
        <v>1397.19</v>
      </c>
      <c r="R31" t="n">
        <v>98.09</v>
      </c>
      <c r="S31" t="n">
        <v>66.97</v>
      </c>
      <c r="T31" t="n">
        <v>12908.35</v>
      </c>
      <c r="U31" t="n">
        <v>0.68</v>
      </c>
      <c r="V31" t="n">
        <v>0.84</v>
      </c>
      <c r="W31" t="n">
        <v>5.34</v>
      </c>
      <c r="X31" t="n">
        <v>0.78</v>
      </c>
      <c r="Y31" t="n">
        <v>1</v>
      </c>
      <c r="Z31" t="n">
        <v>10</v>
      </c>
      <c r="AA31" t="n">
        <v>837.6038145459324</v>
      </c>
      <c r="AB31" t="n">
        <v>1146.046491534069</v>
      </c>
      <c r="AC31" t="n">
        <v>1036.669422868409</v>
      </c>
      <c r="AD31" t="n">
        <v>837603.8145459325</v>
      </c>
      <c r="AE31" t="n">
        <v>1146046.491534069</v>
      </c>
      <c r="AF31" t="n">
        <v>4.748937432661709e-06</v>
      </c>
      <c r="AG31" t="n">
        <v>33.05555555555556</v>
      </c>
      <c r="AH31" t="n">
        <v>1036669.422868409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3.5109</v>
      </c>
      <c r="E32" t="n">
        <v>28.48</v>
      </c>
      <c r="F32" t="n">
        <v>24.92</v>
      </c>
      <c r="G32" t="n">
        <v>55.37</v>
      </c>
      <c r="H32" t="n">
        <v>0.73</v>
      </c>
      <c r="I32" t="n">
        <v>27</v>
      </c>
      <c r="J32" t="n">
        <v>206.54</v>
      </c>
      <c r="K32" t="n">
        <v>54.38</v>
      </c>
      <c r="L32" t="n">
        <v>8.5</v>
      </c>
      <c r="M32" t="n">
        <v>25</v>
      </c>
      <c r="N32" t="n">
        <v>43.67</v>
      </c>
      <c r="O32" t="n">
        <v>25707.76</v>
      </c>
      <c r="P32" t="n">
        <v>308.01</v>
      </c>
      <c r="Q32" t="n">
        <v>1397.24</v>
      </c>
      <c r="R32" t="n">
        <v>96.79000000000001</v>
      </c>
      <c r="S32" t="n">
        <v>66.97</v>
      </c>
      <c r="T32" t="n">
        <v>12260.64</v>
      </c>
      <c r="U32" t="n">
        <v>0.6899999999999999</v>
      </c>
      <c r="V32" t="n">
        <v>0.84</v>
      </c>
      <c r="W32" t="n">
        <v>5.34</v>
      </c>
      <c r="X32" t="n">
        <v>0.75</v>
      </c>
      <c r="Y32" t="n">
        <v>1</v>
      </c>
      <c r="Z32" t="n">
        <v>10</v>
      </c>
      <c r="AA32" t="n">
        <v>825.6057686004381</v>
      </c>
      <c r="AB32" t="n">
        <v>1129.630235755013</v>
      </c>
      <c r="AC32" t="n">
        <v>1021.819911500548</v>
      </c>
      <c r="AD32" t="n">
        <v>825605.768600438</v>
      </c>
      <c r="AE32" t="n">
        <v>1129630.235755013</v>
      </c>
      <c r="AF32" t="n">
        <v>4.761006405577382e-06</v>
      </c>
      <c r="AG32" t="n">
        <v>32.96296296296297</v>
      </c>
      <c r="AH32" t="n">
        <v>1021819.911500548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3.5187</v>
      </c>
      <c r="E33" t="n">
        <v>28.42</v>
      </c>
      <c r="F33" t="n">
        <v>24.89</v>
      </c>
      <c r="G33" t="n">
        <v>57.44</v>
      </c>
      <c r="H33" t="n">
        <v>0.75</v>
      </c>
      <c r="I33" t="n">
        <v>26</v>
      </c>
      <c r="J33" t="n">
        <v>206.94</v>
      </c>
      <c r="K33" t="n">
        <v>54.38</v>
      </c>
      <c r="L33" t="n">
        <v>8.75</v>
      </c>
      <c r="M33" t="n">
        <v>24</v>
      </c>
      <c r="N33" t="n">
        <v>43.81</v>
      </c>
      <c r="O33" t="n">
        <v>25756.9</v>
      </c>
      <c r="P33" t="n">
        <v>304.82</v>
      </c>
      <c r="Q33" t="n">
        <v>1397.21</v>
      </c>
      <c r="R33" t="n">
        <v>96.27</v>
      </c>
      <c r="S33" t="n">
        <v>66.97</v>
      </c>
      <c r="T33" t="n">
        <v>12004.24</v>
      </c>
      <c r="U33" t="n">
        <v>0.7</v>
      </c>
      <c r="V33" t="n">
        <v>0.85</v>
      </c>
      <c r="W33" t="n">
        <v>5.33</v>
      </c>
      <c r="X33" t="n">
        <v>0.73</v>
      </c>
      <c r="Y33" t="n">
        <v>1</v>
      </c>
      <c r="Z33" t="n">
        <v>10</v>
      </c>
      <c r="AA33" t="n">
        <v>822.5330910521232</v>
      </c>
      <c r="AB33" t="n">
        <v>1125.426062776442</v>
      </c>
      <c r="AC33" t="n">
        <v>1018.016978890458</v>
      </c>
      <c r="AD33" t="n">
        <v>822533.0910521231</v>
      </c>
      <c r="AE33" t="n">
        <v>1125426.062776442</v>
      </c>
      <c r="AF33" t="n">
        <v>4.771583707683254e-06</v>
      </c>
      <c r="AG33" t="n">
        <v>32.89351851851853</v>
      </c>
      <c r="AH33" t="n">
        <v>1018016.978890458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3.5201</v>
      </c>
      <c r="E34" t="n">
        <v>28.41</v>
      </c>
      <c r="F34" t="n">
        <v>24.88</v>
      </c>
      <c r="G34" t="n">
        <v>57.42</v>
      </c>
      <c r="H34" t="n">
        <v>0.77</v>
      </c>
      <c r="I34" t="n">
        <v>26</v>
      </c>
      <c r="J34" t="n">
        <v>207.34</v>
      </c>
      <c r="K34" t="n">
        <v>54.38</v>
      </c>
      <c r="L34" t="n">
        <v>9</v>
      </c>
      <c r="M34" t="n">
        <v>24</v>
      </c>
      <c r="N34" t="n">
        <v>43.96</v>
      </c>
      <c r="O34" t="n">
        <v>25806.1</v>
      </c>
      <c r="P34" t="n">
        <v>304.08</v>
      </c>
      <c r="Q34" t="n">
        <v>1397.21</v>
      </c>
      <c r="R34" t="n">
        <v>95.88</v>
      </c>
      <c r="S34" t="n">
        <v>66.97</v>
      </c>
      <c r="T34" t="n">
        <v>11811.55</v>
      </c>
      <c r="U34" t="n">
        <v>0.7</v>
      </c>
      <c r="V34" t="n">
        <v>0.85</v>
      </c>
      <c r="W34" t="n">
        <v>5.33</v>
      </c>
      <c r="X34" t="n">
        <v>0.71</v>
      </c>
      <c r="Y34" t="n">
        <v>1</v>
      </c>
      <c r="Z34" t="n">
        <v>10</v>
      </c>
      <c r="AA34" t="n">
        <v>821.8458440625475</v>
      </c>
      <c r="AB34" t="n">
        <v>1124.485741126108</v>
      </c>
      <c r="AC34" t="n">
        <v>1017.166400218681</v>
      </c>
      <c r="AD34" t="n">
        <v>821845.8440625474</v>
      </c>
      <c r="AE34" t="n">
        <v>1124485.741126108</v>
      </c>
      <c r="AF34" t="n">
        <v>4.77348219780482e-06</v>
      </c>
      <c r="AG34" t="n">
        <v>32.88194444444445</v>
      </c>
      <c r="AH34" t="n">
        <v>1017166.400218681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3.5265</v>
      </c>
      <c r="E35" t="n">
        <v>28.36</v>
      </c>
      <c r="F35" t="n">
        <v>24.87</v>
      </c>
      <c r="G35" t="n">
        <v>59.68</v>
      </c>
      <c r="H35" t="n">
        <v>0.79</v>
      </c>
      <c r="I35" t="n">
        <v>25</v>
      </c>
      <c r="J35" t="n">
        <v>207.74</v>
      </c>
      <c r="K35" t="n">
        <v>54.38</v>
      </c>
      <c r="L35" t="n">
        <v>9.25</v>
      </c>
      <c r="M35" t="n">
        <v>23</v>
      </c>
      <c r="N35" t="n">
        <v>44.11</v>
      </c>
      <c r="O35" t="n">
        <v>25855.35</v>
      </c>
      <c r="P35" t="n">
        <v>302.6</v>
      </c>
      <c r="Q35" t="n">
        <v>1397.27</v>
      </c>
      <c r="R35" t="n">
        <v>95.37</v>
      </c>
      <c r="S35" t="n">
        <v>66.97</v>
      </c>
      <c r="T35" t="n">
        <v>11560.95</v>
      </c>
      <c r="U35" t="n">
        <v>0.7</v>
      </c>
      <c r="V35" t="n">
        <v>0.85</v>
      </c>
      <c r="W35" t="n">
        <v>5.34</v>
      </c>
      <c r="X35" t="n">
        <v>0.7</v>
      </c>
      <c r="Y35" t="n">
        <v>1</v>
      </c>
      <c r="Z35" t="n">
        <v>10</v>
      </c>
      <c r="AA35" t="n">
        <v>820.1871576002726</v>
      </c>
      <c r="AB35" t="n">
        <v>1122.216253132341</v>
      </c>
      <c r="AC35" t="n">
        <v>1015.113508973793</v>
      </c>
      <c r="AD35" t="n">
        <v>820187.1576002726</v>
      </c>
      <c r="AE35" t="n">
        <v>1122216.253132341</v>
      </c>
      <c r="AF35" t="n">
        <v>4.782161009789125e-06</v>
      </c>
      <c r="AG35" t="n">
        <v>32.82407407407408</v>
      </c>
      <c r="AH35" t="n">
        <v>1015113.508973793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3.5381</v>
      </c>
      <c r="E36" t="n">
        <v>28.26</v>
      </c>
      <c r="F36" t="n">
        <v>24.81</v>
      </c>
      <c r="G36" t="n">
        <v>62.03</v>
      </c>
      <c r="H36" t="n">
        <v>0.8100000000000001</v>
      </c>
      <c r="I36" t="n">
        <v>24</v>
      </c>
      <c r="J36" t="n">
        <v>208.14</v>
      </c>
      <c r="K36" t="n">
        <v>54.38</v>
      </c>
      <c r="L36" t="n">
        <v>9.5</v>
      </c>
      <c r="M36" t="n">
        <v>22</v>
      </c>
      <c r="N36" t="n">
        <v>44.26</v>
      </c>
      <c r="O36" t="n">
        <v>25904.65</v>
      </c>
      <c r="P36" t="n">
        <v>300.44</v>
      </c>
      <c r="Q36" t="n">
        <v>1397.23</v>
      </c>
      <c r="R36" t="n">
        <v>93.75</v>
      </c>
      <c r="S36" t="n">
        <v>66.97</v>
      </c>
      <c r="T36" t="n">
        <v>10758.49</v>
      </c>
      <c r="U36" t="n">
        <v>0.71</v>
      </c>
      <c r="V36" t="n">
        <v>0.85</v>
      </c>
      <c r="W36" t="n">
        <v>5.33</v>
      </c>
      <c r="X36" t="n">
        <v>0.65</v>
      </c>
      <c r="Y36" t="n">
        <v>1</v>
      </c>
      <c r="Z36" t="n">
        <v>10</v>
      </c>
      <c r="AA36" t="n">
        <v>817.3534343948869</v>
      </c>
      <c r="AB36" t="n">
        <v>1118.339028027688</v>
      </c>
      <c r="AC36" t="n">
        <v>1011.606320791408</v>
      </c>
      <c r="AD36" t="n">
        <v>817353.434394887</v>
      </c>
      <c r="AE36" t="n">
        <v>1118339.028027688</v>
      </c>
      <c r="AF36" t="n">
        <v>4.797891356510678e-06</v>
      </c>
      <c r="AG36" t="n">
        <v>32.70833333333334</v>
      </c>
      <c r="AH36" t="n">
        <v>1011606.320791408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3.5431</v>
      </c>
      <c r="E37" t="n">
        <v>28.22</v>
      </c>
      <c r="F37" t="n">
        <v>24.81</v>
      </c>
      <c r="G37" t="n">
        <v>64.73</v>
      </c>
      <c r="H37" t="n">
        <v>0.83</v>
      </c>
      <c r="I37" t="n">
        <v>23</v>
      </c>
      <c r="J37" t="n">
        <v>208.54</v>
      </c>
      <c r="K37" t="n">
        <v>54.38</v>
      </c>
      <c r="L37" t="n">
        <v>9.75</v>
      </c>
      <c r="M37" t="n">
        <v>21</v>
      </c>
      <c r="N37" t="n">
        <v>44.41</v>
      </c>
      <c r="O37" t="n">
        <v>25954</v>
      </c>
      <c r="P37" t="n">
        <v>298.72</v>
      </c>
      <c r="Q37" t="n">
        <v>1397.22</v>
      </c>
      <c r="R37" t="n">
        <v>93.47</v>
      </c>
      <c r="S37" t="n">
        <v>66.97</v>
      </c>
      <c r="T37" t="n">
        <v>10619.85</v>
      </c>
      <c r="U37" t="n">
        <v>0.72</v>
      </c>
      <c r="V37" t="n">
        <v>0.85</v>
      </c>
      <c r="W37" t="n">
        <v>5.34</v>
      </c>
      <c r="X37" t="n">
        <v>0.65</v>
      </c>
      <c r="Y37" t="n">
        <v>1</v>
      </c>
      <c r="Z37" t="n">
        <v>10</v>
      </c>
      <c r="AA37" t="n">
        <v>815.7223895286409</v>
      </c>
      <c r="AB37" t="n">
        <v>1116.107360485069</v>
      </c>
      <c r="AC37" t="n">
        <v>1009.587640466892</v>
      </c>
      <c r="AD37" t="n">
        <v>815722.3895286409</v>
      </c>
      <c r="AE37" t="n">
        <v>1116107.360485069</v>
      </c>
      <c r="AF37" t="n">
        <v>4.804671678373415e-06</v>
      </c>
      <c r="AG37" t="n">
        <v>32.66203703703704</v>
      </c>
      <c r="AH37" t="n">
        <v>1009587.640466892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3.544</v>
      </c>
      <c r="E38" t="n">
        <v>28.22</v>
      </c>
      <c r="F38" t="n">
        <v>24.81</v>
      </c>
      <c r="G38" t="n">
        <v>64.70999999999999</v>
      </c>
      <c r="H38" t="n">
        <v>0.85</v>
      </c>
      <c r="I38" t="n">
        <v>23</v>
      </c>
      <c r="J38" t="n">
        <v>208.94</v>
      </c>
      <c r="K38" t="n">
        <v>54.38</v>
      </c>
      <c r="L38" t="n">
        <v>10</v>
      </c>
      <c r="M38" t="n">
        <v>21</v>
      </c>
      <c r="N38" t="n">
        <v>44.56</v>
      </c>
      <c r="O38" t="n">
        <v>26003.41</v>
      </c>
      <c r="P38" t="n">
        <v>297.26</v>
      </c>
      <c r="Q38" t="n">
        <v>1397.19</v>
      </c>
      <c r="R38" t="n">
        <v>93.45999999999999</v>
      </c>
      <c r="S38" t="n">
        <v>66.97</v>
      </c>
      <c r="T38" t="n">
        <v>10619.05</v>
      </c>
      <c r="U38" t="n">
        <v>0.72</v>
      </c>
      <c r="V38" t="n">
        <v>0.85</v>
      </c>
      <c r="W38" t="n">
        <v>5.33</v>
      </c>
      <c r="X38" t="n">
        <v>0.64</v>
      </c>
      <c r="Y38" t="n">
        <v>1</v>
      </c>
      <c r="Z38" t="n">
        <v>10</v>
      </c>
      <c r="AA38" t="n">
        <v>814.644184979965</v>
      </c>
      <c r="AB38" t="n">
        <v>1114.632113454543</v>
      </c>
      <c r="AC38" t="n">
        <v>1008.253188942437</v>
      </c>
      <c r="AD38" t="n">
        <v>814644.184979965</v>
      </c>
      <c r="AE38" t="n">
        <v>1114632.113454543</v>
      </c>
      <c r="AF38" t="n">
        <v>4.805892136308708e-06</v>
      </c>
      <c r="AG38" t="n">
        <v>32.66203703703704</v>
      </c>
      <c r="AH38" t="n">
        <v>1008253.188942437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3.5522</v>
      </c>
      <c r="E39" t="n">
        <v>28.15</v>
      </c>
      <c r="F39" t="n">
        <v>24.78</v>
      </c>
      <c r="G39" t="n">
        <v>67.58</v>
      </c>
      <c r="H39" t="n">
        <v>0.87</v>
      </c>
      <c r="I39" t="n">
        <v>22</v>
      </c>
      <c r="J39" t="n">
        <v>209.34</v>
      </c>
      <c r="K39" t="n">
        <v>54.38</v>
      </c>
      <c r="L39" t="n">
        <v>10.25</v>
      </c>
      <c r="M39" t="n">
        <v>20</v>
      </c>
      <c r="N39" t="n">
        <v>44.71</v>
      </c>
      <c r="O39" t="n">
        <v>26052.86</v>
      </c>
      <c r="P39" t="n">
        <v>296.45</v>
      </c>
      <c r="Q39" t="n">
        <v>1397.22</v>
      </c>
      <c r="R39" t="n">
        <v>92.42</v>
      </c>
      <c r="S39" t="n">
        <v>66.97</v>
      </c>
      <c r="T39" t="n">
        <v>10103.32</v>
      </c>
      <c r="U39" t="n">
        <v>0.72</v>
      </c>
      <c r="V39" t="n">
        <v>0.85</v>
      </c>
      <c r="W39" t="n">
        <v>5.33</v>
      </c>
      <c r="X39" t="n">
        <v>0.61</v>
      </c>
      <c r="Y39" t="n">
        <v>1</v>
      </c>
      <c r="Z39" t="n">
        <v>10</v>
      </c>
      <c r="AA39" t="n">
        <v>813.2089127533704</v>
      </c>
      <c r="AB39" t="n">
        <v>1112.668310674374</v>
      </c>
      <c r="AC39" t="n">
        <v>1006.476808743393</v>
      </c>
      <c r="AD39" t="n">
        <v>813208.9127533705</v>
      </c>
      <c r="AE39" t="n">
        <v>1112668.310674374</v>
      </c>
      <c r="AF39" t="n">
        <v>4.817011864163599e-06</v>
      </c>
      <c r="AG39" t="n">
        <v>32.58101851851852</v>
      </c>
      <c r="AH39" t="n">
        <v>1006476.808743394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3.5649</v>
      </c>
      <c r="E40" t="n">
        <v>28.05</v>
      </c>
      <c r="F40" t="n">
        <v>24.72</v>
      </c>
      <c r="G40" t="n">
        <v>70.62</v>
      </c>
      <c r="H40" t="n">
        <v>0.89</v>
      </c>
      <c r="I40" t="n">
        <v>21</v>
      </c>
      <c r="J40" t="n">
        <v>209.74</v>
      </c>
      <c r="K40" t="n">
        <v>54.38</v>
      </c>
      <c r="L40" t="n">
        <v>10.5</v>
      </c>
      <c r="M40" t="n">
        <v>19</v>
      </c>
      <c r="N40" t="n">
        <v>44.87</v>
      </c>
      <c r="O40" t="n">
        <v>26102.37</v>
      </c>
      <c r="P40" t="n">
        <v>292.06</v>
      </c>
      <c r="Q40" t="n">
        <v>1397.18</v>
      </c>
      <c r="R40" t="n">
        <v>90.69</v>
      </c>
      <c r="S40" t="n">
        <v>66.97</v>
      </c>
      <c r="T40" t="n">
        <v>9242.9</v>
      </c>
      <c r="U40" t="n">
        <v>0.74</v>
      </c>
      <c r="V40" t="n">
        <v>0.85</v>
      </c>
      <c r="W40" t="n">
        <v>5.32</v>
      </c>
      <c r="X40" t="n">
        <v>0.55</v>
      </c>
      <c r="Y40" t="n">
        <v>1</v>
      </c>
      <c r="Z40" t="n">
        <v>10</v>
      </c>
      <c r="AA40" t="n">
        <v>808.7061179034049</v>
      </c>
      <c r="AB40" t="n">
        <v>1106.507388111363</v>
      </c>
      <c r="AC40" t="n">
        <v>1000.903875982887</v>
      </c>
      <c r="AD40" t="n">
        <v>808706.1179034049</v>
      </c>
      <c r="AE40" t="n">
        <v>1106507.388111363</v>
      </c>
      <c r="AF40" t="n">
        <v>4.834233881694953e-06</v>
      </c>
      <c r="AG40" t="n">
        <v>32.46527777777778</v>
      </c>
      <c r="AH40" t="n">
        <v>1000903.875982887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3.5597</v>
      </c>
      <c r="E41" t="n">
        <v>28.09</v>
      </c>
      <c r="F41" t="n">
        <v>24.76</v>
      </c>
      <c r="G41" t="n">
        <v>70.73999999999999</v>
      </c>
      <c r="H41" t="n">
        <v>0.91</v>
      </c>
      <c r="I41" t="n">
        <v>21</v>
      </c>
      <c r="J41" t="n">
        <v>210.14</v>
      </c>
      <c r="K41" t="n">
        <v>54.38</v>
      </c>
      <c r="L41" t="n">
        <v>10.75</v>
      </c>
      <c r="M41" t="n">
        <v>19</v>
      </c>
      <c r="N41" t="n">
        <v>45.02</v>
      </c>
      <c r="O41" t="n">
        <v>26151.93</v>
      </c>
      <c r="P41" t="n">
        <v>291.61</v>
      </c>
      <c r="Q41" t="n">
        <v>1397.21</v>
      </c>
      <c r="R41" t="n">
        <v>91.76000000000001</v>
      </c>
      <c r="S41" t="n">
        <v>66.97</v>
      </c>
      <c r="T41" t="n">
        <v>9777.68</v>
      </c>
      <c r="U41" t="n">
        <v>0.73</v>
      </c>
      <c r="V41" t="n">
        <v>0.85</v>
      </c>
      <c r="W41" t="n">
        <v>5.33</v>
      </c>
      <c r="X41" t="n">
        <v>0.59</v>
      </c>
      <c r="Y41" t="n">
        <v>1</v>
      </c>
      <c r="Z41" t="n">
        <v>10</v>
      </c>
      <c r="AA41" t="n">
        <v>809.1520611367811</v>
      </c>
      <c r="AB41" t="n">
        <v>1107.117547316895</v>
      </c>
      <c r="AC41" t="n">
        <v>1001.455802450207</v>
      </c>
      <c r="AD41" t="n">
        <v>809152.0611367811</v>
      </c>
      <c r="AE41" t="n">
        <v>1107117.547316895</v>
      </c>
      <c r="AF41" t="n">
        <v>4.827182346957706e-06</v>
      </c>
      <c r="AG41" t="n">
        <v>32.51157407407408</v>
      </c>
      <c r="AH41" t="n">
        <v>1001455.802450207</v>
      </c>
    </row>
    <row r="42">
      <c r="A42" t="n">
        <v>40</v>
      </c>
      <c r="B42" t="n">
        <v>100</v>
      </c>
      <c r="C42" t="inlineStr">
        <is>
          <t xml:space="preserve">CONCLUIDO	</t>
        </is>
      </c>
      <c r="D42" t="n">
        <v>3.572</v>
      </c>
      <c r="E42" t="n">
        <v>28</v>
      </c>
      <c r="F42" t="n">
        <v>24.7</v>
      </c>
      <c r="G42" t="n">
        <v>74.09999999999999</v>
      </c>
      <c r="H42" t="n">
        <v>0.93</v>
      </c>
      <c r="I42" t="n">
        <v>20</v>
      </c>
      <c r="J42" t="n">
        <v>210.55</v>
      </c>
      <c r="K42" t="n">
        <v>54.38</v>
      </c>
      <c r="L42" t="n">
        <v>11</v>
      </c>
      <c r="M42" t="n">
        <v>18</v>
      </c>
      <c r="N42" t="n">
        <v>45.17</v>
      </c>
      <c r="O42" t="n">
        <v>26201.54</v>
      </c>
      <c r="P42" t="n">
        <v>289.65</v>
      </c>
      <c r="Q42" t="n">
        <v>1397.18</v>
      </c>
      <c r="R42" t="n">
        <v>89.92</v>
      </c>
      <c r="S42" t="n">
        <v>66.97</v>
      </c>
      <c r="T42" t="n">
        <v>8862.75</v>
      </c>
      <c r="U42" t="n">
        <v>0.74</v>
      </c>
      <c r="V42" t="n">
        <v>0.85</v>
      </c>
      <c r="W42" t="n">
        <v>5.33</v>
      </c>
      <c r="X42" t="n">
        <v>0.54</v>
      </c>
      <c r="Y42" t="n">
        <v>1</v>
      </c>
      <c r="Z42" t="n">
        <v>10</v>
      </c>
      <c r="AA42" t="n">
        <v>806.3531622617999</v>
      </c>
      <c r="AB42" t="n">
        <v>1103.287970397442</v>
      </c>
      <c r="AC42" t="n">
        <v>997.9917149771013</v>
      </c>
      <c r="AD42" t="n">
        <v>806353.1622617999</v>
      </c>
      <c r="AE42" t="n">
        <v>1103287.970397442</v>
      </c>
      <c r="AF42" t="n">
        <v>4.843861938740041e-06</v>
      </c>
      <c r="AG42" t="n">
        <v>32.40740740740741</v>
      </c>
      <c r="AH42" t="n">
        <v>997991.7149771013</v>
      </c>
    </row>
    <row r="43">
      <c r="A43" t="n">
        <v>41</v>
      </c>
      <c r="B43" t="n">
        <v>100</v>
      </c>
      <c r="C43" t="inlineStr">
        <is>
          <t xml:space="preserve">CONCLUIDO	</t>
        </is>
      </c>
      <c r="D43" t="n">
        <v>3.5727</v>
      </c>
      <c r="E43" t="n">
        <v>27.99</v>
      </c>
      <c r="F43" t="n">
        <v>24.7</v>
      </c>
      <c r="G43" t="n">
        <v>74.09</v>
      </c>
      <c r="H43" t="n">
        <v>0.95</v>
      </c>
      <c r="I43" t="n">
        <v>20</v>
      </c>
      <c r="J43" t="n">
        <v>210.95</v>
      </c>
      <c r="K43" t="n">
        <v>54.38</v>
      </c>
      <c r="L43" t="n">
        <v>11.25</v>
      </c>
      <c r="M43" t="n">
        <v>18</v>
      </c>
      <c r="N43" t="n">
        <v>45.32</v>
      </c>
      <c r="O43" t="n">
        <v>26251.2</v>
      </c>
      <c r="P43" t="n">
        <v>287.01</v>
      </c>
      <c r="Q43" t="n">
        <v>1397.27</v>
      </c>
      <c r="R43" t="n">
        <v>89.73999999999999</v>
      </c>
      <c r="S43" t="n">
        <v>66.97</v>
      </c>
      <c r="T43" t="n">
        <v>8771.639999999999</v>
      </c>
      <c r="U43" t="n">
        <v>0.75</v>
      </c>
      <c r="V43" t="n">
        <v>0.85</v>
      </c>
      <c r="W43" t="n">
        <v>5.33</v>
      </c>
      <c r="X43" t="n">
        <v>0.53</v>
      </c>
      <c r="Y43" t="n">
        <v>1</v>
      </c>
      <c r="Z43" t="n">
        <v>10</v>
      </c>
      <c r="AA43" t="n">
        <v>804.5046316142494</v>
      </c>
      <c r="AB43" t="n">
        <v>1100.758729214047</v>
      </c>
      <c r="AC43" t="n">
        <v>995.7038610224372</v>
      </c>
      <c r="AD43" t="n">
        <v>804504.6316142494</v>
      </c>
      <c r="AE43" t="n">
        <v>1100758.729214047</v>
      </c>
      <c r="AF43" t="n">
        <v>4.844811183800825e-06</v>
      </c>
      <c r="AG43" t="n">
        <v>32.39583333333334</v>
      </c>
      <c r="AH43" t="n">
        <v>995703.8610224372</v>
      </c>
    </row>
    <row r="44">
      <c r="A44" t="n">
        <v>42</v>
      </c>
      <c r="B44" t="n">
        <v>100</v>
      </c>
      <c r="C44" t="inlineStr">
        <is>
          <t xml:space="preserve">CONCLUIDO	</t>
        </is>
      </c>
      <c r="D44" t="n">
        <v>3.5796</v>
      </c>
      <c r="E44" t="n">
        <v>27.94</v>
      </c>
      <c r="F44" t="n">
        <v>24.68</v>
      </c>
      <c r="G44" t="n">
        <v>77.94</v>
      </c>
      <c r="H44" t="n">
        <v>0.97</v>
      </c>
      <c r="I44" t="n">
        <v>19</v>
      </c>
      <c r="J44" t="n">
        <v>211.35</v>
      </c>
      <c r="K44" t="n">
        <v>54.38</v>
      </c>
      <c r="L44" t="n">
        <v>11.5</v>
      </c>
      <c r="M44" t="n">
        <v>17</v>
      </c>
      <c r="N44" t="n">
        <v>45.48</v>
      </c>
      <c r="O44" t="n">
        <v>26300.92</v>
      </c>
      <c r="P44" t="n">
        <v>286.11</v>
      </c>
      <c r="Q44" t="n">
        <v>1397.24</v>
      </c>
      <c r="R44" t="n">
        <v>89.43000000000001</v>
      </c>
      <c r="S44" t="n">
        <v>66.97</v>
      </c>
      <c r="T44" t="n">
        <v>8621.66</v>
      </c>
      <c r="U44" t="n">
        <v>0.75</v>
      </c>
      <c r="V44" t="n">
        <v>0.85</v>
      </c>
      <c r="W44" t="n">
        <v>5.32</v>
      </c>
      <c r="X44" t="n">
        <v>0.51</v>
      </c>
      <c r="Y44" t="n">
        <v>1</v>
      </c>
      <c r="Z44" t="n">
        <v>10</v>
      </c>
      <c r="AA44" t="n">
        <v>793.482462636572</v>
      </c>
      <c r="AB44" t="n">
        <v>1085.677711355012</v>
      </c>
      <c r="AC44" t="n">
        <v>982.062154341527</v>
      </c>
      <c r="AD44" t="n">
        <v>793482.462636572</v>
      </c>
      <c r="AE44" t="n">
        <v>1085677.711355012</v>
      </c>
      <c r="AF44" t="n">
        <v>4.854168027971403e-06</v>
      </c>
      <c r="AG44" t="n">
        <v>32.33796296296297</v>
      </c>
      <c r="AH44" t="n">
        <v>982062.154341527</v>
      </c>
    </row>
    <row r="45">
      <c r="A45" t="n">
        <v>43</v>
      </c>
      <c r="B45" t="n">
        <v>100</v>
      </c>
      <c r="C45" t="inlineStr">
        <is>
          <t xml:space="preserve">CONCLUIDO	</t>
        </is>
      </c>
      <c r="D45" t="n">
        <v>3.5785</v>
      </c>
      <c r="E45" t="n">
        <v>27.94</v>
      </c>
      <c r="F45" t="n">
        <v>24.69</v>
      </c>
      <c r="G45" t="n">
        <v>77.97</v>
      </c>
      <c r="H45" t="n">
        <v>0.99</v>
      </c>
      <c r="I45" t="n">
        <v>19</v>
      </c>
      <c r="J45" t="n">
        <v>211.76</v>
      </c>
      <c r="K45" t="n">
        <v>54.38</v>
      </c>
      <c r="L45" t="n">
        <v>11.75</v>
      </c>
      <c r="M45" t="n">
        <v>17</v>
      </c>
      <c r="N45" t="n">
        <v>45.63</v>
      </c>
      <c r="O45" t="n">
        <v>26350.68</v>
      </c>
      <c r="P45" t="n">
        <v>284.17</v>
      </c>
      <c r="Q45" t="n">
        <v>1397.23</v>
      </c>
      <c r="R45" t="n">
        <v>89.56</v>
      </c>
      <c r="S45" t="n">
        <v>66.97</v>
      </c>
      <c r="T45" t="n">
        <v>8685.549999999999</v>
      </c>
      <c r="U45" t="n">
        <v>0.75</v>
      </c>
      <c r="V45" t="n">
        <v>0.85</v>
      </c>
      <c r="W45" t="n">
        <v>5.33</v>
      </c>
      <c r="X45" t="n">
        <v>0.52</v>
      </c>
      <c r="Y45" t="n">
        <v>1</v>
      </c>
      <c r="Z45" t="n">
        <v>10</v>
      </c>
      <c r="AA45" t="n">
        <v>792.313638342408</v>
      </c>
      <c r="AB45" t="n">
        <v>1084.078474390848</v>
      </c>
      <c r="AC45" t="n">
        <v>980.61554630868</v>
      </c>
      <c r="AD45" t="n">
        <v>792313.638342408</v>
      </c>
      <c r="AE45" t="n">
        <v>1084078.474390848</v>
      </c>
      <c r="AF45" t="n">
        <v>4.852676357161601e-06</v>
      </c>
      <c r="AG45" t="n">
        <v>32.33796296296297</v>
      </c>
      <c r="AH45" t="n">
        <v>980615.54630868</v>
      </c>
    </row>
    <row r="46">
      <c r="A46" t="n">
        <v>44</v>
      </c>
      <c r="B46" t="n">
        <v>100</v>
      </c>
      <c r="C46" t="inlineStr">
        <is>
          <t xml:space="preserve">CONCLUIDO	</t>
        </is>
      </c>
      <c r="D46" t="n">
        <v>3.5864</v>
      </c>
      <c r="E46" t="n">
        <v>27.88</v>
      </c>
      <c r="F46" t="n">
        <v>24.67</v>
      </c>
      <c r="G46" t="n">
        <v>82.22</v>
      </c>
      <c r="H46" t="n">
        <v>1</v>
      </c>
      <c r="I46" t="n">
        <v>18</v>
      </c>
      <c r="J46" t="n">
        <v>212.16</v>
      </c>
      <c r="K46" t="n">
        <v>54.38</v>
      </c>
      <c r="L46" t="n">
        <v>12</v>
      </c>
      <c r="M46" t="n">
        <v>16</v>
      </c>
      <c r="N46" t="n">
        <v>45.78</v>
      </c>
      <c r="O46" t="n">
        <v>26400.51</v>
      </c>
      <c r="P46" t="n">
        <v>282.03</v>
      </c>
      <c r="Q46" t="n">
        <v>1397.28</v>
      </c>
      <c r="R46" t="n">
        <v>88.90000000000001</v>
      </c>
      <c r="S46" t="n">
        <v>66.97</v>
      </c>
      <c r="T46" t="n">
        <v>8363.73</v>
      </c>
      <c r="U46" t="n">
        <v>0.75</v>
      </c>
      <c r="V46" t="n">
        <v>0.85</v>
      </c>
      <c r="W46" t="n">
        <v>5.32</v>
      </c>
      <c r="X46" t="n">
        <v>0.5</v>
      </c>
      <c r="Y46" t="n">
        <v>1</v>
      </c>
      <c r="Z46" t="n">
        <v>10</v>
      </c>
      <c r="AA46" t="n">
        <v>790.0965974138435</v>
      </c>
      <c r="AB46" t="n">
        <v>1081.045021183444</v>
      </c>
      <c r="AC46" t="n">
        <v>977.8716016179116</v>
      </c>
      <c r="AD46" t="n">
        <v>790096.5974138435</v>
      </c>
      <c r="AE46" t="n">
        <v>1081045.021183444</v>
      </c>
      <c r="AF46" t="n">
        <v>4.863389265704727e-06</v>
      </c>
      <c r="AG46" t="n">
        <v>32.26851851851852</v>
      </c>
      <c r="AH46" t="n">
        <v>977871.6016179116</v>
      </c>
    </row>
    <row r="47">
      <c r="A47" t="n">
        <v>45</v>
      </c>
      <c r="B47" t="n">
        <v>100</v>
      </c>
      <c r="C47" t="inlineStr">
        <is>
          <t xml:space="preserve">CONCLUIDO	</t>
        </is>
      </c>
      <c r="D47" t="n">
        <v>3.5887</v>
      </c>
      <c r="E47" t="n">
        <v>27.86</v>
      </c>
      <c r="F47" t="n">
        <v>24.65</v>
      </c>
      <c r="G47" t="n">
        <v>82.16</v>
      </c>
      <c r="H47" t="n">
        <v>1.02</v>
      </c>
      <c r="I47" t="n">
        <v>18</v>
      </c>
      <c r="J47" t="n">
        <v>212.56</v>
      </c>
      <c r="K47" t="n">
        <v>54.38</v>
      </c>
      <c r="L47" t="n">
        <v>12.25</v>
      </c>
      <c r="M47" t="n">
        <v>16</v>
      </c>
      <c r="N47" t="n">
        <v>45.94</v>
      </c>
      <c r="O47" t="n">
        <v>26450.38</v>
      </c>
      <c r="P47" t="n">
        <v>280.38</v>
      </c>
      <c r="Q47" t="n">
        <v>1397.24</v>
      </c>
      <c r="R47" t="n">
        <v>88.29000000000001</v>
      </c>
      <c r="S47" t="n">
        <v>66.97</v>
      </c>
      <c r="T47" t="n">
        <v>8059.09</v>
      </c>
      <c r="U47" t="n">
        <v>0.76</v>
      </c>
      <c r="V47" t="n">
        <v>0.85</v>
      </c>
      <c r="W47" t="n">
        <v>5.32</v>
      </c>
      <c r="X47" t="n">
        <v>0.48</v>
      </c>
      <c r="Y47" t="n">
        <v>1</v>
      </c>
      <c r="Z47" t="n">
        <v>10</v>
      </c>
      <c r="AA47" t="n">
        <v>788.694130074153</v>
      </c>
      <c r="AB47" t="n">
        <v>1079.126103496787</v>
      </c>
      <c r="AC47" t="n">
        <v>976.1358227420515</v>
      </c>
      <c r="AD47" t="n">
        <v>788694.130074153</v>
      </c>
      <c r="AE47" t="n">
        <v>1079126.103496787</v>
      </c>
      <c r="AF47" t="n">
        <v>4.866508213761586e-06</v>
      </c>
      <c r="AG47" t="n">
        <v>32.24537037037037</v>
      </c>
      <c r="AH47" t="n">
        <v>976135.8227420514</v>
      </c>
    </row>
    <row r="48">
      <c r="A48" t="n">
        <v>46</v>
      </c>
      <c r="B48" t="n">
        <v>100</v>
      </c>
      <c r="C48" t="inlineStr">
        <is>
          <t xml:space="preserve">CONCLUIDO	</t>
        </is>
      </c>
      <c r="D48" t="n">
        <v>3.5992</v>
      </c>
      <c r="E48" t="n">
        <v>27.78</v>
      </c>
      <c r="F48" t="n">
        <v>24.61</v>
      </c>
      <c r="G48" t="n">
        <v>86.84999999999999</v>
      </c>
      <c r="H48" t="n">
        <v>1.04</v>
      </c>
      <c r="I48" t="n">
        <v>17</v>
      </c>
      <c r="J48" t="n">
        <v>212.97</v>
      </c>
      <c r="K48" t="n">
        <v>54.38</v>
      </c>
      <c r="L48" t="n">
        <v>12.5</v>
      </c>
      <c r="M48" t="n">
        <v>15</v>
      </c>
      <c r="N48" t="n">
        <v>46.09</v>
      </c>
      <c r="O48" t="n">
        <v>26500.31</v>
      </c>
      <c r="P48" t="n">
        <v>276.39</v>
      </c>
      <c r="Q48" t="n">
        <v>1397.2</v>
      </c>
      <c r="R48" t="n">
        <v>86.86</v>
      </c>
      <c r="S48" t="n">
        <v>66.97</v>
      </c>
      <c r="T48" t="n">
        <v>7346.67</v>
      </c>
      <c r="U48" t="n">
        <v>0.77</v>
      </c>
      <c r="V48" t="n">
        <v>0.86</v>
      </c>
      <c r="W48" t="n">
        <v>5.32</v>
      </c>
      <c r="X48" t="n">
        <v>0.44</v>
      </c>
      <c r="Y48" t="n">
        <v>1</v>
      </c>
      <c r="Z48" t="n">
        <v>10</v>
      </c>
      <c r="AA48" t="n">
        <v>784.9356222101611</v>
      </c>
      <c r="AB48" t="n">
        <v>1073.983547223608</v>
      </c>
      <c r="AC48" t="n">
        <v>971.4840648219623</v>
      </c>
      <c r="AD48" t="n">
        <v>784935.6222101611</v>
      </c>
      <c r="AE48" t="n">
        <v>1073983.547223608</v>
      </c>
      <c r="AF48" t="n">
        <v>4.880746889673336e-06</v>
      </c>
      <c r="AG48" t="n">
        <v>32.15277777777778</v>
      </c>
      <c r="AH48" t="n">
        <v>971484.0648219623</v>
      </c>
    </row>
    <row r="49">
      <c r="A49" t="n">
        <v>47</v>
      </c>
      <c r="B49" t="n">
        <v>100</v>
      </c>
      <c r="C49" t="inlineStr">
        <is>
          <t xml:space="preserve">CONCLUIDO	</t>
        </is>
      </c>
      <c r="D49" t="n">
        <v>3.5973</v>
      </c>
      <c r="E49" t="n">
        <v>27.8</v>
      </c>
      <c r="F49" t="n">
        <v>24.62</v>
      </c>
      <c r="G49" t="n">
        <v>86.90000000000001</v>
      </c>
      <c r="H49" t="n">
        <v>1.06</v>
      </c>
      <c r="I49" t="n">
        <v>17</v>
      </c>
      <c r="J49" t="n">
        <v>213.37</v>
      </c>
      <c r="K49" t="n">
        <v>54.38</v>
      </c>
      <c r="L49" t="n">
        <v>12.75</v>
      </c>
      <c r="M49" t="n">
        <v>13</v>
      </c>
      <c r="N49" t="n">
        <v>46.25</v>
      </c>
      <c r="O49" t="n">
        <v>26550.29</v>
      </c>
      <c r="P49" t="n">
        <v>276.26</v>
      </c>
      <c r="Q49" t="n">
        <v>1397.3</v>
      </c>
      <c r="R49" t="n">
        <v>87.28</v>
      </c>
      <c r="S49" t="n">
        <v>66.97</v>
      </c>
      <c r="T49" t="n">
        <v>7556.25</v>
      </c>
      <c r="U49" t="n">
        <v>0.77</v>
      </c>
      <c r="V49" t="n">
        <v>0.85</v>
      </c>
      <c r="W49" t="n">
        <v>5.33</v>
      </c>
      <c r="X49" t="n">
        <v>0.46</v>
      </c>
      <c r="Y49" t="n">
        <v>1</v>
      </c>
      <c r="Z49" t="n">
        <v>10</v>
      </c>
      <c r="AA49" t="n">
        <v>785.0542272687553</v>
      </c>
      <c r="AB49" t="n">
        <v>1074.145827897263</v>
      </c>
      <c r="AC49" t="n">
        <v>971.6308576558856</v>
      </c>
      <c r="AD49" t="n">
        <v>785054.2272687553</v>
      </c>
      <c r="AE49" t="n">
        <v>1074145.827897263</v>
      </c>
      <c r="AF49" t="n">
        <v>4.878170367365496e-06</v>
      </c>
      <c r="AG49" t="n">
        <v>32.17592592592593</v>
      </c>
      <c r="AH49" t="n">
        <v>971630.8576558856</v>
      </c>
    </row>
    <row r="50">
      <c r="A50" t="n">
        <v>48</v>
      </c>
      <c r="B50" t="n">
        <v>100</v>
      </c>
      <c r="C50" t="inlineStr">
        <is>
          <t xml:space="preserve">CONCLUIDO	</t>
        </is>
      </c>
      <c r="D50" t="n">
        <v>3.5959</v>
      </c>
      <c r="E50" t="n">
        <v>27.81</v>
      </c>
      <c r="F50" t="n">
        <v>24.63</v>
      </c>
      <c r="G50" t="n">
        <v>86.94</v>
      </c>
      <c r="H50" t="n">
        <v>1.08</v>
      </c>
      <c r="I50" t="n">
        <v>17</v>
      </c>
      <c r="J50" t="n">
        <v>213.78</v>
      </c>
      <c r="K50" t="n">
        <v>54.38</v>
      </c>
      <c r="L50" t="n">
        <v>13</v>
      </c>
      <c r="M50" t="n">
        <v>11</v>
      </c>
      <c r="N50" t="n">
        <v>46.4</v>
      </c>
      <c r="O50" t="n">
        <v>26600.32</v>
      </c>
      <c r="P50" t="n">
        <v>274.58</v>
      </c>
      <c r="Q50" t="n">
        <v>1397.17</v>
      </c>
      <c r="R50" t="n">
        <v>87.78</v>
      </c>
      <c r="S50" t="n">
        <v>66.97</v>
      </c>
      <c r="T50" t="n">
        <v>7804.99</v>
      </c>
      <c r="U50" t="n">
        <v>0.76</v>
      </c>
      <c r="V50" t="n">
        <v>0.85</v>
      </c>
      <c r="W50" t="n">
        <v>5.32</v>
      </c>
      <c r="X50" t="n">
        <v>0.47</v>
      </c>
      <c r="Y50" t="n">
        <v>1</v>
      </c>
      <c r="Z50" t="n">
        <v>10</v>
      </c>
      <c r="AA50" t="n">
        <v>784.0884966574579</v>
      </c>
      <c r="AB50" t="n">
        <v>1072.824472669859</v>
      </c>
      <c r="AC50" t="n">
        <v>970.4356107168508</v>
      </c>
      <c r="AD50" t="n">
        <v>784088.4966574579</v>
      </c>
      <c r="AE50" t="n">
        <v>1072824.472669858</v>
      </c>
      <c r="AF50" t="n">
        <v>4.876271877243929e-06</v>
      </c>
      <c r="AG50" t="n">
        <v>32.1875</v>
      </c>
      <c r="AH50" t="n">
        <v>970435.6107168507</v>
      </c>
    </row>
    <row r="51">
      <c r="A51" t="n">
        <v>49</v>
      </c>
      <c r="B51" t="n">
        <v>100</v>
      </c>
      <c r="C51" t="inlineStr">
        <is>
          <t xml:space="preserve">CONCLUIDO	</t>
        </is>
      </c>
      <c r="D51" t="n">
        <v>3.6048</v>
      </c>
      <c r="E51" t="n">
        <v>27.74</v>
      </c>
      <c r="F51" t="n">
        <v>24.6</v>
      </c>
      <c r="G51" t="n">
        <v>92.26000000000001</v>
      </c>
      <c r="H51" t="n">
        <v>1.1</v>
      </c>
      <c r="I51" t="n">
        <v>16</v>
      </c>
      <c r="J51" t="n">
        <v>214.19</v>
      </c>
      <c r="K51" t="n">
        <v>54.38</v>
      </c>
      <c r="L51" t="n">
        <v>13.25</v>
      </c>
      <c r="M51" t="n">
        <v>10</v>
      </c>
      <c r="N51" t="n">
        <v>46.56</v>
      </c>
      <c r="O51" t="n">
        <v>26650.41</v>
      </c>
      <c r="P51" t="n">
        <v>273.98</v>
      </c>
      <c r="Q51" t="n">
        <v>1397.29</v>
      </c>
      <c r="R51" t="n">
        <v>86.62</v>
      </c>
      <c r="S51" t="n">
        <v>66.97</v>
      </c>
      <c r="T51" t="n">
        <v>7229.22</v>
      </c>
      <c r="U51" t="n">
        <v>0.77</v>
      </c>
      <c r="V51" t="n">
        <v>0.86</v>
      </c>
      <c r="W51" t="n">
        <v>5.32</v>
      </c>
      <c r="X51" t="n">
        <v>0.44</v>
      </c>
      <c r="Y51" t="n">
        <v>1</v>
      </c>
      <c r="Z51" t="n">
        <v>10</v>
      </c>
      <c r="AA51" t="n">
        <v>782.8039116893028</v>
      </c>
      <c r="AB51" t="n">
        <v>1071.066846844539</v>
      </c>
      <c r="AC51" t="n">
        <v>968.8457302334568</v>
      </c>
      <c r="AD51" t="n">
        <v>782803.9116893028</v>
      </c>
      <c r="AE51" t="n">
        <v>1071066.84684454</v>
      </c>
      <c r="AF51" t="n">
        <v>4.888340850159603e-06</v>
      </c>
      <c r="AG51" t="n">
        <v>32.10648148148148</v>
      </c>
      <c r="AH51" t="n">
        <v>968845.7302334568</v>
      </c>
    </row>
    <row r="52">
      <c r="A52" t="n">
        <v>50</v>
      </c>
      <c r="B52" t="n">
        <v>100</v>
      </c>
      <c r="C52" t="inlineStr">
        <is>
          <t xml:space="preserve">CONCLUIDO	</t>
        </is>
      </c>
      <c r="D52" t="n">
        <v>3.6041</v>
      </c>
      <c r="E52" t="n">
        <v>27.75</v>
      </c>
      <c r="F52" t="n">
        <v>24.61</v>
      </c>
      <c r="G52" t="n">
        <v>92.28</v>
      </c>
      <c r="H52" t="n">
        <v>1.12</v>
      </c>
      <c r="I52" t="n">
        <v>16</v>
      </c>
      <c r="J52" t="n">
        <v>214.59</v>
      </c>
      <c r="K52" t="n">
        <v>54.38</v>
      </c>
      <c r="L52" t="n">
        <v>13.5</v>
      </c>
      <c r="M52" t="n">
        <v>8</v>
      </c>
      <c r="N52" t="n">
        <v>46.72</v>
      </c>
      <c r="O52" t="n">
        <v>26700.55</v>
      </c>
      <c r="P52" t="n">
        <v>271.84</v>
      </c>
      <c r="Q52" t="n">
        <v>1397.17</v>
      </c>
      <c r="R52" t="n">
        <v>86.77</v>
      </c>
      <c r="S52" t="n">
        <v>66.97</v>
      </c>
      <c r="T52" t="n">
        <v>7305.53</v>
      </c>
      <c r="U52" t="n">
        <v>0.77</v>
      </c>
      <c r="V52" t="n">
        <v>0.86</v>
      </c>
      <c r="W52" t="n">
        <v>5.33</v>
      </c>
      <c r="X52" t="n">
        <v>0.44</v>
      </c>
      <c r="Y52" t="n">
        <v>1</v>
      </c>
      <c r="Z52" t="n">
        <v>10</v>
      </c>
      <c r="AA52" t="n">
        <v>781.4727241362214</v>
      </c>
      <c r="AB52" t="n">
        <v>1069.245457306563</v>
      </c>
      <c r="AC52" t="n">
        <v>967.198171556649</v>
      </c>
      <c r="AD52" t="n">
        <v>781472.7241362213</v>
      </c>
      <c r="AE52" t="n">
        <v>1069245.457306563</v>
      </c>
      <c r="AF52" t="n">
        <v>4.887391605098819e-06</v>
      </c>
      <c r="AG52" t="n">
        <v>32.11805555555556</v>
      </c>
      <c r="AH52" t="n">
        <v>967198.1715566489</v>
      </c>
    </row>
    <row r="53">
      <c r="A53" t="n">
        <v>51</v>
      </c>
      <c r="B53" t="n">
        <v>100</v>
      </c>
      <c r="C53" t="inlineStr">
        <is>
          <t xml:space="preserve">CONCLUIDO	</t>
        </is>
      </c>
      <c r="D53" t="n">
        <v>3.6036</v>
      </c>
      <c r="E53" t="n">
        <v>27.75</v>
      </c>
      <c r="F53" t="n">
        <v>24.61</v>
      </c>
      <c r="G53" t="n">
        <v>92.29000000000001</v>
      </c>
      <c r="H53" t="n">
        <v>1.14</v>
      </c>
      <c r="I53" t="n">
        <v>16</v>
      </c>
      <c r="J53" t="n">
        <v>215</v>
      </c>
      <c r="K53" t="n">
        <v>54.38</v>
      </c>
      <c r="L53" t="n">
        <v>13.75</v>
      </c>
      <c r="M53" t="n">
        <v>9</v>
      </c>
      <c r="N53" t="n">
        <v>46.87</v>
      </c>
      <c r="O53" t="n">
        <v>26750.75</v>
      </c>
      <c r="P53" t="n">
        <v>271.84</v>
      </c>
      <c r="Q53" t="n">
        <v>1397.25</v>
      </c>
      <c r="R53" t="n">
        <v>86.91</v>
      </c>
      <c r="S53" t="n">
        <v>66.97</v>
      </c>
      <c r="T53" t="n">
        <v>7376.24</v>
      </c>
      <c r="U53" t="n">
        <v>0.77</v>
      </c>
      <c r="V53" t="n">
        <v>0.86</v>
      </c>
      <c r="W53" t="n">
        <v>5.33</v>
      </c>
      <c r="X53" t="n">
        <v>0.45</v>
      </c>
      <c r="Y53" t="n">
        <v>1</v>
      </c>
      <c r="Z53" t="n">
        <v>10</v>
      </c>
      <c r="AA53" t="n">
        <v>781.5140324084822</v>
      </c>
      <c r="AB53" t="n">
        <v>1069.301977107063</v>
      </c>
      <c r="AC53" t="n">
        <v>967.2492971867148</v>
      </c>
      <c r="AD53" t="n">
        <v>781514.0324084822</v>
      </c>
      <c r="AE53" t="n">
        <v>1069301.977107063</v>
      </c>
      <c r="AF53" t="n">
        <v>4.886713572912546e-06</v>
      </c>
      <c r="AG53" t="n">
        <v>32.11805555555556</v>
      </c>
      <c r="AH53" t="n">
        <v>967249.2971867148</v>
      </c>
    </row>
    <row r="54">
      <c r="A54" t="n">
        <v>52</v>
      </c>
      <c r="B54" t="n">
        <v>100</v>
      </c>
      <c r="C54" t="inlineStr">
        <is>
          <t xml:space="preserve">CONCLUIDO	</t>
        </is>
      </c>
      <c r="D54" t="n">
        <v>3.6034</v>
      </c>
      <c r="E54" t="n">
        <v>27.75</v>
      </c>
      <c r="F54" t="n">
        <v>24.61</v>
      </c>
      <c r="G54" t="n">
        <v>92.3</v>
      </c>
      <c r="H54" t="n">
        <v>1.15</v>
      </c>
      <c r="I54" t="n">
        <v>16</v>
      </c>
      <c r="J54" t="n">
        <v>215.41</v>
      </c>
      <c r="K54" t="n">
        <v>54.38</v>
      </c>
      <c r="L54" t="n">
        <v>14</v>
      </c>
      <c r="M54" t="n">
        <v>5</v>
      </c>
      <c r="N54" t="n">
        <v>47.03</v>
      </c>
      <c r="O54" t="n">
        <v>26801</v>
      </c>
      <c r="P54" t="n">
        <v>270.76</v>
      </c>
      <c r="Q54" t="n">
        <v>1397.22</v>
      </c>
      <c r="R54" t="n">
        <v>86.70999999999999</v>
      </c>
      <c r="S54" t="n">
        <v>66.97</v>
      </c>
      <c r="T54" t="n">
        <v>7274.24</v>
      </c>
      <c r="U54" t="n">
        <v>0.77</v>
      </c>
      <c r="V54" t="n">
        <v>0.86</v>
      </c>
      <c r="W54" t="n">
        <v>5.33</v>
      </c>
      <c r="X54" t="n">
        <v>0.45</v>
      </c>
      <c r="Y54" t="n">
        <v>1</v>
      </c>
      <c r="Z54" t="n">
        <v>10</v>
      </c>
      <c r="AA54" t="n">
        <v>780.8056490886959</v>
      </c>
      <c r="AB54" t="n">
        <v>1068.332735797265</v>
      </c>
      <c r="AC54" t="n">
        <v>966.3725589071852</v>
      </c>
      <c r="AD54" t="n">
        <v>780805.6490886959</v>
      </c>
      <c r="AE54" t="n">
        <v>1068332.735797265</v>
      </c>
      <c r="AF54" t="n">
        <v>4.886442360038036e-06</v>
      </c>
      <c r="AG54" t="n">
        <v>32.11805555555556</v>
      </c>
      <c r="AH54" t="n">
        <v>966372.5589071852</v>
      </c>
    </row>
    <row r="55">
      <c r="A55" t="n">
        <v>53</v>
      </c>
      <c r="B55" t="n">
        <v>100</v>
      </c>
      <c r="C55" t="inlineStr">
        <is>
          <t xml:space="preserve">CONCLUIDO	</t>
        </is>
      </c>
      <c r="D55" t="n">
        <v>3.6041</v>
      </c>
      <c r="E55" t="n">
        <v>27.75</v>
      </c>
      <c r="F55" t="n">
        <v>24.61</v>
      </c>
      <c r="G55" t="n">
        <v>92.28</v>
      </c>
      <c r="H55" t="n">
        <v>1.17</v>
      </c>
      <c r="I55" t="n">
        <v>16</v>
      </c>
      <c r="J55" t="n">
        <v>215.82</v>
      </c>
      <c r="K55" t="n">
        <v>54.38</v>
      </c>
      <c r="L55" t="n">
        <v>14.25</v>
      </c>
      <c r="M55" t="n">
        <v>3</v>
      </c>
      <c r="N55" t="n">
        <v>47.19</v>
      </c>
      <c r="O55" t="n">
        <v>26851.31</v>
      </c>
      <c r="P55" t="n">
        <v>270.93</v>
      </c>
      <c r="Q55" t="n">
        <v>1397.25</v>
      </c>
      <c r="R55" t="n">
        <v>86.52</v>
      </c>
      <c r="S55" t="n">
        <v>66.97</v>
      </c>
      <c r="T55" t="n">
        <v>7183.81</v>
      </c>
      <c r="U55" t="n">
        <v>0.77</v>
      </c>
      <c r="V55" t="n">
        <v>0.86</v>
      </c>
      <c r="W55" t="n">
        <v>5.33</v>
      </c>
      <c r="X55" t="n">
        <v>0.44</v>
      </c>
      <c r="Y55" t="n">
        <v>1</v>
      </c>
      <c r="Z55" t="n">
        <v>10</v>
      </c>
      <c r="AA55" t="n">
        <v>780.8620391082522</v>
      </c>
      <c r="AB55" t="n">
        <v>1068.409891109774</v>
      </c>
      <c r="AC55" t="n">
        <v>966.4423506249567</v>
      </c>
      <c r="AD55" t="n">
        <v>780862.0391082523</v>
      </c>
      <c r="AE55" t="n">
        <v>1068409.891109774</v>
      </c>
      <c r="AF55" t="n">
        <v>4.887391605098819e-06</v>
      </c>
      <c r="AG55" t="n">
        <v>32.11805555555556</v>
      </c>
      <c r="AH55" t="n">
        <v>966442.3506249567</v>
      </c>
    </row>
    <row r="56">
      <c r="A56" t="n">
        <v>54</v>
      </c>
      <c r="B56" t="n">
        <v>100</v>
      </c>
      <c r="C56" t="inlineStr">
        <is>
          <t xml:space="preserve">CONCLUIDO	</t>
        </is>
      </c>
      <c r="D56" t="n">
        <v>3.6134</v>
      </c>
      <c r="E56" t="n">
        <v>27.68</v>
      </c>
      <c r="F56" t="n">
        <v>24.57</v>
      </c>
      <c r="G56" t="n">
        <v>98.3</v>
      </c>
      <c r="H56" t="n">
        <v>1.19</v>
      </c>
      <c r="I56" t="n">
        <v>15</v>
      </c>
      <c r="J56" t="n">
        <v>216.22</v>
      </c>
      <c r="K56" t="n">
        <v>54.38</v>
      </c>
      <c r="L56" t="n">
        <v>14.5</v>
      </c>
      <c r="M56" t="n">
        <v>1</v>
      </c>
      <c r="N56" t="n">
        <v>47.35</v>
      </c>
      <c r="O56" t="n">
        <v>26901.66</v>
      </c>
      <c r="P56" t="n">
        <v>270.21</v>
      </c>
      <c r="Q56" t="n">
        <v>1397.2</v>
      </c>
      <c r="R56" t="n">
        <v>85.43000000000001</v>
      </c>
      <c r="S56" t="n">
        <v>66.97</v>
      </c>
      <c r="T56" t="n">
        <v>6640.41</v>
      </c>
      <c r="U56" t="n">
        <v>0.78</v>
      </c>
      <c r="V56" t="n">
        <v>0.86</v>
      </c>
      <c r="W56" t="n">
        <v>5.33</v>
      </c>
      <c r="X56" t="n">
        <v>0.41</v>
      </c>
      <c r="Y56" t="n">
        <v>1</v>
      </c>
      <c r="Z56" t="n">
        <v>10</v>
      </c>
      <c r="AA56" t="n">
        <v>779.4285202032912</v>
      </c>
      <c r="AB56" t="n">
        <v>1066.448487301616</v>
      </c>
      <c r="AC56" t="n">
        <v>964.6681404434014</v>
      </c>
      <c r="AD56" t="n">
        <v>779428.5202032912</v>
      </c>
      <c r="AE56" t="n">
        <v>1066448.487301616</v>
      </c>
      <c r="AF56" t="n">
        <v>4.900003003763512e-06</v>
      </c>
      <c r="AG56" t="n">
        <v>32.03703703703704</v>
      </c>
      <c r="AH56" t="n">
        <v>964668.1404434014</v>
      </c>
    </row>
    <row r="57">
      <c r="A57" t="n">
        <v>55</v>
      </c>
      <c r="B57" t="n">
        <v>100</v>
      </c>
      <c r="C57" t="inlineStr">
        <is>
          <t xml:space="preserve">CONCLUIDO	</t>
        </is>
      </c>
      <c r="D57" t="n">
        <v>3.6134</v>
      </c>
      <c r="E57" t="n">
        <v>27.68</v>
      </c>
      <c r="F57" t="n">
        <v>24.57</v>
      </c>
      <c r="G57" t="n">
        <v>98.3</v>
      </c>
      <c r="H57" t="n">
        <v>1.21</v>
      </c>
      <c r="I57" t="n">
        <v>15</v>
      </c>
      <c r="J57" t="n">
        <v>216.63</v>
      </c>
      <c r="K57" t="n">
        <v>54.38</v>
      </c>
      <c r="L57" t="n">
        <v>14.75</v>
      </c>
      <c r="M57" t="n">
        <v>1</v>
      </c>
      <c r="N57" t="n">
        <v>47.51</v>
      </c>
      <c r="O57" t="n">
        <v>26952.08</v>
      </c>
      <c r="P57" t="n">
        <v>270.64</v>
      </c>
      <c r="Q57" t="n">
        <v>1397.2</v>
      </c>
      <c r="R57" t="n">
        <v>85.34999999999999</v>
      </c>
      <c r="S57" t="n">
        <v>66.97</v>
      </c>
      <c r="T57" t="n">
        <v>6600.21</v>
      </c>
      <c r="U57" t="n">
        <v>0.78</v>
      </c>
      <c r="V57" t="n">
        <v>0.86</v>
      </c>
      <c r="W57" t="n">
        <v>5.33</v>
      </c>
      <c r="X57" t="n">
        <v>0.41</v>
      </c>
      <c r="Y57" t="n">
        <v>1</v>
      </c>
      <c r="Z57" t="n">
        <v>10</v>
      </c>
      <c r="AA57" t="n">
        <v>779.7163429597954</v>
      </c>
      <c r="AB57" t="n">
        <v>1066.842299094909</v>
      </c>
      <c r="AC57" t="n">
        <v>965.0243673918608</v>
      </c>
      <c r="AD57" t="n">
        <v>779716.3429597954</v>
      </c>
      <c r="AE57" t="n">
        <v>1066842.299094909</v>
      </c>
      <c r="AF57" t="n">
        <v>4.900003003763512e-06</v>
      </c>
      <c r="AG57" t="n">
        <v>32.03703703703704</v>
      </c>
      <c r="AH57" t="n">
        <v>965024.3673918608</v>
      </c>
    </row>
    <row r="58">
      <c r="A58" t="n">
        <v>56</v>
      </c>
      <c r="B58" t="n">
        <v>100</v>
      </c>
      <c r="C58" t="inlineStr">
        <is>
          <t xml:space="preserve">CONCLUIDO	</t>
        </is>
      </c>
      <c r="D58" t="n">
        <v>3.6133</v>
      </c>
      <c r="E58" t="n">
        <v>27.68</v>
      </c>
      <c r="F58" t="n">
        <v>24.58</v>
      </c>
      <c r="G58" t="n">
        <v>98.3</v>
      </c>
      <c r="H58" t="n">
        <v>1.23</v>
      </c>
      <c r="I58" t="n">
        <v>15</v>
      </c>
      <c r="J58" t="n">
        <v>217.04</v>
      </c>
      <c r="K58" t="n">
        <v>54.38</v>
      </c>
      <c r="L58" t="n">
        <v>15</v>
      </c>
      <c r="M58" t="n">
        <v>0</v>
      </c>
      <c r="N58" t="n">
        <v>47.66</v>
      </c>
      <c r="O58" t="n">
        <v>27002.55</v>
      </c>
      <c r="P58" t="n">
        <v>271.13</v>
      </c>
      <c r="Q58" t="n">
        <v>1397.2</v>
      </c>
      <c r="R58" t="n">
        <v>85.34</v>
      </c>
      <c r="S58" t="n">
        <v>66.97</v>
      </c>
      <c r="T58" t="n">
        <v>6597.49</v>
      </c>
      <c r="U58" t="n">
        <v>0.78</v>
      </c>
      <c r="V58" t="n">
        <v>0.86</v>
      </c>
      <c r="W58" t="n">
        <v>5.34</v>
      </c>
      <c r="X58" t="n">
        <v>0.41</v>
      </c>
      <c r="Y58" t="n">
        <v>1</v>
      </c>
      <c r="Z58" t="n">
        <v>10</v>
      </c>
      <c r="AA58" t="n">
        <v>780.0992544770629</v>
      </c>
      <c r="AB58" t="n">
        <v>1067.366215525698</v>
      </c>
      <c r="AC58" t="n">
        <v>965.4982819738169</v>
      </c>
      <c r="AD58" t="n">
        <v>780099.254477063</v>
      </c>
      <c r="AE58" t="n">
        <v>1067366.215525698</v>
      </c>
      <c r="AF58" t="n">
        <v>4.899867397326257e-06</v>
      </c>
      <c r="AG58" t="n">
        <v>32.03703703703704</v>
      </c>
      <c r="AH58" t="n">
        <v>965498.2819738169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1.3583</v>
      </c>
      <c r="E2" t="n">
        <v>73.62</v>
      </c>
      <c r="F2" t="n">
        <v>40.68</v>
      </c>
      <c r="G2" t="n">
        <v>4.53</v>
      </c>
      <c r="H2" t="n">
        <v>0.06</v>
      </c>
      <c r="I2" t="n">
        <v>539</v>
      </c>
      <c r="J2" t="n">
        <v>296.65</v>
      </c>
      <c r="K2" t="n">
        <v>61.82</v>
      </c>
      <c r="L2" t="n">
        <v>1</v>
      </c>
      <c r="M2" t="n">
        <v>537</v>
      </c>
      <c r="N2" t="n">
        <v>83.83</v>
      </c>
      <c r="O2" t="n">
        <v>36821.52</v>
      </c>
      <c r="P2" t="n">
        <v>741.5700000000001</v>
      </c>
      <c r="Q2" t="n">
        <v>1398.45</v>
      </c>
      <c r="R2" t="n">
        <v>612.12</v>
      </c>
      <c r="S2" t="n">
        <v>66.97</v>
      </c>
      <c r="T2" t="n">
        <v>267367.92</v>
      </c>
      <c r="U2" t="n">
        <v>0.11</v>
      </c>
      <c r="V2" t="n">
        <v>0.52</v>
      </c>
      <c r="W2" t="n">
        <v>6.2</v>
      </c>
      <c r="X2" t="n">
        <v>16.5</v>
      </c>
      <c r="Y2" t="n">
        <v>1</v>
      </c>
      <c r="Z2" t="n">
        <v>10</v>
      </c>
      <c r="AA2" t="n">
        <v>3226.808593687122</v>
      </c>
      <c r="AB2" t="n">
        <v>4415.061874631091</v>
      </c>
      <c r="AC2" t="n">
        <v>3993.694565894392</v>
      </c>
      <c r="AD2" t="n">
        <v>3226808.593687122</v>
      </c>
      <c r="AE2" t="n">
        <v>4415061.874631091</v>
      </c>
      <c r="AF2" t="n">
        <v>1.564034850234064e-06</v>
      </c>
      <c r="AG2" t="n">
        <v>85.20833333333334</v>
      </c>
      <c r="AH2" t="n">
        <v>3993694.565894392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1.6897</v>
      </c>
      <c r="E3" t="n">
        <v>59.18</v>
      </c>
      <c r="F3" t="n">
        <v>35.41</v>
      </c>
      <c r="G3" t="n">
        <v>5.68</v>
      </c>
      <c r="H3" t="n">
        <v>0.07000000000000001</v>
      </c>
      <c r="I3" t="n">
        <v>374</v>
      </c>
      <c r="J3" t="n">
        <v>297.17</v>
      </c>
      <c r="K3" t="n">
        <v>61.82</v>
      </c>
      <c r="L3" t="n">
        <v>1.25</v>
      </c>
      <c r="M3" t="n">
        <v>372</v>
      </c>
      <c r="N3" t="n">
        <v>84.09999999999999</v>
      </c>
      <c r="O3" t="n">
        <v>36885.7</v>
      </c>
      <c r="P3" t="n">
        <v>644.72</v>
      </c>
      <c r="Q3" t="n">
        <v>1397.85</v>
      </c>
      <c r="R3" t="n">
        <v>438.86</v>
      </c>
      <c r="S3" t="n">
        <v>66.97</v>
      </c>
      <c r="T3" t="n">
        <v>181563.56</v>
      </c>
      <c r="U3" t="n">
        <v>0.15</v>
      </c>
      <c r="V3" t="n">
        <v>0.59</v>
      </c>
      <c r="W3" t="n">
        <v>5.93</v>
      </c>
      <c r="X3" t="n">
        <v>11.23</v>
      </c>
      <c r="Y3" t="n">
        <v>1</v>
      </c>
      <c r="Z3" t="n">
        <v>10</v>
      </c>
      <c r="AA3" t="n">
        <v>2388.40873741258</v>
      </c>
      <c r="AB3" t="n">
        <v>3267.926203684993</v>
      </c>
      <c r="AC3" t="n">
        <v>2956.039913368407</v>
      </c>
      <c r="AD3" t="n">
        <v>2388408.73741258</v>
      </c>
      <c r="AE3" t="n">
        <v>3267926.203684993</v>
      </c>
      <c r="AF3" t="n">
        <v>1.945630336774275e-06</v>
      </c>
      <c r="AG3" t="n">
        <v>68.49537037037037</v>
      </c>
      <c r="AH3" t="n">
        <v>2956039.913368407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1.9379</v>
      </c>
      <c r="E4" t="n">
        <v>51.6</v>
      </c>
      <c r="F4" t="n">
        <v>32.66</v>
      </c>
      <c r="G4" t="n">
        <v>6.83</v>
      </c>
      <c r="H4" t="n">
        <v>0.09</v>
      </c>
      <c r="I4" t="n">
        <v>287</v>
      </c>
      <c r="J4" t="n">
        <v>297.7</v>
      </c>
      <c r="K4" t="n">
        <v>61.82</v>
      </c>
      <c r="L4" t="n">
        <v>1.5</v>
      </c>
      <c r="M4" t="n">
        <v>285</v>
      </c>
      <c r="N4" t="n">
        <v>84.37</v>
      </c>
      <c r="O4" t="n">
        <v>36949.99</v>
      </c>
      <c r="P4" t="n">
        <v>594.01</v>
      </c>
      <c r="Q4" t="n">
        <v>1397.61</v>
      </c>
      <c r="R4" t="n">
        <v>349.35</v>
      </c>
      <c r="S4" t="n">
        <v>66.97</v>
      </c>
      <c r="T4" t="n">
        <v>137240.81</v>
      </c>
      <c r="U4" t="n">
        <v>0.19</v>
      </c>
      <c r="V4" t="n">
        <v>0.64</v>
      </c>
      <c r="W4" t="n">
        <v>5.78</v>
      </c>
      <c r="X4" t="n">
        <v>8.49</v>
      </c>
      <c r="Y4" t="n">
        <v>1</v>
      </c>
      <c r="Z4" t="n">
        <v>10</v>
      </c>
      <c r="AA4" t="n">
        <v>1994.350778229117</v>
      </c>
      <c r="AB4" t="n">
        <v>2728.758719319776</v>
      </c>
      <c r="AC4" t="n">
        <v>2468.329816984812</v>
      </c>
      <c r="AD4" t="n">
        <v>1994350.778229117</v>
      </c>
      <c r="AE4" t="n">
        <v>2728758.719319776</v>
      </c>
      <c r="AF4" t="n">
        <v>2.231423938944704e-06</v>
      </c>
      <c r="AG4" t="n">
        <v>59.72222222222223</v>
      </c>
      <c r="AH4" t="n">
        <v>2468329.816984812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2.1288</v>
      </c>
      <c r="E5" t="n">
        <v>46.97</v>
      </c>
      <c r="F5" t="n">
        <v>31.03</v>
      </c>
      <c r="G5" t="n">
        <v>7.99</v>
      </c>
      <c r="H5" t="n">
        <v>0.1</v>
      </c>
      <c r="I5" t="n">
        <v>233</v>
      </c>
      <c r="J5" t="n">
        <v>298.22</v>
      </c>
      <c r="K5" t="n">
        <v>61.82</v>
      </c>
      <c r="L5" t="n">
        <v>1.75</v>
      </c>
      <c r="M5" t="n">
        <v>231</v>
      </c>
      <c r="N5" t="n">
        <v>84.65000000000001</v>
      </c>
      <c r="O5" t="n">
        <v>37014.39</v>
      </c>
      <c r="P5" t="n">
        <v>563.58</v>
      </c>
      <c r="Q5" t="n">
        <v>1397.8</v>
      </c>
      <c r="R5" t="n">
        <v>295.53</v>
      </c>
      <c r="S5" t="n">
        <v>66.97</v>
      </c>
      <c r="T5" t="n">
        <v>110599.68</v>
      </c>
      <c r="U5" t="n">
        <v>0.23</v>
      </c>
      <c r="V5" t="n">
        <v>0.68</v>
      </c>
      <c r="W5" t="n">
        <v>5.7</v>
      </c>
      <c r="X5" t="n">
        <v>6.86</v>
      </c>
      <c r="Y5" t="n">
        <v>1</v>
      </c>
      <c r="Z5" t="n">
        <v>10</v>
      </c>
      <c r="AA5" t="n">
        <v>1767.358037351891</v>
      </c>
      <c r="AB5" t="n">
        <v>2418.177237038595</v>
      </c>
      <c r="AC5" t="n">
        <v>2187.389795468699</v>
      </c>
      <c r="AD5" t="n">
        <v>1767358.03735189</v>
      </c>
      <c r="AE5" t="n">
        <v>2418177.237038595</v>
      </c>
      <c r="AF5" t="n">
        <v>2.451238599115273e-06</v>
      </c>
      <c r="AG5" t="n">
        <v>54.36342592592592</v>
      </c>
      <c r="AH5" t="n">
        <v>2187389.795468699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2.2855</v>
      </c>
      <c r="E6" t="n">
        <v>43.75</v>
      </c>
      <c r="F6" t="n">
        <v>29.87</v>
      </c>
      <c r="G6" t="n">
        <v>9.140000000000001</v>
      </c>
      <c r="H6" t="n">
        <v>0.12</v>
      </c>
      <c r="I6" t="n">
        <v>196</v>
      </c>
      <c r="J6" t="n">
        <v>298.74</v>
      </c>
      <c r="K6" t="n">
        <v>61.82</v>
      </c>
      <c r="L6" t="n">
        <v>2</v>
      </c>
      <c r="M6" t="n">
        <v>194</v>
      </c>
      <c r="N6" t="n">
        <v>84.92</v>
      </c>
      <c r="O6" t="n">
        <v>37078.91</v>
      </c>
      <c r="P6" t="n">
        <v>541.8099999999999</v>
      </c>
      <c r="Q6" t="n">
        <v>1397.91</v>
      </c>
      <c r="R6" t="n">
        <v>258.22</v>
      </c>
      <c r="S6" t="n">
        <v>66.97</v>
      </c>
      <c r="T6" t="n">
        <v>92131.85000000001</v>
      </c>
      <c r="U6" t="n">
        <v>0.26</v>
      </c>
      <c r="V6" t="n">
        <v>0.7</v>
      </c>
      <c r="W6" t="n">
        <v>5.62</v>
      </c>
      <c r="X6" t="n">
        <v>5.69</v>
      </c>
      <c r="Y6" t="n">
        <v>1</v>
      </c>
      <c r="Z6" t="n">
        <v>10</v>
      </c>
      <c r="AA6" t="n">
        <v>1610.08513950317</v>
      </c>
      <c r="AB6" t="n">
        <v>2202.989519811409</v>
      </c>
      <c r="AC6" t="n">
        <v>1992.739291955817</v>
      </c>
      <c r="AD6" t="n">
        <v>1610085.13950317</v>
      </c>
      <c r="AE6" t="n">
        <v>2202989.519811409</v>
      </c>
      <c r="AF6" t="n">
        <v>2.631673157778071e-06</v>
      </c>
      <c r="AG6" t="n">
        <v>50.63657407407408</v>
      </c>
      <c r="AH6" t="n">
        <v>1992739.291955817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2.4073</v>
      </c>
      <c r="E7" t="n">
        <v>41.54</v>
      </c>
      <c r="F7" t="n">
        <v>29.1</v>
      </c>
      <c r="G7" t="n">
        <v>10.27</v>
      </c>
      <c r="H7" t="n">
        <v>0.13</v>
      </c>
      <c r="I7" t="n">
        <v>170</v>
      </c>
      <c r="J7" t="n">
        <v>299.26</v>
      </c>
      <c r="K7" t="n">
        <v>61.82</v>
      </c>
      <c r="L7" t="n">
        <v>2.25</v>
      </c>
      <c r="M7" t="n">
        <v>168</v>
      </c>
      <c r="N7" t="n">
        <v>85.19</v>
      </c>
      <c r="O7" t="n">
        <v>37143.54</v>
      </c>
      <c r="P7" t="n">
        <v>527.12</v>
      </c>
      <c r="Q7" t="n">
        <v>1397.34</v>
      </c>
      <c r="R7" t="n">
        <v>233.22</v>
      </c>
      <c r="S7" t="n">
        <v>66.97</v>
      </c>
      <c r="T7" t="n">
        <v>79762.83</v>
      </c>
      <c r="U7" t="n">
        <v>0.29</v>
      </c>
      <c r="V7" t="n">
        <v>0.72</v>
      </c>
      <c r="W7" t="n">
        <v>5.57</v>
      </c>
      <c r="X7" t="n">
        <v>4.93</v>
      </c>
      <c r="Y7" t="n">
        <v>1</v>
      </c>
      <c r="Z7" t="n">
        <v>10</v>
      </c>
      <c r="AA7" t="n">
        <v>1506.526972009141</v>
      </c>
      <c r="AB7" t="n">
        <v>2061.296666382169</v>
      </c>
      <c r="AC7" t="n">
        <v>1864.569405590696</v>
      </c>
      <c r="AD7" t="n">
        <v>1506526.972009141</v>
      </c>
      <c r="AE7" t="n">
        <v>2061296.666382169</v>
      </c>
      <c r="AF7" t="n">
        <v>2.77192158946364e-06</v>
      </c>
      <c r="AG7" t="n">
        <v>48.0787037037037</v>
      </c>
      <c r="AH7" t="n">
        <v>1864569.405590696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2.5173</v>
      </c>
      <c r="E8" t="n">
        <v>39.73</v>
      </c>
      <c r="F8" t="n">
        <v>28.45</v>
      </c>
      <c r="G8" t="n">
        <v>11.46</v>
      </c>
      <c r="H8" t="n">
        <v>0.15</v>
      </c>
      <c r="I8" t="n">
        <v>149</v>
      </c>
      <c r="J8" t="n">
        <v>299.79</v>
      </c>
      <c r="K8" t="n">
        <v>61.82</v>
      </c>
      <c r="L8" t="n">
        <v>2.5</v>
      </c>
      <c r="M8" t="n">
        <v>147</v>
      </c>
      <c r="N8" t="n">
        <v>85.47</v>
      </c>
      <c r="O8" t="n">
        <v>37208.42</v>
      </c>
      <c r="P8" t="n">
        <v>514.61</v>
      </c>
      <c r="Q8" t="n">
        <v>1397.49</v>
      </c>
      <c r="R8" t="n">
        <v>212.83</v>
      </c>
      <c r="S8" t="n">
        <v>66.97</v>
      </c>
      <c r="T8" t="n">
        <v>69673.35000000001</v>
      </c>
      <c r="U8" t="n">
        <v>0.31</v>
      </c>
      <c r="V8" t="n">
        <v>0.74</v>
      </c>
      <c r="W8" t="n">
        <v>5.52</v>
      </c>
      <c r="X8" t="n">
        <v>4.28</v>
      </c>
      <c r="Y8" t="n">
        <v>1</v>
      </c>
      <c r="Z8" t="n">
        <v>10</v>
      </c>
      <c r="AA8" t="n">
        <v>1425.390454733544</v>
      </c>
      <c r="AB8" t="n">
        <v>1950.282103955183</v>
      </c>
      <c r="AC8" t="n">
        <v>1764.149917191824</v>
      </c>
      <c r="AD8" t="n">
        <v>1425390.454733544</v>
      </c>
      <c r="AE8" t="n">
        <v>1950282.103955183</v>
      </c>
      <c r="AF8" t="n">
        <v>2.898582734664072e-06</v>
      </c>
      <c r="AG8" t="n">
        <v>45.9837962962963</v>
      </c>
      <c r="AH8" t="n">
        <v>1764149.917191824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2.598</v>
      </c>
      <c r="E9" t="n">
        <v>38.49</v>
      </c>
      <c r="F9" t="n">
        <v>28.05</v>
      </c>
      <c r="G9" t="n">
        <v>12.56</v>
      </c>
      <c r="H9" t="n">
        <v>0.16</v>
      </c>
      <c r="I9" t="n">
        <v>134</v>
      </c>
      <c r="J9" t="n">
        <v>300.32</v>
      </c>
      <c r="K9" t="n">
        <v>61.82</v>
      </c>
      <c r="L9" t="n">
        <v>2.75</v>
      </c>
      <c r="M9" t="n">
        <v>132</v>
      </c>
      <c r="N9" t="n">
        <v>85.73999999999999</v>
      </c>
      <c r="O9" t="n">
        <v>37273.29</v>
      </c>
      <c r="P9" t="n">
        <v>506.77</v>
      </c>
      <c r="Q9" t="n">
        <v>1397.38</v>
      </c>
      <c r="R9" t="n">
        <v>199.12</v>
      </c>
      <c r="S9" t="n">
        <v>66.97</v>
      </c>
      <c r="T9" t="n">
        <v>62894.01</v>
      </c>
      <c r="U9" t="n">
        <v>0.34</v>
      </c>
      <c r="V9" t="n">
        <v>0.75</v>
      </c>
      <c r="W9" t="n">
        <v>5.51</v>
      </c>
      <c r="X9" t="n">
        <v>3.88</v>
      </c>
      <c r="Y9" t="n">
        <v>1</v>
      </c>
      <c r="Z9" t="n">
        <v>10</v>
      </c>
      <c r="AA9" t="n">
        <v>1372.602042444031</v>
      </c>
      <c r="AB9" t="n">
        <v>1878.054669400284</v>
      </c>
      <c r="AC9" t="n">
        <v>1698.815767619003</v>
      </c>
      <c r="AD9" t="n">
        <v>1372602.042444031</v>
      </c>
      <c r="AE9" t="n">
        <v>1878054.669400284</v>
      </c>
      <c r="AF9" t="n">
        <v>2.991505956642935e-06</v>
      </c>
      <c r="AG9" t="n">
        <v>44.54861111111111</v>
      </c>
      <c r="AH9" t="n">
        <v>1698815.767619003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2.6774</v>
      </c>
      <c r="E10" t="n">
        <v>37.35</v>
      </c>
      <c r="F10" t="n">
        <v>27.63</v>
      </c>
      <c r="G10" t="n">
        <v>13.7</v>
      </c>
      <c r="H10" t="n">
        <v>0.18</v>
      </c>
      <c r="I10" t="n">
        <v>121</v>
      </c>
      <c r="J10" t="n">
        <v>300.84</v>
      </c>
      <c r="K10" t="n">
        <v>61.82</v>
      </c>
      <c r="L10" t="n">
        <v>3</v>
      </c>
      <c r="M10" t="n">
        <v>119</v>
      </c>
      <c r="N10" t="n">
        <v>86.02</v>
      </c>
      <c r="O10" t="n">
        <v>37338.27</v>
      </c>
      <c r="P10" t="n">
        <v>498.55</v>
      </c>
      <c r="Q10" t="n">
        <v>1397.6</v>
      </c>
      <c r="R10" t="n">
        <v>184.93</v>
      </c>
      <c r="S10" t="n">
        <v>66.97</v>
      </c>
      <c r="T10" t="n">
        <v>55859.44</v>
      </c>
      <c r="U10" t="n">
        <v>0.36</v>
      </c>
      <c r="V10" t="n">
        <v>0.76</v>
      </c>
      <c r="W10" t="n">
        <v>5.5</v>
      </c>
      <c r="X10" t="n">
        <v>3.46</v>
      </c>
      <c r="Y10" t="n">
        <v>1</v>
      </c>
      <c r="Z10" t="n">
        <v>10</v>
      </c>
      <c r="AA10" t="n">
        <v>1321.508962249213</v>
      </c>
      <c r="AB10" t="n">
        <v>1808.14686301012</v>
      </c>
      <c r="AC10" t="n">
        <v>1635.579864154494</v>
      </c>
      <c r="AD10" t="n">
        <v>1321508.962249213</v>
      </c>
      <c r="AE10" t="n">
        <v>1808146.86301012</v>
      </c>
      <c r="AF10" t="n">
        <v>3.082932274178519e-06</v>
      </c>
      <c r="AG10" t="n">
        <v>43.22916666666666</v>
      </c>
      <c r="AH10" t="n">
        <v>1635579.864154494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2.7441</v>
      </c>
      <c r="E11" t="n">
        <v>36.44</v>
      </c>
      <c r="F11" t="n">
        <v>27.33</v>
      </c>
      <c r="G11" t="n">
        <v>14.91</v>
      </c>
      <c r="H11" t="n">
        <v>0.19</v>
      </c>
      <c r="I11" t="n">
        <v>110</v>
      </c>
      <c r="J11" t="n">
        <v>301.37</v>
      </c>
      <c r="K11" t="n">
        <v>61.82</v>
      </c>
      <c r="L11" t="n">
        <v>3.25</v>
      </c>
      <c r="M11" t="n">
        <v>108</v>
      </c>
      <c r="N11" t="n">
        <v>86.3</v>
      </c>
      <c r="O11" t="n">
        <v>37403.38</v>
      </c>
      <c r="P11" t="n">
        <v>492.61</v>
      </c>
      <c r="Q11" t="n">
        <v>1397.37</v>
      </c>
      <c r="R11" t="n">
        <v>175.46</v>
      </c>
      <c r="S11" t="n">
        <v>66.97</v>
      </c>
      <c r="T11" t="n">
        <v>51179.35</v>
      </c>
      <c r="U11" t="n">
        <v>0.38</v>
      </c>
      <c r="V11" t="n">
        <v>0.77</v>
      </c>
      <c r="W11" t="n">
        <v>5.48</v>
      </c>
      <c r="X11" t="n">
        <v>3.17</v>
      </c>
      <c r="Y11" t="n">
        <v>1</v>
      </c>
      <c r="Z11" t="n">
        <v>10</v>
      </c>
      <c r="AA11" t="n">
        <v>1278.075824995541</v>
      </c>
      <c r="AB11" t="n">
        <v>1748.719728484864</v>
      </c>
      <c r="AC11" t="n">
        <v>1581.824371941822</v>
      </c>
      <c r="AD11" t="n">
        <v>1278075.824995541</v>
      </c>
      <c r="AE11" t="n">
        <v>1748719.728484864</v>
      </c>
      <c r="AF11" t="n">
        <v>3.159734986768236e-06</v>
      </c>
      <c r="AG11" t="n">
        <v>42.17592592592592</v>
      </c>
      <c r="AH11" t="n">
        <v>1581824.371941822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2.8049</v>
      </c>
      <c r="E12" t="n">
        <v>35.65</v>
      </c>
      <c r="F12" t="n">
        <v>27.04</v>
      </c>
      <c r="G12" t="n">
        <v>16.07</v>
      </c>
      <c r="H12" t="n">
        <v>0.21</v>
      </c>
      <c r="I12" t="n">
        <v>101</v>
      </c>
      <c r="J12" t="n">
        <v>301.9</v>
      </c>
      <c r="K12" t="n">
        <v>61.82</v>
      </c>
      <c r="L12" t="n">
        <v>3.5</v>
      </c>
      <c r="M12" t="n">
        <v>99</v>
      </c>
      <c r="N12" t="n">
        <v>86.58</v>
      </c>
      <c r="O12" t="n">
        <v>37468.6</v>
      </c>
      <c r="P12" t="n">
        <v>486.73</v>
      </c>
      <c r="Q12" t="n">
        <v>1397.28</v>
      </c>
      <c r="R12" t="n">
        <v>166.12</v>
      </c>
      <c r="S12" t="n">
        <v>66.97</v>
      </c>
      <c r="T12" t="n">
        <v>46556.35</v>
      </c>
      <c r="U12" t="n">
        <v>0.4</v>
      </c>
      <c r="V12" t="n">
        <v>0.78</v>
      </c>
      <c r="W12" t="n">
        <v>5.46</v>
      </c>
      <c r="X12" t="n">
        <v>2.88</v>
      </c>
      <c r="Y12" t="n">
        <v>1</v>
      </c>
      <c r="Z12" t="n">
        <v>10</v>
      </c>
      <c r="AA12" t="n">
        <v>1247.099376483915</v>
      </c>
      <c r="AB12" t="n">
        <v>1706.336385046797</v>
      </c>
      <c r="AC12" t="n">
        <v>1543.486035316088</v>
      </c>
      <c r="AD12" t="n">
        <v>1247099.376483914</v>
      </c>
      <c r="AE12" t="n">
        <v>1706336.385046797</v>
      </c>
      <c r="AF12" t="n">
        <v>3.229744056115384e-06</v>
      </c>
      <c r="AG12" t="n">
        <v>41.26157407407407</v>
      </c>
      <c r="AH12" t="n">
        <v>1543486.035316088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2.8503</v>
      </c>
      <c r="E13" t="n">
        <v>35.08</v>
      </c>
      <c r="F13" t="n">
        <v>26.86</v>
      </c>
      <c r="G13" t="n">
        <v>17.15</v>
      </c>
      <c r="H13" t="n">
        <v>0.22</v>
      </c>
      <c r="I13" t="n">
        <v>94</v>
      </c>
      <c r="J13" t="n">
        <v>302.43</v>
      </c>
      <c r="K13" t="n">
        <v>61.82</v>
      </c>
      <c r="L13" t="n">
        <v>3.75</v>
      </c>
      <c r="M13" t="n">
        <v>92</v>
      </c>
      <c r="N13" t="n">
        <v>86.86</v>
      </c>
      <c r="O13" t="n">
        <v>37533.94</v>
      </c>
      <c r="P13" t="n">
        <v>482.81</v>
      </c>
      <c r="Q13" t="n">
        <v>1397.45</v>
      </c>
      <c r="R13" t="n">
        <v>160.22</v>
      </c>
      <c r="S13" t="n">
        <v>66.97</v>
      </c>
      <c r="T13" t="n">
        <v>43641.83</v>
      </c>
      <c r="U13" t="n">
        <v>0.42</v>
      </c>
      <c r="V13" t="n">
        <v>0.78</v>
      </c>
      <c r="W13" t="n">
        <v>5.46</v>
      </c>
      <c r="X13" t="n">
        <v>2.7</v>
      </c>
      <c r="Y13" t="n">
        <v>1</v>
      </c>
      <c r="Z13" t="n">
        <v>10</v>
      </c>
      <c r="AA13" t="n">
        <v>1222.734407629554</v>
      </c>
      <c r="AB13" t="n">
        <v>1672.999159753698</v>
      </c>
      <c r="AC13" t="n">
        <v>1513.330468015872</v>
      </c>
      <c r="AD13" t="n">
        <v>1222734.407629554</v>
      </c>
      <c r="AE13" t="n">
        <v>1672999.159753698</v>
      </c>
      <c r="AF13" t="n">
        <v>3.282020565134471e-06</v>
      </c>
      <c r="AG13" t="n">
        <v>40.60185185185185</v>
      </c>
      <c r="AH13" t="n">
        <v>1513330.468015872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2.9011</v>
      </c>
      <c r="E14" t="n">
        <v>34.47</v>
      </c>
      <c r="F14" t="n">
        <v>26.64</v>
      </c>
      <c r="G14" t="n">
        <v>18.37</v>
      </c>
      <c r="H14" t="n">
        <v>0.24</v>
      </c>
      <c r="I14" t="n">
        <v>87</v>
      </c>
      <c r="J14" t="n">
        <v>302.96</v>
      </c>
      <c r="K14" t="n">
        <v>61.82</v>
      </c>
      <c r="L14" t="n">
        <v>4</v>
      </c>
      <c r="M14" t="n">
        <v>85</v>
      </c>
      <c r="N14" t="n">
        <v>87.14</v>
      </c>
      <c r="O14" t="n">
        <v>37599.4</v>
      </c>
      <c r="P14" t="n">
        <v>477.96</v>
      </c>
      <c r="Q14" t="n">
        <v>1397.42</v>
      </c>
      <c r="R14" t="n">
        <v>153.43</v>
      </c>
      <c r="S14" t="n">
        <v>66.97</v>
      </c>
      <c r="T14" t="n">
        <v>40281.8</v>
      </c>
      <c r="U14" t="n">
        <v>0.44</v>
      </c>
      <c r="V14" t="n">
        <v>0.79</v>
      </c>
      <c r="W14" t="n">
        <v>5.43</v>
      </c>
      <c r="X14" t="n">
        <v>2.47</v>
      </c>
      <c r="Y14" t="n">
        <v>1</v>
      </c>
      <c r="Z14" t="n">
        <v>10</v>
      </c>
      <c r="AA14" t="n">
        <v>1196.581947025064</v>
      </c>
      <c r="AB14" t="n">
        <v>1637.216209389501</v>
      </c>
      <c r="AC14" t="n">
        <v>1480.962592212748</v>
      </c>
      <c r="AD14" t="n">
        <v>1196581.947025063</v>
      </c>
      <c r="AE14" t="n">
        <v>1637216.209389501</v>
      </c>
      <c r="AF14" t="n">
        <v>3.340514984917943e-06</v>
      </c>
      <c r="AG14" t="n">
        <v>39.89583333333334</v>
      </c>
      <c r="AH14" t="n">
        <v>1480962.592212748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2.9442</v>
      </c>
      <c r="E15" t="n">
        <v>33.97</v>
      </c>
      <c r="F15" t="n">
        <v>26.47</v>
      </c>
      <c r="G15" t="n">
        <v>19.61</v>
      </c>
      <c r="H15" t="n">
        <v>0.25</v>
      </c>
      <c r="I15" t="n">
        <v>81</v>
      </c>
      <c r="J15" t="n">
        <v>303.49</v>
      </c>
      <c r="K15" t="n">
        <v>61.82</v>
      </c>
      <c r="L15" t="n">
        <v>4.25</v>
      </c>
      <c r="M15" t="n">
        <v>79</v>
      </c>
      <c r="N15" t="n">
        <v>87.42</v>
      </c>
      <c r="O15" t="n">
        <v>37664.98</v>
      </c>
      <c r="P15" t="n">
        <v>474.08</v>
      </c>
      <c r="Q15" t="n">
        <v>1397.35</v>
      </c>
      <c r="R15" t="n">
        <v>147.57</v>
      </c>
      <c r="S15" t="n">
        <v>66.97</v>
      </c>
      <c r="T15" t="n">
        <v>37380.94</v>
      </c>
      <c r="U15" t="n">
        <v>0.45</v>
      </c>
      <c r="V15" t="n">
        <v>0.8</v>
      </c>
      <c r="W15" t="n">
        <v>5.43</v>
      </c>
      <c r="X15" t="n">
        <v>2.3</v>
      </c>
      <c r="Y15" t="n">
        <v>1</v>
      </c>
      <c r="Z15" t="n">
        <v>10</v>
      </c>
      <c r="AA15" t="n">
        <v>1173.695669354669</v>
      </c>
      <c r="AB15" t="n">
        <v>1605.902194609556</v>
      </c>
      <c r="AC15" t="n">
        <v>1452.637143053905</v>
      </c>
      <c r="AD15" t="n">
        <v>1173695.669354669</v>
      </c>
      <c r="AE15" t="n">
        <v>1605902.194609556</v>
      </c>
      <c r="AF15" t="n">
        <v>3.390143124537386e-06</v>
      </c>
      <c r="AG15" t="n">
        <v>39.31712962962963</v>
      </c>
      <c r="AH15" t="n">
        <v>1452637.143053905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2.9727</v>
      </c>
      <c r="E16" t="n">
        <v>33.64</v>
      </c>
      <c r="F16" t="n">
        <v>26.36</v>
      </c>
      <c r="G16" t="n">
        <v>20.54</v>
      </c>
      <c r="H16" t="n">
        <v>0.26</v>
      </c>
      <c r="I16" t="n">
        <v>77</v>
      </c>
      <c r="J16" t="n">
        <v>304.03</v>
      </c>
      <c r="K16" t="n">
        <v>61.82</v>
      </c>
      <c r="L16" t="n">
        <v>4.5</v>
      </c>
      <c r="M16" t="n">
        <v>75</v>
      </c>
      <c r="N16" t="n">
        <v>87.7</v>
      </c>
      <c r="O16" t="n">
        <v>37730.68</v>
      </c>
      <c r="P16" t="n">
        <v>471.73</v>
      </c>
      <c r="Q16" t="n">
        <v>1397.32</v>
      </c>
      <c r="R16" t="n">
        <v>144.09</v>
      </c>
      <c r="S16" t="n">
        <v>66.97</v>
      </c>
      <c r="T16" t="n">
        <v>35663.64</v>
      </c>
      <c r="U16" t="n">
        <v>0.46</v>
      </c>
      <c r="V16" t="n">
        <v>0.8</v>
      </c>
      <c r="W16" t="n">
        <v>5.42</v>
      </c>
      <c r="X16" t="n">
        <v>2.2</v>
      </c>
      <c r="Y16" t="n">
        <v>1</v>
      </c>
      <c r="Z16" t="n">
        <v>10</v>
      </c>
      <c r="AA16" t="n">
        <v>1155.555621103722</v>
      </c>
      <c r="AB16" t="n">
        <v>1581.082180310161</v>
      </c>
      <c r="AC16" t="n">
        <v>1430.185916084136</v>
      </c>
      <c r="AD16" t="n">
        <v>1155555.621103722</v>
      </c>
      <c r="AE16" t="n">
        <v>1581082.180310162</v>
      </c>
      <c r="AF16" t="n">
        <v>3.422959875793861e-06</v>
      </c>
      <c r="AG16" t="n">
        <v>38.93518518518518</v>
      </c>
      <c r="AH16" t="n">
        <v>1430185.916084136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3.0111</v>
      </c>
      <c r="E17" t="n">
        <v>33.21</v>
      </c>
      <c r="F17" t="n">
        <v>26.21</v>
      </c>
      <c r="G17" t="n">
        <v>21.84</v>
      </c>
      <c r="H17" t="n">
        <v>0.28</v>
      </c>
      <c r="I17" t="n">
        <v>72</v>
      </c>
      <c r="J17" t="n">
        <v>304.56</v>
      </c>
      <c r="K17" t="n">
        <v>61.82</v>
      </c>
      <c r="L17" t="n">
        <v>4.75</v>
      </c>
      <c r="M17" t="n">
        <v>70</v>
      </c>
      <c r="N17" t="n">
        <v>87.98999999999999</v>
      </c>
      <c r="O17" t="n">
        <v>37796.51</v>
      </c>
      <c r="P17" t="n">
        <v>468.4</v>
      </c>
      <c r="Q17" t="n">
        <v>1397.44</v>
      </c>
      <c r="R17" t="n">
        <v>139.5</v>
      </c>
      <c r="S17" t="n">
        <v>66.97</v>
      </c>
      <c r="T17" t="n">
        <v>33391.4</v>
      </c>
      <c r="U17" t="n">
        <v>0.48</v>
      </c>
      <c r="V17" t="n">
        <v>0.8</v>
      </c>
      <c r="W17" t="n">
        <v>5.4</v>
      </c>
      <c r="X17" t="n">
        <v>2.05</v>
      </c>
      <c r="Y17" t="n">
        <v>1</v>
      </c>
      <c r="Z17" t="n">
        <v>10</v>
      </c>
      <c r="AA17" t="n">
        <v>1144.645577254096</v>
      </c>
      <c r="AB17" t="n">
        <v>1566.154576997939</v>
      </c>
      <c r="AC17" t="n">
        <v>1416.682982281009</v>
      </c>
      <c r="AD17" t="n">
        <v>1144645.577254096</v>
      </c>
      <c r="AE17" t="n">
        <v>1566154.576997939</v>
      </c>
      <c r="AF17" t="n">
        <v>3.467176130118376e-06</v>
      </c>
      <c r="AG17" t="n">
        <v>38.4375</v>
      </c>
      <c r="AH17" t="n">
        <v>1416682.982281009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3.0434</v>
      </c>
      <c r="E18" t="n">
        <v>32.86</v>
      </c>
      <c r="F18" t="n">
        <v>26.08</v>
      </c>
      <c r="G18" t="n">
        <v>23.01</v>
      </c>
      <c r="H18" t="n">
        <v>0.29</v>
      </c>
      <c r="I18" t="n">
        <v>68</v>
      </c>
      <c r="J18" t="n">
        <v>305.09</v>
      </c>
      <c r="K18" t="n">
        <v>61.82</v>
      </c>
      <c r="L18" t="n">
        <v>5</v>
      </c>
      <c r="M18" t="n">
        <v>66</v>
      </c>
      <c r="N18" t="n">
        <v>88.27</v>
      </c>
      <c r="O18" t="n">
        <v>37862.45</v>
      </c>
      <c r="P18" t="n">
        <v>465.15</v>
      </c>
      <c r="Q18" t="n">
        <v>1397.26</v>
      </c>
      <c r="R18" t="n">
        <v>135.18</v>
      </c>
      <c r="S18" t="n">
        <v>66.97</v>
      </c>
      <c r="T18" t="n">
        <v>31253.76</v>
      </c>
      <c r="U18" t="n">
        <v>0.5</v>
      </c>
      <c r="V18" t="n">
        <v>0.8100000000000001</v>
      </c>
      <c r="W18" t="n">
        <v>5.4</v>
      </c>
      <c r="X18" t="n">
        <v>1.92</v>
      </c>
      <c r="Y18" t="n">
        <v>1</v>
      </c>
      <c r="Z18" t="n">
        <v>10</v>
      </c>
      <c r="AA18" t="n">
        <v>1125.440304265658</v>
      </c>
      <c r="AB18" t="n">
        <v>1539.877075218311</v>
      </c>
      <c r="AC18" t="n">
        <v>1392.913368390524</v>
      </c>
      <c r="AD18" t="n">
        <v>1125440.304265658</v>
      </c>
      <c r="AE18" t="n">
        <v>1539877.075218311</v>
      </c>
      <c r="AF18" t="n">
        <v>3.504368448209048e-06</v>
      </c>
      <c r="AG18" t="n">
        <v>38.03240740740741</v>
      </c>
      <c r="AH18" t="n">
        <v>1392913.368390524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3.0659</v>
      </c>
      <c r="E19" t="n">
        <v>32.62</v>
      </c>
      <c r="F19" t="n">
        <v>26.01</v>
      </c>
      <c r="G19" t="n">
        <v>24.01</v>
      </c>
      <c r="H19" t="n">
        <v>0.31</v>
      </c>
      <c r="I19" t="n">
        <v>65</v>
      </c>
      <c r="J19" t="n">
        <v>305.63</v>
      </c>
      <c r="K19" t="n">
        <v>61.82</v>
      </c>
      <c r="L19" t="n">
        <v>5.25</v>
      </c>
      <c r="M19" t="n">
        <v>63</v>
      </c>
      <c r="N19" t="n">
        <v>88.56</v>
      </c>
      <c r="O19" t="n">
        <v>37928.52</v>
      </c>
      <c r="P19" t="n">
        <v>463.39</v>
      </c>
      <c r="Q19" t="n">
        <v>1397.27</v>
      </c>
      <c r="R19" t="n">
        <v>132.65</v>
      </c>
      <c r="S19" t="n">
        <v>66.97</v>
      </c>
      <c r="T19" t="n">
        <v>30003.76</v>
      </c>
      <c r="U19" t="n">
        <v>0.5</v>
      </c>
      <c r="V19" t="n">
        <v>0.8100000000000001</v>
      </c>
      <c r="W19" t="n">
        <v>5.4</v>
      </c>
      <c r="X19" t="n">
        <v>1.84</v>
      </c>
      <c r="Y19" t="n">
        <v>1</v>
      </c>
      <c r="Z19" t="n">
        <v>10</v>
      </c>
      <c r="AA19" t="n">
        <v>1119.533016965225</v>
      </c>
      <c r="AB19" t="n">
        <v>1531.794464122737</v>
      </c>
      <c r="AC19" t="n">
        <v>1385.602150353895</v>
      </c>
      <c r="AD19" t="n">
        <v>1119533.016965225</v>
      </c>
      <c r="AE19" t="n">
        <v>1531794.464122737</v>
      </c>
      <c r="AF19" t="n">
        <v>3.530276409727319e-06</v>
      </c>
      <c r="AG19" t="n">
        <v>37.75462962962963</v>
      </c>
      <c r="AH19" t="n">
        <v>1385602.150353895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3.0992</v>
      </c>
      <c r="E20" t="n">
        <v>32.27</v>
      </c>
      <c r="F20" t="n">
        <v>25.88</v>
      </c>
      <c r="G20" t="n">
        <v>25.46</v>
      </c>
      <c r="H20" t="n">
        <v>0.32</v>
      </c>
      <c r="I20" t="n">
        <v>61</v>
      </c>
      <c r="J20" t="n">
        <v>306.17</v>
      </c>
      <c r="K20" t="n">
        <v>61.82</v>
      </c>
      <c r="L20" t="n">
        <v>5.5</v>
      </c>
      <c r="M20" t="n">
        <v>59</v>
      </c>
      <c r="N20" t="n">
        <v>88.84</v>
      </c>
      <c r="O20" t="n">
        <v>37994.72</v>
      </c>
      <c r="P20" t="n">
        <v>460.35</v>
      </c>
      <c r="Q20" t="n">
        <v>1397.28</v>
      </c>
      <c r="R20" t="n">
        <v>128.42</v>
      </c>
      <c r="S20" t="n">
        <v>66.97</v>
      </c>
      <c r="T20" t="n">
        <v>27908.2</v>
      </c>
      <c r="U20" t="n">
        <v>0.52</v>
      </c>
      <c r="V20" t="n">
        <v>0.8100000000000001</v>
      </c>
      <c r="W20" t="n">
        <v>5.39</v>
      </c>
      <c r="X20" t="n">
        <v>1.71</v>
      </c>
      <c r="Y20" t="n">
        <v>1</v>
      </c>
      <c r="Z20" t="n">
        <v>10</v>
      </c>
      <c r="AA20" t="n">
        <v>1100.541563117727</v>
      </c>
      <c r="AB20" t="n">
        <v>1505.809519124778</v>
      </c>
      <c r="AC20" t="n">
        <v>1362.097172036442</v>
      </c>
      <c r="AD20" t="n">
        <v>1100541.563117727</v>
      </c>
      <c r="AE20" t="n">
        <v>1505809.519124778</v>
      </c>
      <c r="AF20" t="n">
        <v>3.568620192774359e-06</v>
      </c>
      <c r="AG20" t="n">
        <v>37.34953703703705</v>
      </c>
      <c r="AH20" t="n">
        <v>1362097.172036442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3.1144</v>
      </c>
      <c r="E21" t="n">
        <v>32.11</v>
      </c>
      <c r="F21" t="n">
        <v>25.83</v>
      </c>
      <c r="G21" t="n">
        <v>26.27</v>
      </c>
      <c r="H21" t="n">
        <v>0.33</v>
      </c>
      <c r="I21" t="n">
        <v>59</v>
      </c>
      <c r="J21" t="n">
        <v>306.7</v>
      </c>
      <c r="K21" t="n">
        <v>61.82</v>
      </c>
      <c r="L21" t="n">
        <v>5.75</v>
      </c>
      <c r="M21" t="n">
        <v>57</v>
      </c>
      <c r="N21" t="n">
        <v>89.13</v>
      </c>
      <c r="O21" t="n">
        <v>38061.04</v>
      </c>
      <c r="P21" t="n">
        <v>458.82</v>
      </c>
      <c r="Q21" t="n">
        <v>1397.26</v>
      </c>
      <c r="R21" t="n">
        <v>126.92</v>
      </c>
      <c r="S21" t="n">
        <v>66.97</v>
      </c>
      <c r="T21" t="n">
        <v>27165.44</v>
      </c>
      <c r="U21" t="n">
        <v>0.53</v>
      </c>
      <c r="V21" t="n">
        <v>0.8100000000000001</v>
      </c>
      <c r="W21" t="n">
        <v>5.39</v>
      </c>
      <c r="X21" t="n">
        <v>1.67</v>
      </c>
      <c r="Y21" t="n">
        <v>1</v>
      </c>
      <c r="Z21" t="n">
        <v>10</v>
      </c>
      <c r="AA21" t="n">
        <v>1096.470353726211</v>
      </c>
      <c r="AB21" t="n">
        <v>1500.239110826224</v>
      </c>
      <c r="AC21" t="n">
        <v>1357.058395687784</v>
      </c>
      <c r="AD21" t="n">
        <v>1096470.353726211</v>
      </c>
      <c r="AE21" t="n">
        <v>1500239.110826224</v>
      </c>
      <c r="AF21" t="n">
        <v>3.586122460111146e-06</v>
      </c>
      <c r="AG21" t="n">
        <v>37.16435185185185</v>
      </c>
      <c r="AH21" t="n">
        <v>1357058.395687785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3.1396</v>
      </c>
      <c r="E22" t="n">
        <v>31.85</v>
      </c>
      <c r="F22" t="n">
        <v>25.74</v>
      </c>
      <c r="G22" t="n">
        <v>27.58</v>
      </c>
      <c r="H22" t="n">
        <v>0.35</v>
      </c>
      <c r="I22" t="n">
        <v>56</v>
      </c>
      <c r="J22" t="n">
        <v>307.24</v>
      </c>
      <c r="K22" t="n">
        <v>61.82</v>
      </c>
      <c r="L22" t="n">
        <v>6</v>
      </c>
      <c r="M22" t="n">
        <v>54</v>
      </c>
      <c r="N22" t="n">
        <v>89.42</v>
      </c>
      <c r="O22" t="n">
        <v>38127.48</v>
      </c>
      <c r="P22" t="n">
        <v>456.93</v>
      </c>
      <c r="Q22" t="n">
        <v>1397.26</v>
      </c>
      <c r="R22" t="n">
        <v>123.72</v>
      </c>
      <c r="S22" t="n">
        <v>66.97</v>
      </c>
      <c r="T22" t="n">
        <v>25582.01</v>
      </c>
      <c r="U22" t="n">
        <v>0.54</v>
      </c>
      <c r="V22" t="n">
        <v>0.82</v>
      </c>
      <c r="W22" t="n">
        <v>5.39</v>
      </c>
      <c r="X22" t="n">
        <v>1.58</v>
      </c>
      <c r="Y22" t="n">
        <v>1</v>
      </c>
      <c r="Z22" t="n">
        <v>10</v>
      </c>
      <c r="AA22" t="n">
        <v>1080.216115334028</v>
      </c>
      <c r="AB22" t="n">
        <v>1477.999344771651</v>
      </c>
      <c r="AC22" t="n">
        <v>1336.941161691753</v>
      </c>
      <c r="AD22" t="n">
        <v>1080216.115334028</v>
      </c>
      <c r="AE22" t="n">
        <v>1477999.344771651</v>
      </c>
      <c r="AF22" t="n">
        <v>3.615139377011608e-06</v>
      </c>
      <c r="AG22" t="n">
        <v>36.86342592592593</v>
      </c>
      <c r="AH22" t="n">
        <v>1336941.161691753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3.157</v>
      </c>
      <c r="E23" t="n">
        <v>31.68</v>
      </c>
      <c r="F23" t="n">
        <v>25.68</v>
      </c>
      <c r="G23" t="n">
        <v>28.53</v>
      </c>
      <c r="H23" t="n">
        <v>0.36</v>
      </c>
      <c r="I23" t="n">
        <v>54</v>
      </c>
      <c r="J23" t="n">
        <v>307.78</v>
      </c>
      <c r="K23" t="n">
        <v>61.82</v>
      </c>
      <c r="L23" t="n">
        <v>6.25</v>
      </c>
      <c r="M23" t="n">
        <v>52</v>
      </c>
      <c r="N23" t="n">
        <v>89.70999999999999</v>
      </c>
      <c r="O23" t="n">
        <v>38194.05</v>
      </c>
      <c r="P23" t="n">
        <v>455.07</v>
      </c>
      <c r="Q23" t="n">
        <v>1397.35</v>
      </c>
      <c r="R23" t="n">
        <v>121.79</v>
      </c>
      <c r="S23" t="n">
        <v>66.97</v>
      </c>
      <c r="T23" t="n">
        <v>24625.27</v>
      </c>
      <c r="U23" t="n">
        <v>0.55</v>
      </c>
      <c r="V23" t="n">
        <v>0.82</v>
      </c>
      <c r="W23" t="n">
        <v>5.38</v>
      </c>
      <c r="X23" t="n">
        <v>1.51</v>
      </c>
      <c r="Y23" t="n">
        <v>1</v>
      </c>
      <c r="Z23" t="n">
        <v>10</v>
      </c>
      <c r="AA23" t="n">
        <v>1075.574635046799</v>
      </c>
      <c r="AB23" t="n">
        <v>1471.648666675006</v>
      </c>
      <c r="AC23" t="n">
        <v>1331.196583399419</v>
      </c>
      <c r="AD23" t="n">
        <v>1075574.635046799</v>
      </c>
      <c r="AE23" t="n">
        <v>1471648.666675006</v>
      </c>
      <c r="AF23" t="n">
        <v>3.635174867252404e-06</v>
      </c>
      <c r="AG23" t="n">
        <v>36.66666666666666</v>
      </c>
      <c r="AH23" t="n">
        <v>1331196.583399419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3.1806</v>
      </c>
      <c r="E24" t="n">
        <v>31.44</v>
      </c>
      <c r="F24" t="n">
        <v>25.61</v>
      </c>
      <c r="G24" t="n">
        <v>30.13</v>
      </c>
      <c r="H24" t="n">
        <v>0.38</v>
      </c>
      <c r="I24" t="n">
        <v>51</v>
      </c>
      <c r="J24" t="n">
        <v>308.32</v>
      </c>
      <c r="K24" t="n">
        <v>61.82</v>
      </c>
      <c r="L24" t="n">
        <v>6.5</v>
      </c>
      <c r="M24" t="n">
        <v>49</v>
      </c>
      <c r="N24" t="n">
        <v>90</v>
      </c>
      <c r="O24" t="n">
        <v>38260.74</v>
      </c>
      <c r="P24" t="n">
        <v>452.97</v>
      </c>
      <c r="Q24" t="n">
        <v>1397.25</v>
      </c>
      <c r="R24" t="n">
        <v>119.75</v>
      </c>
      <c r="S24" t="n">
        <v>66.97</v>
      </c>
      <c r="T24" t="n">
        <v>23621.74</v>
      </c>
      <c r="U24" t="n">
        <v>0.5600000000000001</v>
      </c>
      <c r="V24" t="n">
        <v>0.82</v>
      </c>
      <c r="W24" t="n">
        <v>5.37</v>
      </c>
      <c r="X24" t="n">
        <v>1.44</v>
      </c>
      <c r="Y24" t="n">
        <v>1</v>
      </c>
      <c r="Z24" t="n">
        <v>10</v>
      </c>
      <c r="AA24" t="n">
        <v>1069.651581251152</v>
      </c>
      <c r="AB24" t="n">
        <v>1463.54448316511</v>
      </c>
      <c r="AC24" t="n">
        <v>1323.865851789414</v>
      </c>
      <c r="AD24" t="n">
        <v>1069651.581251152</v>
      </c>
      <c r="AE24" t="n">
        <v>1463544.48316511</v>
      </c>
      <c r="AF24" t="n">
        <v>3.662349440222678e-06</v>
      </c>
      <c r="AG24" t="n">
        <v>36.38888888888889</v>
      </c>
      <c r="AH24" t="n">
        <v>1323865.851789414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3.1985</v>
      </c>
      <c r="E25" t="n">
        <v>31.26</v>
      </c>
      <c r="F25" t="n">
        <v>25.55</v>
      </c>
      <c r="G25" t="n">
        <v>31.28</v>
      </c>
      <c r="H25" t="n">
        <v>0.39</v>
      </c>
      <c r="I25" t="n">
        <v>49</v>
      </c>
      <c r="J25" t="n">
        <v>308.86</v>
      </c>
      <c r="K25" t="n">
        <v>61.82</v>
      </c>
      <c r="L25" t="n">
        <v>6.75</v>
      </c>
      <c r="M25" t="n">
        <v>47</v>
      </c>
      <c r="N25" t="n">
        <v>90.29000000000001</v>
      </c>
      <c r="O25" t="n">
        <v>38327.57</v>
      </c>
      <c r="P25" t="n">
        <v>451.47</v>
      </c>
      <c r="Q25" t="n">
        <v>1397.27</v>
      </c>
      <c r="R25" t="n">
        <v>117.39</v>
      </c>
      <c r="S25" t="n">
        <v>66.97</v>
      </c>
      <c r="T25" t="n">
        <v>22449.38</v>
      </c>
      <c r="U25" t="n">
        <v>0.57</v>
      </c>
      <c r="V25" t="n">
        <v>0.82</v>
      </c>
      <c r="W25" t="n">
        <v>5.37</v>
      </c>
      <c r="X25" t="n">
        <v>1.38</v>
      </c>
      <c r="Y25" t="n">
        <v>1</v>
      </c>
      <c r="Z25" t="n">
        <v>10</v>
      </c>
      <c r="AA25" t="n">
        <v>1055.377519753997</v>
      </c>
      <c r="AB25" t="n">
        <v>1444.014082497553</v>
      </c>
      <c r="AC25" t="n">
        <v>1306.19940515048</v>
      </c>
      <c r="AD25" t="n">
        <v>1055377.519753997</v>
      </c>
      <c r="AE25" t="n">
        <v>1444014.082497553</v>
      </c>
      <c r="AF25" t="n">
        <v>3.682960662941657e-06</v>
      </c>
      <c r="AG25" t="n">
        <v>36.18055555555556</v>
      </c>
      <c r="AH25" t="n">
        <v>1306199.40515048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3.2149</v>
      </c>
      <c r="E26" t="n">
        <v>31.1</v>
      </c>
      <c r="F26" t="n">
        <v>25.5</v>
      </c>
      <c r="G26" t="n">
        <v>32.55</v>
      </c>
      <c r="H26" t="n">
        <v>0.4</v>
      </c>
      <c r="I26" t="n">
        <v>47</v>
      </c>
      <c r="J26" t="n">
        <v>309.41</v>
      </c>
      <c r="K26" t="n">
        <v>61.82</v>
      </c>
      <c r="L26" t="n">
        <v>7</v>
      </c>
      <c r="M26" t="n">
        <v>45</v>
      </c>
      <c r="N26" t="n">
        <v>90.59</v>
      </c>
      <c r="O26" t="n">
        <v>38394.52</v>
      </c>
      <c r="P26" t="n">
        <v>449.64</v>
      </c>
      <c r="Q26" t="n">
        <v>1397.26</v>
      </c>
      <c r="R26" t="n">
        <v>116.05</v>
      </c>
      <c r="S26" t="n">
        <v>66.97</v>
      </c>
      <c r="T26" t="n">
        <v>21793.71</v>
      </c>
      <c r="U26" t="n">
        <v>0.58</v>
      </c>
      <c r="V26" t="n">
        <v>0.83</v>
      </c>
      <c r="W26" t="n">
        <v>5.37</v>
      </c>
      <c r="X26" t="n">
        <v>1.33</v>
      </c>
      <c r="Y26" t="n">
        <v>1</v>
      </c>
      <c r="Z26" t="n">
        <v>10</v>
      </c>
      <c r="AA26" t="n">
        <v>1051.038233559933</v>
      </c>
      <c r="AB26" t="n">
        <v>1438.076879691038</v>
      </c>
      <c r="AC26" t="n">
        <v>1300.828840646902</v>
      </c>
      <c r="AD26" t="n">
        <v>1051038.233559933</v>
      </c>
      <c r="AE26" t="n">
        <v>1438076.879691038</v>
      </c>
      <c r="AF26" t="n">
        <v>3.701844688226086e-06</v>
      </c>
      <c r="AG26" t="n">
        <v>35.99537037037037</v>
      </c>
      <c r="AH26" t="n">
        <v>1300828.840646902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3.2247</v>
      </c>
      <c r="E27" t="n">
        <v>31.01</v>
      </c>
      <c r="F27" t="n">
        <v>25.46</v>
      </c>
      <c r="G27" t="n">
        <v>33.21</v>
      </c>
      <c r="H27" t="n">
        <v>0.42</v>
      </c>
      <c r="I27" t="n">
        <v>46</v>
      </c>
      <c r="J27" t="n">
        <v>309.95</v>
      </c>
      <c r="K27" t="n">
        <v>61.82</v>
      </c>
      <c r="L27" t="n">
        <v>7.25</v>
      </c>
      <c r="M27" t="n">
        <v>44</v>
      </c>
      <c r="N27" t="n">
        <v>90.88</v>
      </c>
      <c r="O27" t="n">
        <v>38461.6</v>
      </c>
      <c r="P27" t="n">
        <v>448.62</v>
      </c>
      <c r="Q27" t="n">
        <v>1397.26</v>
      </c>
      <c r="R27" t="n">
        <v>114.57</v>
      </c>
      <c r="S27" t="n">
        <v>66.97</v>
      </c>
      <c r="T27" t="n">
        <v>21058.45</v>
      </c>
      <c r="U27" t="n">
        <v>0.58</v>
      </c>
      <c r="V27" t="n">
        <v>0.83</v>
      </c>
      <c r="W27" t="n">
        <v>5.37</v>
      </c>
      <c r="X27" t="n">
        <v>1.29</v>
      </c>
      <c r="Y27" t="n">
        <v>1</v>
      </c>
      <c r="Z27" t="n">
        <v>10</v>
      </c>
      <c r="AA27" t="n">
        <v>1048.51920522167</v>
      </c>
      <c r="AB27" t="n">
        <v>1434.630233986939</v>
      </c>
      <c r="AC27" t="n">
        <v>1297.711137971405</v>
      </c>
      <c r="AD27" t="n">
        <v>1048519.20522167</v>
      </c>
      <c r="AE27" t="n">
        <v>1434630.233986939</v>
      </c>
      <c r="AF27" t="n">
        <v>3.713129044798487e-06</v>
      </c>
      <c r="AG27" t="n">
        <v>35.8912037037037</v>
      </c>
      <c r="AH27" t="n">
        <v>1297711.137971405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3.241</v>
      </c>
      <c r="E28" t="n">
        <v>30.86</v>
      </c>
      <c r="F28" t="n">
        <v>25.41</v>
      </c>
      <c r="G28" t="n">
        <v>34.65</v>
      </c>
      <c r="H28" t="n">
        <v>0.43</v>
      </c>
      <c r="I28" t="n">
        <v>44</v>
      </c>
      <c r="J28" t="n">
        <v>310.5</v>
      </c>
      <c r="K28" t="n">
        <v>61.82</v>
      </c>
      <c r="L28" t="n">
        <v>7.5</v>
      </c>
      <c r="M28" t="n">
        <v>42</v>
      </c>
      <c r="N28" t="n">
        <v>91.18000000000001</v>
      </c>
      <c r="O28" t="n">
        <v>38528.81</v>
      </c>
      <c r="P28" t="n">
        <v>446.94</v>
      </c>
      <c r="Q28" t="n">
        <v>1397.26</v>
      </c>
      <c r="R28" t="n">
        <v>113.18</v>
      </c>
      <c r="S28" t="n">
        <v>66.97</v>
      </c>
      <c r="T28" t="n">
        <v>20372.55</v>
      </c>
      <c r="U28" t="n">
        <v>0.59</v>
      </c>
      <c r="V28" t="n">
        <v>0.83</v>
      </c>
      <c r="W28" t="n">
        <v>5.37</v>
      </c>
      <c r="X28" t="n">
        <v>1.25</v>
      </c>
      <c r="Y28" t="n">
        <v>1</v>
      </c>
      <c r="Z28" t="n">
        <v>10</v>
      </c>
      <c r="AA28" t="n">
        <v>1044.476888109709</v>
      </c>
      <c r="AB28" t="n">
        <v>1429.099357379911</v>
      </c>
      <c r="AC28" t="n">
        <v>1292.708120465117</v>
      </c>
      <c r="AD28" t="n">
        <v>1044476.888109709</v>
      </c>
      <c r="AE28" t="n">
        <v>1429099.357379911</v>
      </c>
      <c r="AF28" t="n">
        <v>3.731897923587279e-06</v>
      </c>
      <c r="AG28" t="n">
        <v>35.7175925925926</v>
      </c>
      <c r="AH28" t="n">
        <v>1292708.120465117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3.2509</v>
      </c>
      <c r="E29" t="n">
        <v>30.76</v>
      </c>
      <c r="F29" t="n">
        <v>25.37</v>
      </c>
      <c r="G29" t="n">
        <v>35.41</v>
      </c>
      <c r="H29" t="n">
        <v>0.44</v>
      </c>
      <c r="I29" t="n">
        <v>43</v>
      </c>
      <c r="J29" t="n">
        <v>311.04</v>
      </c>
      <c r="K29" t="n">
        <v>61.82</v>
      </c>
      <c r="L29" t="n">
        <v>7.75</v>
      </c>
      <c r="M29" t="n">
        <v>41</v>
      </c>
      <c r="N29" t="n">
        <v>91.47</v>
      </c>
      <c r="O29" t="n">
        <v>38596.15</v>
      </c>
      <c r="P29" t="n">
        <v>445.39</v>
      </c>
      <c r="Q29" t="n">
        <v>1397.25</v>
      </c>
      <c r="R29" t="n">
        <v>111.75</v>
      </c>
      <c r="S29" t="n">
        <v>66.97</v>
      </c>
      <c r="T29" t="n">
        <v>19659.42</v>
      </c>
      <c r="U29" t="n">
        <v>0.6</v>
      </c>
      <c r="V29" t="n">
        <v>0.83</v>
      </c>
      <c r="W29" t="n">
        <v>5.37</v>
      </c>
      <c r="X29" t="n">
        <v>1.21</v>
      </c>
      <c r="Y29" t="n">
        <v>1</v>
      </c>
      <c r="Z29" t="n">
        <v>10</v>
      </c>
      <c r="AA29" t="n">
        <v>1031.645495100797</v>
      </c>
      <c r="AB29" t="n">
        <v>1411.542879384009</v>
      </c>
      <c r="AC29" t="n">
        <v>1276.827208088472</v>
      </c>
      <c r="AD29" t="n">
        <v>1031645.495100797</v>
      </c>
      <c r="AE29" t="n">
        <v>1411542.879384009</v>
      </c>
      <c r="AF29" t="n">
        <v>3.743297426655318e-06</v>
      </c>
      <c r="AG29" t="n">
        <v>35.60185185185185</v>
      </c>
      <c r="AH29" t="n">
        <v>1276827.208088472</v>
      </c>
    </row>
    <row r="30">
      <c r="A30" t="n">
        <v>28</v>
      </c>
      <c r="B30" t="n">
        <v>150</v>
      </c>
      <c r="C30" t="inlineStr">
        <is>
          <t xml:space="preserve">CONCLUIDO	</t>
        </is>
      </c>
      <c r="D30" t="n">
        <v>3.2718</v>
      </c>
      <c r="E30" t="n">
        <v>30.56</v>
      </c>
      <c r="F30" t="n">
        <v>25.29</v>
      </c>
      <c r="G30" t="n">
        <v>37.01</v>
      </c>
      <c r="H30" t="n">
        <v>0.46</v>
      </c>
      <c r="I30" t="n">
        <v>41</v>
      </c>
      <c r="J30" t="n">
        <v>311.59</v>
      </c>
      <c r="K30" t="n">
        <v>61.82</v>
      </c>
      <c r="L30" t="n">
        <v>8</v>
      </c>
      <c r="M30" t="n">
        <v>39</v>
      </c>
      <c r="N30" t="n">
        <v>91.77</v>
      </c>
      <c r="O30" t="n">
        <v>38663.62</v>
      </c>
      <c r="P30" t="n">
        <v>443.41</v>
      </c>
      <c r="Q30" t="n">
        <v>1397.24</v>
      </c>
      <c r="R30" t="n">
        <v>109.11</v>
      </c>
      <c r="S30" t="n">
        <v>66.97</v>
      </c>
      <c r="T30" t="n">
        <v>18349.97</v>
      </c>
      <c r="U30" t="n">
        <v>0.61</v>
      </c>
      <c r="V30" t="n">
        <v>0.83</v>
      </c>
      <c r="W30" t="n">
        <v>5.36</v>
      </c>
      <c r="X30" t="n">
        <v>1.12</v>
      </c>
      <c r="Y30" t="n">
        <v>1</v>
      </c>
      <c r="Z30" t="n">
        <v>10</v>
      </c>
      <c r="AA30" t="n">
        <v>1026.486122918797</v>
      </c>
      <c r="AB30" t="n">
        <v>1404.483598749161</v>
      </c>
      <c r="AC30" t="n">
        <v>1270.441655289652</v>
      </c>
      <c r="AD30" t="n">
        <v>1026486.122918797</v>
      </c>
      <c r="AE30" t="n">
        <v>1404483.598749161</v>
      </c>
      <c r="AF30" t="n">
        <v>3.767363044243399e-06</v>
      </c>
      <c r="AG30" t="n">
        <v>35.37037037037037</v>
      </c>
      <c r="AH30" t="n">
        <v>1270441.655289652</v>
      </c>
    </row>
    <row r="31">
      <c r="A31" t="n">
        <v>29</v>
      </c>
      <c r="B31" t="n">
        <v>150</v>
      </c>
      <c r="C31" t="inlineStr">
        <is>
          <t xml:space="preserve">CONCLUIDO	</t>
        </is>
      </c>
      <c r="D31" t="n">
        <v>3.28</v>
      </c>
      <c r="E31" t="n">
        <v>30.49</v>
      </c>
      <c r="F31" t="n">
        <v>25.27</v>
      </c>
      <c r="G31" t="n">
        <v>37.9</v>
      </c>
      <c r="H31" t="n">
        <v>0.47</v>
      </c>
      <c r="I31" t="n">
        <v>40</v>
      </c>
      <c r="J31" t="n">
        <v>312.14</v>
      </c>
      <c r="K31" t="n">
        <v>61.82</v>
      </c>
      <c r="L31" t="n">
        <v>8.25</v>
      </c>
      <c r="M31" t="n">
        <v>38</v>
      </c>
      <c r="N31" t="n">
        <v>92.06999999999999</v>
      </c>
      <c r="O31" t="n">
        <v>38731.35</v>
      </c>
      <c r="P31" t="n">
        <v>442.64</v>
      </c>
      <c r="Q31" t="n">
        <v>1397.36</v>
      </c>
      <c r="R31" t="n">
        <v>108.56</v>
      </c>
      <c r="S31" t="n">
        <v>66.97</v>
      </c>
      <c r="T31" t="n">
        <v>18082.98</v>
      </c>
      <c r="U31" t="n">
        <v>0.62</v>
      </c>
      <c r="V31" t="n">
        <v>0.83</v>
      </c>
      <c r="W31" t="n">
        <v>5.35</v>
      </c>
      <c r="X31" t="n">
        <v>1.1</v>
      </c>
      <c r="Y31" t="n">
        <v>1</v>
      </c>
      <c r="Z31" t="n">
        <v>10</v>
      </c>
      <c r="AA31" t="n">
        <v>1024.593373916397</v>
      </c>
      <c r="AB31" t="n">
        <v>1401.893856061884</v>
      </c>
      <c r="AC31" t="n">
        <v>1268.099074009722</v>
      </c>
      <c r="AD31" t="n">
        <v>1024593.373916397</v>
      </c>
      <c r="AE31" t="n">
        <v>1401893.856061884</v>
      </c>
      <c r="AF31" t="n">
        <v>3.776805056885614e-06</v>
      </c>
      <c r="AG31" t="n">
        <v>35.28935185185185</v>
      </c>
      <c r="AH31" t="n">
        <v>1268099.074009722</v>
      </c>
    </row>
    <row r="32">
      <c r="A32" t="n">
        <v>30</v>
      </c>
      <c r="B32" t="n">
        <v>150</v>
      </c>
      <c r="C32" t="inlineStr">
        <is>
          <t xml:space="preserve">CONCLUIDO	</t>
        </is>
      </c>
      <c r="D32" t="n">
        <v>3.2879</v>
      </c>
      <c r="E32" t="n">
        <v>30.41</v>
      </c>
      <c r="F32" t="n">
        <v>25.25</v>
      </c>
      <c r="G32" t="n">
        <v>38.85</v>
      </c>
      <c r="H32" t="n">
        <v>0.48</v>
      </c>
      <c r="I32" t="n">
        <v>39</v>
      </c>
      <c r="J32" t="n">
        <v>312.69</v>
      </c>
      <c r="K32" t="n">
        <v>61.82</v>
      </c>
      <c r="L32" t="n">
        <v>8.5</v>
      </c>
      <c r="M32" t="n">
        <v>37</v>
      </c>
      <c r="N32" t="n">
        <v>92.37</v>
      </c>
      <c r="O32" t="n">
        <v>38799.09</v>
      </c>
      <c r="P32" t="n">
        <v>441.74</v>
      </c>
      <c r="Q32" t="n">
        <v>1397.26</v>
      </c>
      <c r="R32" t="n">
        <v>107.8</v>
      </c>
      <c r="S32" t="n">
        <v>66.97</v>
      </c>
      <c r="T32" t="n">
        <v>17706.51</v>
      </c>
      <c r="U32" t="n">
        <v>0.62</v>
      </c>
      <c r="V32" t="n">
        <v>0.83</v>
      </c>
      <c r="W32" t="n">
        <v>5.36</v>
      </c>
      <c r="X32" t="n">
        <v>1.08</v>
      </c>
      <c r="Y32" t="n">
        <v>1</v>
      </c>
      <c r="Z32" t="n">
        <v>10</v>
      </c>
      <c r="AA32" t="n">
        <v>1022.6580222198</v>
      </c>
      <c r="AB32" t="n">
        <v>1399.245822488909</v>
      </c>
      <c r="AC32" t="n">
        <v>1265.703765044413</v>
      </c>
      <c r="AD32" t="n">
        <v>1022658.0222198</v>
      </c>
      <c r="AE32" t="n">
        <v>1399245.822488909</v>
      </c>
      <c r="AF32" t="n">
        <v>3.785901630040918e-06</v>
      </c>
      <c r="AG32" t="n">
        <v>35.19675925925926</v>
      </c>
      <c r="AH32" t="n">
        <v>1265703.765044413</v>
      </c>
    </row>
    <row r="33">
      <c r="A33" t="n">
        <v>31</v>
      </c>
      <c r="B33" t="n">
        <v>150</v>
      </c>
      <c r="C33" t="inlineStr">
        <is>
          <t xml:space="preserve">CONCLUIDO	</t>
        </is>
      </c>
      <c r="D33" t="n">
        <v>3.3061</v>
      </c>
      <c r="E33" t="n">
        <v>30.25</v>
      </c>
      <c r="F33" t="n">
        <v>25.19</v>
      </c>
      <c r="G33" t="n">
        <v>40.85</v>
      </c>
      <c r="H33" t="n">
        <v>0.5</v>
      </c>
      <c r="I33" t="n">
        <v>37</v>
      </c>
      <c r="J33" t="n">
        <v>313.24</v>
      </c>
      <c r="K33" t="n">
        <v>61.82</v>
      </c>
      <c r="L33" t="n">
        <v>8.75</v>
      </c>
      <c r="M33" t="n">
        <v>35</v>
      </c>
      <c r="N33" t="n">
        <v>92.67</v>
      </c>
      <c r="O33" t="n">
        <v>38866.96</v>
      </c>
      <c r="P33" t="n">
        <v>439.45</v>
      </c>
      <c r="Q33" t="n">
        <v>1397.27</v>
      </c>
      <c r="R33" t="n">
        <v>106.09</v>
      </c>
      <c r="S33" t="n">
        <v>66.97</v>
      </c>
      <c r="T33" t="n">
        <v>16863.54</v>
      </c>
      <c r="U33" t="n">
        <v>0.63</v>
      </c>
      <c r="V33" t="n">
        <v>0.84</v>
      </c>
      <c r="W33" t="n">
        <v>5.35</v>
      </c>
      <c r="X33" t="n">
        <v>1.03</v>
      </c>
      <c r="Y33" t="n">
        <v>1</v>
      </c>
      <c r="Z33" t="n">
        <v>10</v>
      </c>
      <c r="AA33" t="n">
        <v>1017.992372947201</v>
      </c>
      <c r="AB33" t="n">
        <v>1392.86207532022</v>
      </c>
      <c r="AC33" t="n">
        <v>1259.929273745859</v>
      </c>
      <c r="AD33" t="n">
        <v>1017992.372947201</v>
      </c>
      <c r="AE33" t="n">
        <v>1392862.07532022</v>
      </c>
      <c r="AF33" t="n">
        <v>3.806858292246807e-06</v>
      </c>
      <c r="AG33" t="n">
        <v>35.01157407407408</v>
      </c>
      <c r="AH33" t="n">
        <v>1259929.273745859</v>
      </c>
    </row>
    <row r="34">
      <c r="A34" t="n">
        <v>32</v>
      </c>
      <c r="B34" t="n">
        <v>150</v>
      </c>
      <c r="C34" t="inlineStr">
        <is>
          <t xml:space="preserve">CONCLUIDO	</t>
        </is>
      </c>
      <c r="D34" t="n">
        <v>3.3155</v>
      </c>
      <c r="E34" t="n">
        <v>30.16</v>
      </c>
      <c r="F34" t="n">
        <v>25.16</v>
      </c>
      <c r="G34" t="n">
        <v>41.94</v>
      </c>
      <c r="H34" t="n">
        <v>0.51</v>
      </c>
      <c r="I34" t="n">
        <v>36</v>
      </c>
      <c r="J34" t="n">
        <v>313.79</v>
      </c>
      <c r="K34" t="n">
        <v>61.82</v>
      </c>
      <c r="L34" t="n">
        <v>9</v>
      </c>
      <c r="M34" t="n">
        <v>34</v>
      </c>
      <c r="N34" t="n">
        <v>92.97</v>
      </c>
      <c r="O34" t="n">
        <v>38934.97</v>
      </c>
      <c r="P34" t="n">
        <v>438.62</v>
      </c>
      <c r="Q34" t="n">
        <v>1397.24</v>
      </c>
      <c r="R34" t="n">
        <v>105.25</v>
      </c>
      <c r="S34" t="n">
        <v>66.97</v>
      </c>
      <c r="T34" t="n">
        <v>16448.16</v>
      </c>
      <c r="U34" t="n">
        <v>0.64</v>
      </c>
      <c r="V34" t="n">
        <v>0.84</v>
      </c>
      <c r="W34" t="n">
        <v>5.35</v>
      </c>
      <c r="X34" t="n">
        <v>1</v>
      </c>
      <c r="Y34" t="n">
        <v>1</v>
      </c>
      <c r="Z34" t="n">
        <v>10</v>
      </c>
      <c r="AA34" t="n">
        <v>1005.821402218882</v>
      </c>
      <c r="AB34" t="n">
        <v>1376.209216224401</v>
      </c>
      <c r="AC34" t="n">
        <v>1244.865740149709</v>
      </c>
      <c r="AD34" t="n">
        <v>1005821.402218882</v>
      </c>
      <c r="AE34" t="n">
        <v>1376209.216224401</v>
      </c>
      <c r="AF34" t="n">
        <v>3.817682062836663e-06</v>
      </c>
      <c r="AG34" t="n">
        <v>34.90740740740741</v>
      </c>
      <c r="AH34" t="n">
        <v>1244865.740149709</v>
      </c>
    </row>
    <row r="35">
      <c r="A35" t="n">
        <v>33</v>
      </c>
      <c r="B35" t="n">
        <v>150</v>
      </c>
      <c r="C35" t="inlineStr">
        <is>
          <t xml:space="preserve">CONCLUIDO	</t>
        </is>
      </c>
      <c r="D35" t="n">
        <v>3.3242</v>
      </c>
      <c r="E35" t="n">
        <v>30.08</v>
      </c>
      <c r="F35" t="n">
        <v>25.14</v>
      </c>
      <c r="G35" t="n">
        <v>43.1</v>
      </c>
      <c r="H35" t="n">
        <v>0.52</v>
      </c>
      <c r="I35" t="n">
        <v>35</v>
      </c>
      <c r="J35" t="n">
        <v>314.34</v>
      </c>
      <c r="K35" t="n">
        <v>61.82</v>
      </c>
      <c r="L35" t="n">
        <v>9.25</v>
      </c>
      <c r="M35" t="n">
        <v>33</v>
      </c>
      <c r="N35" t="n">
        <v>93.27</v>
      </c>
      <c r="O35" t="n">
        <v>39003.11</v>
      </c>
      <c r="P35" t="n">
        <v>437.32</v>
      </c>
      <c r="Q35" t="n">
        <v>1397.27</v>
      </c>
      <c r="R35" t="n">
        <v>104.11</v>
      </c>
      <c r="S35" t="n">
        <v>66.97</v>
      </c>
      <c r="T35" t="n">
        <v>15882.45</v>
      </c>
      <c r="U35" t="n">
        <v>0.64</v>
      </c>
      <c r="V35" t="n">
        <v>0.84</v>
      </c>
      <c r="W35" t="n">
        <v>5.35</v>
      </c>
      <c r="X35" t="n">
        <v>0.97</v>
      </c>
      <c r="Y35" t="n">
        <v>1</v>
      </c>
      <c r="Z35" t="n">
        <v>10</v>
      </c>
      <c r="AA35" t="n">
        <v>1003.523571974822</v>
      </c>
      <c r="AB35" t="n">
        <v>1373.065223511363</v>
      </c>
      <c r="AC35" t="n">
        <v>1242.021805688582</v>
      </c>
      <c r="AD35" t="n">
        <v>1003523.571974822</v>
      </c>
      <c r="AE35" t="n">
        <v>1373065.223511362</v>
      </c>
      <c r="AF35" t="n">
        <v>3.82769980795706e-06</v>
      </c>
      <c r="AG35" t="n">
        <v>34.81481481481482</v>
      </c>
      <c r="AH35" t="n">
        <v>1242021.805688582</v>
      </c>
    </row>
    <row r="36">
      <c r="A36" t="n">
        <v>34</v>
      </c>
      <c r="B36" t="n">
        <v>150</v>
      </c>
      <c r="C36" t="inlineStr">
        <is>
          <t xml:space="preserve">CONCLUIDO	</t>
        </is>
      </c>
      <c r="D36" t="n">
        <v>3.3331</v>
      </c>
      <c r="E36" t="n">
        <v>30</v>
      </c>
      <c r="F36" t="n">
        <v>25.12</v>
      </c>
      <c r="G36" t="n">
        <v>44.32</v>
      </c>
      <c r="H36" t="n">
        <v>0.54</v>
      </c>
      <c r="I36" t="n">
        <v>34</v>
      </c>
      <c r="J36" t="n">
        <v>314.9</v>
      </c>
      <c r="K36" t="n">
        <v>61.82</v>
      </c>
      <c r="L36" t="n">
        <v>9.5</v>
      </c>
      <c r="M36" t="n">
        <v>32</v>
      </c>
      <c r="N36" t="n">
        <v>93.56999999999999</v>
      </c>
      <c r="O36" t="n">
        <v>39071.38</v>
      </c>
      <c r="P36" t="n">
        <v>436.42</v>
      </c>
      <c r="Q36" t="n">
        <v>1397.19</v>
      </c>
      <c r="R36" t="n">
        <v>103.69</v>
      </c>
      <c r="S36" t="n">
        <v>66.97</v>
      </c>
      <c r="T36" t="n">
        <v>15675.64</v>
      </c>
      <c r="U36" t="n">
        <v>0.65</v>
      </c>
      <c r="V36" t="n">
        <v>0.84</v>
      </c>
      <c r="W36" t="n">
        <v>5.34</v>
      </c>
      <c r="X36" t="n">
        <v>0.95</v>
      </c>
      <c r="Y36" t="n">
        <v>1</v>
      </c>
      <c r="Z36" t="n">
        <v>10</v>
      </c>
      <c r="AA36" t="n">
        <v>1001.500017255423</v>
      </c>
      <c r="AB36" t="n">
        <v>1370.296506671348</v>
      </c>
      <c r="AC36" t="n">
        <v>1239.51733129786</v>
      </c>
      <c r="AD36" t="n">
        <v>1001500.017255423</v>
      </c>
      <c r="AE36" t="n">
        <v>1370296.506671347</v>
      </c>
      <c r="AF36" t="n">
        <v>3.837947846068732e-06</v>
      </c>
      <c r="AG36" t="n">
        <v>34.72222222222222</v>
      </c>
      <c r="AH36" t="n">
        <v>1239517.33129786</v>
      </c>
    </row>
    <row r="37">
      <c r="A37" t="n">
        <v>35</v>
      </c>
      <c r="B37" t="n">
        <v>150</v>
      </c>
      <c r="C37" t="inlineStr">
        <is>
          <t xml:space="preserve">CONCLUIDO	</t>
        </is>
      </c>
      <c r="D37" t="n">
        <v>3.344</v>
      </c>
      <c r="E37" t="n">
        <v>29.9</v>
      </c>
      <c r="F37" t="n">
        <v>25.07</v>
      </c>
      <c r="G37" t="n">
        <v>45.59</v>
      </c>
      <c r="H37" t="n">
        <v>0.55</v>
      </c>
      <c r="I37" t="n">
        <v>33</v>
      </c>
      <c r="J37" t="n">
        <v>315.45</v>
      </c>
      <c r="K37" t="n">
        <v>61.82</v>
      </c>
      <c r="L37" t="n">
        <v>9.75</v>
      </c>
      <c r="M37" t="n">
        <v>31</v>
      </c>
      <c r="N37" t="n">
        <v>93.88</v>
      </c>
      <c r="O37" t="n">
        <v>39139.8</v>
      </c>
      <c r="P37" t="n">
        <v>435.11</v>
      </c>
      <c r="Q37" t="n">
        <v>1397.22</v>
      </c>
      <c r="R37" t="n">
        <v>102.2</v>
      </c>
      <c r="S37" t="n">
        <v>66.97</v>
      </c>
      <c r="T37" t="n">
        <v>14936.47</v>
      </c>
      <c r="U37" t="n">
        <v>0.66</v>
      </c>
      <c r="V37" t="n">
        <v>0.84</v>
      </c>
      <c r="W37" t="n">
        <v>5.34</v>
      </c>
      <c r="X37" t="n">
        <v>0.91</v>
      </c>
      <c r="Y37" t="n">
        <v>1</v>
      </c>
      <c r="Z37" t="n">
        <v>10</v>
      </c>
      <c r="AA37" t="n">
        <v>998.7344801141865</v>
      </c>
      <c r="AB37" t="n">
        <v>1366.51257674782</v>
      </c>
      <c r="AC37" t="n">
        <v>1236.094534335454</v>
      </c>
      <c r="AD37" t="n">
        <v>998734.4801141864</v>
      </c>
      <c r="AE37" t="n">
        <v>1366512.57674782</v>
      </c>
      <c r="AF37" t="n">
        <v>3.850498814093138e-06</v>
      </c>
      <c r="AG37" t="n">
        <v>34.60648148148148</v>
      </c>
      <c r="AH37" t="n">
        <v>1236094.534335454</v>
      </c>
    </row>
    <row r="38">
      <c r="A38" t="n">
        <v>36</v>
      </c>
      <c r="B38" t="n">
        <v>150</v>
      </c>
      <c r="C38" t="inlineStr">
        <is>
          <t xml:space="preserve">CONCLUIDO	</t>
        </is>
      </c>
      <c r="D38" t="n">
        <v>3.3427</v>
      </c>
      <c r="E38" t="n">
        <v>29.92</v>
      </c>
      <c r="F38" t="n">
        <v>25.09</v>
      </c>
      <c r="G38" t="n">
        <v>45.61</v>
      </c>
      <c r="H38" t="n">
        <v>0.5600000000000001</v>
      </c>
      <c r="I38" t="n">
        <v>33</v>
      </c>
      <c r="J38" t="n">
        <v>316.01</v>
      </c>
      <c r="K38" t="n">
        <v>61.82</v>
      </c>
      <c r="L38" t="n">
        <v>10</v>
      </c>
      <c r="M38" t="n">
        <v>31</v>
      </c>
      <c r="N38" t="n">
        <v>94.18000000000001</v>
      </c>
      <c r="O38" t="n">
        <v>39208.35</v>
      </c>
      <c r="P38" t="n">
        <v>435.27</v>
      </c>
      <c r="Q38" t="n">
        <v>1397.26</v>
      </c>
      <c r="R38" t="n">
        <v>102.39</v>
      </c>
      <c r="S38" t="n">
        <v>66.97</v>
      </c>
      <c r="T38" t="n">
        <v>15033.87</v>
      </c>
      <c r="U38" t="n">
        <v>0.65</v>
      </c>
      <c r="V38" t="n">
        <v>0.84</v>
      </c>
      <c r="W38" t="n">
        <v>5.35</v>
      </c>
      <c r="X38" t="n">
        <v>0.92</v>
      </c>
      <c r="Y38" t="n">
        <v>1</v>
      </c>
      <c r="Z38" t="n">
        <v>10</v>
      </c>
      <c r="AA38" t="n">
        <v>999.1495867523497</v>
      </c>
      <c r="AB38" t="n">
        <v>1367.080543963367</v>
      </c>
      <c r="AC38" t="n">
        <v>1236.608295557097</v>
      </c>
      <c r="AD38" t="n">
        <v>999149.5867523497</v>
      </c>
      <c r="AE38" t="n">
        <v>1367080.543963367</v>
      </c>
      <c r="AF38" t="n">
        <v>3.849001909649861e-06</v>
      </c>
      <c r="AG38" t="n">
        <v>34.62962962962963</v>
      </c>
      <c r="AH38" t="n">
        <v>1236608.295557097</v>
      </c>
    </row>
    <row r="39">
      <c r="A39" t="n">
        <v>37</v>
      </c>
      <c r="B39" t="n">
        <v>150</v>
      </c>
      <c r="C39" t="inlineStr">
        <is>
          <t xml:space="preserve">CONCLUIDO	</t>
        </is>
      </c>
      <c r="D39" t="n">
        <v>3.3514</v>
      </c>
      <c r="E39" t="n">
        <v>29.84</v>
      </c>
      <c r="F39" t="n">
        <v>25.06</v>
      </c>
      <c r="G39" t="n">
        <v>46.99</v>
      </c>
      <c r="H39" t="n">
        <v>0.58</v>
      </c>
      <c r="I39" t="n">
        <v>32</v>
      </c>
      <c r="J39" t="n">
        <v>316.56</v>
      </c>
      <c r="K39" t="n">
        <v>61.82</v>
      </c>
      <c r="L39" t="n">
        <v>10.25</v>
      </c>
      <c r="M39" t="n">
        <v>30</v>
      </c>
      <c r="N39" t="n">
        <v>94.48999999999999</v>
      </c>
      <c r="O39" t="n">
        <v>39277.04</v>
      </c>
      <c r="P39" t="n">
        <v>433.52</v>
      </c>
      <c r="Q39" t="n">
        <v>1397.19</v>
      </c>
      <c r="R39" t="n">
        <v>101.67</v>
      </c>
      <c r="S39" t="n">
        <v>66.97</v>
      </c>
      <c r="T39" t="n">
        <v>14676.6</v>
      </c>
      <c r="U39" t="n">
        <v>0.66</v>
      </c>
      <c r="V39" t="n">
        <v>0.84</v>
      </c>
      <c r="W39" t="n">
        <v>5.35</v>
      </c>
      <c r="X39" t="n">
        <v>0.9</v>
      </c>
      <c r="Y39" t="n">
        <v>1</v>
      </c>
      <c r="Z39" t="n">
        <v>10</v>
      </c>
      <c r="AA39" t="n">
        <v>996.503637203087</v>
      </c>
      <c r="AB39" t="n">
        <v>1363.460239059011</v>
      </c>
      <c r="AC39" t="n">
        <v>1233.333507471682</v>
      </c>
      <c r="AD39" t="n">
        <v>996503.637203087</v>
      </c>
      <c r="AE39" t="n">
        <v>1363460.239059011</v>
      </c>
      <c r="AF39" t="n">
        <v>3.859019654770259e-06</v>
      </c>
      <c r="AG39" t="n">
        <v>34.53703703703704</v>
      </c>
      <c r="AH39" t="n">
        <v>1233333.507471682</v>
      </c>
    </row>
    <row r="40">
      <c r="A40" t="n">
        <v>38</v>
      </c>
      <c r="B40" t="n">
        <v>150</v>
      </c>
      <c r="C40" t="inlineStr">
        <is>
          <t xml:space="preserve">CONCLUIDO	</t>
        </is>
      </c>
      <c r="D40" t="n">
        <v>3.3617</v>
      </c>
      <c r="E40" t="n">
        <v>29.75</v>
      </c>
      <c r="F40" t="n">
        <v>25.03</v>
      </c>
      <c r="G40" t="n">
        <v>48.44</v>
      </c>
      <c r="H40" t="n">
        <v>0.59</v>
      </c>
      <c r="I40" t="n">
        <v>31</v>
      </c>
      <c r="J40" t="n">
        <v>317.12</v>
      </c>
      <c r="K40" t="n">
        <v>61.82</v>
      </c>
      <c r="L40" t="n">
        <v>10.5</v>
      </c>
      <c r="M40" t="n">
        <v>29</v>
      </c>
      <c r="N40" t="n">
        <v>94.8</v>
      </c>
      <c r="O40" t="n">
        <v>39345.87</v>
      </c>
      <c r="P40" t="n">
        <v>433.13</v>
      </c>
      <c r="Q40" t="n">
        <v>1397.37</v>
      </c>
      <c r="R40" t="n">
        <v>100.57</v>
      </c>
      <c r="S40" t="n">
        <v>66.97</v>
      </c>
      <c r="T40" t="n">
        <v>14131.84</v>
      </c>
      <c r="U40" t="n">
        <v>0.67</v>
      </c>
      <c r="V40" t="n">
        <v>0.84</v>
      </c>
      <c r="W40" t="n">
        <v>5.34</v>
      </c>
      <c r="X40" t="n">
        <v>0.86</v>
      </c>
      <c r="Y40" t="n">
        <v>1</v>
      </c>
      <c r="Z40" t="n">
        <v>10</v>
      </c>
      <c r="AA40" t="n">
        <v>994.5299656022328</v>
      </c>
      <c r="AB40" t="n">
        <v>1360.759774502476</v>
      </c>
      <c r="AC40" t="n">
        <v>1230.890771462297</v>
      </c>
      <c r="AD40" t="n">
        <v>994529.9656022327</v>
      </c>
      <c r="AE40" t="n">
        <v>1360759.774502476</v>
      </c>
      <c r="AF40" t="n">
        <v>3.870879743820844e-06</v>
      </c>
      <c r="AG40" t="n">
        <v>34.43287037037037</v>
      </c>
      <c r="AH40" t="n">
        <v>1230890.771462297</v>
      </c>
    </row>
    <row r="41">
      <c r="A41" t="n">
        <v>39</v>
      </c>
      <c r="B41" t="n">
        <v>150</v>
      </c>
      <c r="C41" t="inlineStr">
        <is>
          <t xml:space="preserve">CONCLUIDO	</t>
        </is>
      </c>
      <c r="D41" t="n">
        <v>3.3714</v>
      </c>
      <c r="E41" t="n">
        <v>29.66</v>
      </c>
      <c r="F41" t="n">
        <v>25</v>
      </c>
      <c r="G41" t="n">
        <v>49.99</v>
      </c>
      <c r="H41" t="n">
        <v>0.6</v>
      </c>
      <c r="I41" t="n">
        <v>30</v>
      </c>
      <c r="J41" t="n">
        <v>317.68</v>
      </c>
      <c r="K41" t="n">
        <v>61.82</v>
      </c>
      <c r="L41" t="n">
        <v>10.75</v>
      </c>
      <c r="M41" t="n">
        <v>28</v>
      </c>
      <c r="N41" t="n">
        <v>95.11</v>
      </c>
      <c r="O41" t="n">
        <v>39414.84</v>
      </c>
      <c r="P41" t="n">
        <v>431.82</v>
      </c>
      <c r="Q41" t="n">
        <v>1397.18</v>
      </c>
      <c r="R41" t="n">
        <v>99.77</v>
      </c>
      <c r="S41" t="n">
        <v>66.97</v>
      </c>
      <c r="T41" t="n">
        <v>13738.47</v>
      </c>
      <c r="U41" t="n">
        <v>0.67</v>
      </c>
      <c r="V41" t="n">
        <v>0.84</v>
      </c>
      <c r="W41" t="n">
        <v>5.34</v>
      </c>
      <c r="X41" t="n">
        <v>0.83</v>
      </c>
      <c r="Y41" t="n">
        <v>1</v>
      </c>
      <c r="Z41" t="n">
        <v>10</v>
      </c>
      <c r="AA41" t="n">
        <v>992.0906831100781</v>
      </c>
      <c r="AB41" t="n">
        <v>1357.422240583161</v>
      </c>
      <c r="AC41" t="n">
        <v>1227.871767095984</v>
      </c>
      <c r="AD41" t="n">
        <v>992090.6831100781</v>
      </c>
      <c r="AE41" t="n">
        <v>1357422.240583161</v>
      </c>
      <c r="AF41" t="n">
        <v>3.88204895389761e-06</v>
      </c>
      <c r="AG41" t="n">
        <v>34.3287037037037</v>
      </c>
      <c r="AH41" t="n">
        <v>1227871.767095984</v>
      </c>
    </row>
    <row r="42">
      <c r="A42" t="n">
        <v>40</v>
      </c>
      <c r="B42" t="n">
        <v>150</v>
      </c>
      <c r="C42" t="inlineStr">
        <is>
          <t xml:space="preserve">CONCLUIDO	</t>
        </is>
      </c>
      <c r="D42" t="n">
        <v>3.3825</v>
      </c>
      <c r="E42" t="n">
        <v>29.56</v>
      </c>
      <c r="F42" t="n">
        <v>24.96</v>
      </c>
      <c r="G42" t="n">
        <v>51.63</v>
      </c>
      <c r="H42" t="n">
        <v>0.62</v>
      </c>
      <c r="I42" t="n">
        <v>29</v>
      </c>
      <c r="J42" t="n">
        <v>318.24</v>
      </c>
      <c r="K42" t="n">
        <v>61.82</v>
      </c>
      <c r="L42" t="n">
        <v>11</v>
      </c>
      <c r="M42" t="n">
        <v>27</v>
      </c>
      <c r="N42" t="n">
        <v>95.42</v>
      </c>
      <c r="O42" t="n">
        <v>39483.95</v>
      </c>
      <c r="P42" t="n">
        <v>429.91</v>
      </c>
      <c r="Q42" t="n">
        <v>1397.26</v>
      </c>
      <c r="R42" t="n">
        <v>98.23</v>
      </c>
      <c r="S42" t="n">
        <v>66.97</v>
      </c>
      <c r="T42" t="n">
        <v>12969.4</v>
      </c>
      <c r="U42" t="n">
        <v>0.68</v>
      </c>
      <c r="V42" t="n">
        <v>0.84</v>
      </c>
      <c r="W42" t="n">
        <v>5.34</v>
      </c>
      <c r="X42" t="n">
        <v>0.79</v>
      </c>
      <c r="Y42" t="n">
        <v>1</v>
      </c>
      <c r="Z42" t="n">
        <v>10</v>
      </c>
      <c r="AA42" t="n">
        <v>979.0462652298671</v>
      </c>
      <c r="AB42" t="n">
        <v>1339.574292560355</v>
      </c>
      <c r="AC42" t="n">
        <v>1211.727202182721</v>
      </c>
      <c r="AD42" t="n">
        <v>979046.2652298671</v>
      </c>
      <c r="AE42" t="n">
        <v>1339574.292560355</v>
      </c>
      <c r="AF42" t="n">
        <v>3.89483021491329e-06</v>
      </c>
      <c r="AG42" t="n">
        <v>34.21296296296296</v>
      </c>
      <c r="AH42" t="n">
        <v>1211727.202182721</v>
      </c>
    </row>
    <row r="43">
      <c r="A43" t="n">
        <v>41</v>
      </c>
      <c r="B43" t="n">
        <v>150</v>
      </c>
      <c r="C43" t="inlineStr">
        <is>
          <t xml:space="preserve">CONCLUIDO	</t>
        </is>
      </c>
      <c r="D43" t="n">
        <v>3.3817</v>
      </c>
      <c r="E43" t="n">
        <v>29.57</v>
      </c>
      <c r="F43" t="n">
        <v>24.96</v>
      </c>
      <c r="G43" t="n">
        <v>51.65</v>
      </c>
      <c r="H43" t="n">
        <v>0.63</v>
      </c>
      <c r="I43" t="n">
        <v>29</v>
      </c>
      <c r="J43" t="n">
        <v>318.8</v>
      </c>
      <c r="K43" t="n">
        <v>61.82</v>
      </c>
      <c r="L43" t="n">
        <v>11.25</v>
      </c>
      <c r="M43" t="n">
        <v>27</v>
      </c>
      <c r="N43" t="n">
        <v>95.73</v>
      </c>
      <c r="O43" t="n">
        <v>39553.2</v>
      </c>
      <c r="P43" t="n">
        <v>429.23</v>
      </c>
      <c r="Q43" t="n">
        <v>1397.3</v>
      </c>
      <c r="R43" t="n">
        <v>98.56999999999999</v>
      </c>
      <c r="S43" t="n">
        <v>66.97</v>
      </c>
      <c r="T43" t="n">
        <v>13139.66</v>
      </c>
      <c r="U43" t="n">
        <v>0.68</v>
      </c>
      <c r="V43" t="n">
        <v>0.84</v>
      </c>
      <c r="W43" t="n">
        <v>5.34</v>
      </c>
      <c r="X43" t="n">
        <v>0.8</v>
      </c>
      <c r="Y43" t="n">
        <v>1</v>
      </c>
      <c r="Z43" t="n">
        <v>10</v>
      </c>
      <c r="AA43" t="n">
        <v>978.6673512037929</v>
      </c>
      <c r="AB43" t="n">
        <v>1339.055845673373</v>
      </c>
      <c r="AC43" t="n">
        <v>1211.258235138989</v>
      </c>
      <c r="AD43" t="n">
        <v>978667.351203793</v>
      </c>
      <c r="AE43" t="n">
        <v>1339055.845673373</v>
      </c>
      <c r="AF43" t="n">
        <v>3.893909042948195e-06</v>
      </c>
      <c r="AG43" t="n">
        <v>34.22453703703704</v>
      </c>
      <c r="AH43" t="n">
        <v>1211258.235138989</v>
      </c>
    </row>
    <row r="44">
      <c r="A44" t="n">
        <v>42</v>
      </c>
      <c r="B44" t="n">
        <v>150</v>
      </c>
      <c r="C44" t="inlineStr">
        <is>
          <t xml:space="preserve">CONCLUIDO	</t>
        </is>
      </c>
      <c r="D44" t="n">
        <v>3.3902</v>
      </c>
      <c r="E44" t="n">
        <v>29.5</v>
      </c>
      <c r="F44" t="n">
        <v>24.94</v>
      </c>
      <c r="G44" t="n">
        <v>53.45</v>
      </c>
      <c r="H44" t="n">
        <v>0.64</v>
      </c>
      <c r="I44" t="n">
        <v>28</v>
      </c>
      <c r="J44" t="n">
        <v>319.36</v>
      </c>
      <c r="K44" t="n">
        <v>61.82</v>
      </c>
      <c r="L44" t="n">
        <v>11.5</v>
      </c>
      <c r="M44" t="n">
        <v>26</v>
      </c>
      <c r="N44" t="n">
        <v>96.04000000000001</v>
      </c>
      <c r="O44" t="n">
        <v>39622.59</v>
      </c>
      <c r="P44" t="n">
        <v>428.89</v>
      </c>
      <c r="Q44" t="n">
        <v>1397.23</v>
      </c>
      <c r="R44" t="n">
        <v>97.90000000000001</v>
      </c>
      <c r="S44" t="n">
        <v>66.97</v>
      </c>
      <c r="T44" t="n">
        <v>12811.27</v>
      </c>
      <c r="U44" t="n">
        <v>0.68</v>
      </c>
      <c r="V44" t="n">
        <v>0.84</v>
      </c>
      <c r="W44" t="n">
        <v>5.34</v>
      </c>
      <c r="X44" t="n">
        <v>0.78</v>
      </c>
      <c r="Y44" t="n">
        <v>1</v>
      </c>
      <c r="Z44" t="n">
        <v>10</v>
      </c>
      <c r="AA44" t="n">
        <v>977.1698167316213</v>
      </c>
      <c r="AB44" t="n">
        <v>1337.00685294199</v>
      </c>
      <c r="AC44" t="n">
        <v>1209.404795398109</v>
      </c>
      <c r="AD44" t="n">
        <v>977169.8167316213</v>
      </c>
      <c r="AE44" t="n">
        <v>1337006.85294199</v>
      </c>
      <c r="AF44" t="n">
        <v>3.90369649507732e-06</v>
      </c>
      <c r="AG44" t="n">
        <v>34.14351851851852</v>
      </c>
      <c r="AH44" t="n">
        <v>1209404.795398109</v>
      </c>
    </row>
    <row r="45">
      <c r="A45" t="n">
        <v>43</v>
      </c>
      <c r="B45" t="n">
        <v>150</v>
      </c>
      <c r="C45" t="inlineStr">
        <is>
          <t xml:space="preserve">CONCLUIDO	</t>
        </is>
      </c>
      <c r="D45" t="n">
        <v>3.3913</v>
      </c>
      <c r="E45" t="n">
        <v>29.49</v>
      </c>
      <c r="F45" t="n">
        <v>24.93</v>
      </c>
      <c r="G45" t="n">
        <v>53.43</v>
      </c>
      <c r="H45" t="n">
        <v>0.65</v>
      </c>
      <c r="I45" t="n">
        <v>28</v>
      </c>
      <c r="J45" t="n">
        <v>319.93</v>
      </c>
      <c r="K45" t="n">
        <v>61.82</v>
      </c>
      <c r="L45" t="n">
        <v>11.75</v>
      </c>
      <c r="M45" t="n">
        <v>26</v>
      </c>
      <c r="N45" t="n">
        <v>96.36</v>
      </c>
      <c r="O45" t="n">
        <v>39692.13</v>
      </c>
      <c r="P45" t="n">
        <v>427.67</v>
      </c>
      <c r="Q45" t="n">
        <v>1397.25</v>
      </c>
      <c r="R45" t="n">
        <v>97.55</v>
      </c>
      <c r="S45" t="n">
        <v>66.97</v>
      </c>
      <c r="T45" t="n">
        <v>12636.72</v>
      </c>
      <c r="U45" t="n">
        <v>0.6899999999999999</v>
      </c>
      <c r="V45" t="n">
        <v>0.84</v>
      </c>
      <c r="W45" t="n">
        <v>5.34</v>
      </c>
      <c r="X45" t="n">
        <v>0.77</v>
      </c>
      <c r="Y45" t="n">
        <v>1</v>
      </c>
      <c r="Z45" t="n">
        <v>10</v>
      </c>
      <c r="AA45" t="n">
        <v>976.0943956997991</v>
      </c>
      <c r="AB45" t="n">
        <v>1335.535414442023</v>
      </c>
      <c r="AC45" t="n">
        <v>1208.073788923403</v>
      </c>
      <c r="AD45" t="n">
        <v>976094.3956997991</v>
      </c>
      <c r="AE45" t="n">
        <v>1335535.414442023</v>
      </c>
      <c r="AF45" t="n">
        <v>3.904963106529325e-06</v>
      </c>
      <c r="AG45" t="n">
        <v>34.13194444444444</v>
      </c>
      <c r="AH45" t="n">
        <v>1208073.788923403</v>
      </c>
    </row>
    <row r="46">
      <c r="A46" t="n">
        <v>44</v>
      </c>
      <c r="B46" t="n">
        <v>150</v>
      </c>
      <c r="C46" t="inlineStr">
        <is>
          <t xml:space="preserve">CONCLUIDO	</t>
        </is>
      </c>
      <c r="D46" t="n">
        <v>3.4017</v>
      </c>
      <c r="E46" t="n">
        <v>29.4</v>
      </c>
      <c r="F46" t="n">
        <v>24.9</v>
      </c>
      <c r="G46" t="n">
        <v>55.33</v>
      </c>
      <c r="H46" t="n">
        <v>0.67</v>
      </c>
      <c r="I46" t="n">
        <v>27</v>
      </c>
      <c r="J46" t="n">
        <v>320.49</v>
      </c>
      <c r="K46" t="n">
        <v>61.82</v>
      </c>
      <c r="L46" t="n">
        <v>12</v>
      </c>
      <c r="M46" t="n">
        <v>25</v>
      </c>
      <c r="N46" t="n">
        <v>96.67</v>
      </c>
      <c r="O46" t="n">
        <v>39761.81</v>
      </c>
      <c r="P46" t="n">
        <v>426.79</v>
      </c>
      <c r="Q46" t="n">
        <v>1397.2</v>
      </c>
      <c r="R46" t="n">
        <v>96.31</v>
      </c>
      <c r="S46" t="n">
        <v>66.97</v>
      </c>
      <c r="T46" t="n">
        <v>12022.37</v>
      </c>
      <c r="U46" t="n">
        <v>0.7</v>
      </c>
      <c r="V46" t="n">
        <v>0.85</v>
      </c>
      <c r="W46" t="n">
        <v>5.34</v>
      </c>
      <c r="X46" t="n">
        <v>0.73</v>
      </c>
      <c r="Y46" t="n">
        <v>1</v>
      </c>
      <c r="Z46" t="n">
        <v>10</v>
      </c>
      <c r="AA46" t="n">
        <v>973.9139481088133</v>
      </c>
      <c r="AB46" t="n">
        <v>1332.552029853478</v>
      </c>
      <c r="AC46" t="n">
        <v>1205.375134372781</v>
      </c>
      <c r="AD46" t="n">
        <v>973913.9481088133</v>
      </c>
      <c r="AE46" t="n">
        <v>1332552.029853478</v>
      </c>
      <c r="AF46" t="n">
        <v>3.916938342075547e-06</v>
      </c>
      <c r="AG46" t="n">
        <v>34.02777777777778</v>
      </c>
      <c r="AH46" t="n">
        <v>1205375.134372781</v>
      </c>
    </row>
    <row r="47">
      <c r="A47" t="n">
        <v>45</v>
      </c>
      <c r="B47" t="n">
        <v>150</v>
      </c>
      <c r="C47" t="inlineStr">
        <is>
          <t xml:space="preserve">CONCLUIDO	</t>
        </is>
      </c>
      <c r="D47" t="n">
        <v>3.4106</v>
      </c>
      <c r="E47" t="n">
        <v>29.32</v>
      </c>
      <c r="F47" t="n">
        <v>24.88</v>
      </c>
      <c r="G47" t="n">
        <v>57.41</v>
      </c>
      <c r="H47" t="n">
        <v>0.68</v>
      </c>
      <c r="I47" t="n">
        <v>26</v>
      </c>
      <c r="J47" t="n">
        <v>321.06</v>
      </c>
      <c r="K47" t="n">
        <v>61.82</v>
      </c>
      <c r="L47" t="n">
        <v>12.25</v>
      </c>
      <c r="M47" t="n">
        <v>24</v>
      </c>
      <c r="N47" t="n">
        <v>96.98999999999999</v>
      </c>
      <c r="O47" t="n">
        <v>39831.64</v>
      </c>
      <c r="P47" t="n">
        <v>425.02</v>
      </c>
      <c r="Q47" t="n">
        <v>1397.19</v>
      </c>
      <c r="R47" t="n">
        <v>96.05</v>
      </c>
      <c r="S47" t="n">
        <v>66.97</v>
      </c>
      <c r="T47" t="n">
        <v>11898.5</v>
      </c>
      <c r="U47" t="n">
        <v>0.7</v>
      </c>
      <c r="V47" t="n">
        <v>0.85</v>
      </c>
      <c r="W47" t="n">
        <v>5.33</v>
      </c>
      <c r="X47" t="n">
        <v>0.71</v>
      </c>
      <c r="Y47" t="n">
        <v>1</v>
      </c>
      <c r="Z47" t="n">
        <v>10</v>
      </c>
      <c r="AA47" t="n">
        <v>971.2689792901682</v>
      </c>
      <c r="AB47" t="n">
        <v>1328.933066828019</v>
      </c>
      <c r="AC47" t="n">
        <v>1202.101560099225</v>
      </c>
      <c r="AD47" t="n">
        <v>971268.9792901682</v>
      </c>
      <c r="AE47" t="n">
        <v>1328933.066828019</v>
      </c>
      <c r="AF47" t="n">
        <v>3.927186380187218e-06</v>
      </c>
      <c r="AG47" t="n">
        <v>33.93518518518518</v>
      </c>
      <c r="AH47" t="n">
        <v>1202101.560099225</v>
      </c>
    </row>
    <row r="48">
      <c r="A48" t="n">
        <v>46</v>
      </c>
      <c r="B48" t="n">
        <v>150</v>
      </c>
      <c r="C48" t="inlineStr">
        <is>
          <t xml:space="preserve">CONCLUIDO	</t>
        </is>
      </c>
      <c r="D48" t="n">
        <v>3.4119</v>
      </c>
      <c r="E48" t="n">
        <v>29.31</v>
      </c>
      <c r="F48" t="n">
        <v>24.87</v>
      </c>
      <c r="G48" t="n">
        <v>57.39</v>
      </c>
      <c r="H48" t="n">
        <v>0.6899999999999999</v>
      </c>
      <c r="I48" t="n">
        <v>26</v>
      </c>
      <c r="J48" t="n">
        <v>321.63</v>
      </c>
      <c r="K48" t="n">
        <v>61.82</v>
      </c>
      <c r="L48" t="n">
        <v>12.5</v>
      </c>
      <c r="M48" t="n">
        <v>24</v>
      </c>
      <c r="N48" t="n">
        <v>97.31</v>
      </c>
      <c r="O48" t="n">
        <v>39901.61</v>
      </c>
      <c r="P48" t="n">
        <v>424.4</v>
      </c>
      <c r="Q48" t="n">
        <v>1397.18</v>
      </c>
      <c r="R48" t="n">
        <v>95.48</v>
      </c>
      <c r="S48" t="n">
        <v>66.97</v>
      </c>
      <c r="T48" t="n">
        <v>11612.35</v>
      </c>
      <c r="U48" t="n">
        <v>0.7</v>
      </c>
      <c r="V48" t="n">
        <v>0.85</v>
      </c>
      <c r="W48" t="n">
        <v>5.33</v>
      </c>
      <c r="X48" t="n">
        <v>0.7</v>
      </c>
      <c r="Y48" t="n">
        <v>1</v>
      </c>
      <c r="Z48" t="n">
        <v>10</v>
      </c>
      <c r="AA48" t="n">
        <v>970.6010820016211</v>
      </c>
      <c r="AB48" t="n">
        <v>1328.01922029228</v>
      </c>
      <c r="AC48" t="n">
        <v>1201.274929794266</v>
      </c>
      <c r="AD48" t="n">
        <v>970601.0820016211</v>
      </c>
      <c r="AE48" t="n">
        <v>1328019.22029228</v>
      </c>
      <c r="AF48" t="n">
        <v>3.928683284630496e-06</v>
      </c>
      <c r="AG48" t="n">
        <v>33.92361111111111</v>
      </c>
      <c r="AH48" t="n">
        <v>1201274.929794266</v>
      </c>
    </row>
    <row r="49">
      <c r="A49" t="n">
        <v>47</v>
      </c>
      <c r="B49" t="n">
        <v>150</v>
      </c>
      <c r="C49" t="inlineStr">
        <is>
          <t xml:space="preserve">CONCLUIDO	</t>
        </is>
      </c>
      <c r="D49" t="n">
        <v>3.42</v>
      </c>
      <c r="E49" t="n">
        <v>29.24</v>
      </c>
      <c r="F49" t="n">
        <v>24.85</v>
      </c>
      <c r="G49" t="n">
        <v>59.65</v>
      </c>
      <c r="H49" t="n">
        <v>0.71</v>
      </c>
      <c r="I49" t="n">
        <v>25</v>
      </c>
      <c r="J49" t="n">
        <v>322.2</v>
      </c>
      <c r="K49" t="n">
        <v>61.82</v>
      </c>
      <c r="L49" t="n">
        <v>12.75</v>
      </c>
      <c r="M49" t="n">
        <v>23</v>
      </c>
      <c r="N49" t="n">
        <v>97.62</v>
      </c>
      <c r="O49" t="n">
        <v>39971.73</v>
      </c>
      <c r="P49" t="n">
        <v>424.2</v>
      </c>
      <c r="Q49" t="n">
        <v>1397.32</v>
      </c>
      <c r="R49" t="n">
        <v>95.16</v>
      </c>
      <c r="S49" t="n">
        <v>66.97</v>
      </c>
      <c r="T49" t="n">
        <v>11456.78</v>
      </c>
      <c r="U49" t="n">
        <v>0.7</v>
      </c>
      <c r="V49" t="n">
        <v>0.85</v>
      </c>
      <c r="W49" t="n">
        <v>5.33</v>
      </c>
      <c r="X49" t="n">
        <v>0.6899999999999999</v>
      </c>
      <c r="Y49" t="n">
        <v>1</v>
      </c>
      <c r="Z49" t="n">
        <v>10</v>
      </c>
      <c r="AA49" t="n">
        <v>969.2875399539605</v>
      </c>
      <c r="AB49" t="n">
        <v>1326.221974113285</v>
      </c>
      <c r="AC49" t="n">
        <v>1199.649210268144</v>
      </c>
      <c r="AD49" t="n">
        <v>969287.5399539605</v>
      </c>
      <c r="AE49" t="n">
        <v>1326221.974113285</v>
      </c>
      <c r="AF49" t="n">
        <v>3.938010150777073e-06</v>
      </c>
      <c r="AG49" t="n">
        <v>33.84259259259259</v>
      </c>
      <c r="AH49" t="n">
        <v>1199649.210268144</v>
      </c>
    </row>
    <row r="50">
      <c r="A50" t="n">
        <v>48</v>
      </c>
      <c r="B50" t="n">
        <v>150</v>
      </c>
      <c r="C50" t="inlineStr">
        <is>
          <t xml:space="preserve">CONCLUIDO	</t>
        </is>
      </c>
      <c r="D50" t="n">
        <v>3.4183</v>
      </c>
      <c r="E50" t="n">
        <v>29.25</v>
      </c>
      <c r="F50" t="n">
        <v>24.87</v>
      </c>
      <c r="G50" t="n">
        <v>59.68</v>
      </c>
      <c r="H50" t="n">
        <v>0.72</v>
      </c>
      <c r="I50" t="n">
        <v>25</v>
      </c>
      <c r="J50" t="n">
        <v>322.77</v>
      </c>
      <c r="K50" t="n">
        <v>61.82</v>
      </c>
      <c r="L50" t="n">
        <v>13</v>
      </c>
      <c r="M50" t="n">
        <v>23</v>
      </c>
      <c r="N50" t="n">
        <v>97.94</v>
      </c>
      <c r="O50" t="n">
        <v>40042</v>
      </c>
      <c r="P50" t="n">
        <v>423.37</v>
      </c>
      <c r="Q50" t="n">
        <v>1397.29</v>
      </c>
      <c r="R50" t="n">
        <v>95.31</v>
      </c>
      <c r="S50" t="n">
        <v>66.97</v>
      </c>
      <c r="T50" t="n">
        <v>11533.13</v>
      </c>
      <c r="U50" t="n">
        <v>0.7</v>
      </c>
      <c r="V50" t="n">
        <v>0.85</v>
      </c>
      <c r="W50" t="n">
        <v>5.34</v>
      </c>
      <c r="X50" t="n">
        <v>0.7</v>
      </c>
      <c r="Y50" t="n">
        <v>1</v>
      </c>
      <c r="Z50" t="n">
        <v>10</v>
      </c>
      <c r="AA50" t="n">
        <v>969.0376539738568</v>
      </c>
      <c r="AB50" t="n">
        <v>1325.880069091116</v>
      </c>
      <c r="AC50" t="n">
        <v>1199.339936181424</v>
      </c>
      <c r="AD50" t="n">
        <v>969037.6539738568</v>
      </c>
      <c r="AE50" t="n">
        <v>1325880.069091116</v>
      </c>
      <c r="AF50" t="n">
        <v>3.936052660351249e-06</v>
      </c>
      <c r="AG50" t="n">
        <v>33.85416666666666</v>
      </c>
      <c r="AH50" t="n">
        <v>1199339.936181423</v>
      </c>
    </row>
    <row r="51">
      <c r="A51" t="n">
        <v>49</v>
      </c>
      <c r="B51" t="n">
        <v>150</v>
      </c>
      <c r="C51" t="inlineStr">
        <is>
          <t xml:space="preserve">CONCLUIDO	</t>
        </is>
      </c>
      <c r="D51" t="n">
        <v>3.4309</v>
      </c>
      <c r="E51" t="n">
        <v>29.15</v>
      </c>
      <c r="F51" t="n">
        <v>24.82</v>
      </c>
      <c r="G51" t="n">
        <v>62.04</v>
      </c>
      <c r="H51" t="n">
        <v>0.73</v>
      </c>
      <c r="I51" t="n">
        <v>24</v>
      </c>
      <c r="J51" t="n">
        <v>323.34</v>
      </c>
      <c r="K51" t="n">
        <v>61.82</v>
      </c>
      <c r="L51" t="n">
        <v>13.25</v>
      </c>
      <c r="M51" t="n">
        <v>22</v>
      </c>
      <c r="N51" t="n">
        <v>98.27</v>
      </c>
      <c r="O51" t="n">
        <v>40112.54</v>
      </c>
      <c r="P51" t="n">
        <v>421.95</v>
      </c>
      <c r="Q51" t="n">
        <v>1397.17</v>
      </c>
      <c r="R51" t="n">
        <v>93.88</v>
      </c>
      <c r="S51" t="n">
        <v>66.97</v>
      </c>
      <c r="T51" t="n">
        <v>10819.58</v>
      </c>
      <c r="U51" t="n">
        <v>0.71</v>
      </c>
      <c r="V51" t="n">
        <v>0.85</v>
      </c>
      <c r="W51" t="n">
        <v>5.33</v>
      </c>
      <c r="X51" t="n">
        <v>0.65</v>
      </c>
      <c r="Y51" t="n">
        <v>1</v>
      </c>
      <c r="Z51" t="n">
        <v>10</v>
      </c>
      <c r="AA51" t="n">
        <v>966.115404586301</v>
      </c>
      <c r="AB51" t="n">
        <v>1321.881718558518</v>
      </c>
      <c r="AC51" t="n">
        <v>1195.723182611936</v>
      </c>
      <c r="AD51" t="n">
        <v>966115.404586301</v>
      </c>
      <c r="AE51" t="n">
        <v>1321881.718558518</v>
      </c>
      <c r="AF51" t="n">
        <v>3.950561118801479e-06</v>
      </c>
      <c r="AG51" t="n">
        <v>33.73842592592592</v>
      </c>
      <c r="AH51" t="n">
        <v>1195723.182611936</v>
      </c>
    </row>
    <row r="52">
      <c r="A52" t="n">
        <v>50</v>
      </c>
      <c r="B52" t="n">
        <v>150</v>
      </c>
      <c r="C52" t="inlineStr">
        <is>
          <t xml:space="preserve">CONCLUIDO	</t>
        </is>
      </c>
      <c r="D52" t="n">
        <v>3.4293</v>
      </c>
      <c r="E52" t="n">
        <v>29.16</v>
      </c>
      <c r="F52" t="n">
        <v>24.83</v>
      </c>
      <c r="G52" t="n">
        <v>62.08</v>
      </c>
      <c r="H52" t="n">
        <v>0.74</v>
      </c>
      <c r="I52" t="n">
        <v>24</v>
      </c>
      <c r="J52" t="n">
        <v>323.91</v>
      </c>
      <c r="K52" t="n">
        <v>61.82</v>
      </c>
      <c r="L52" t="n">
        <v>13.5</v>
      </c>
      <c r="M52" t="n">
        <v>22</v>
      </c>
      <c r="N52" t="n">
        <v>98.59</v>
      </c>
      <c r="O52" t="n">
        <v>40183.11</v>
      </c>
      <c r="P52" t="n">
        <v>421.89</v>
      </c>
      <c r="Q52" t="n">
        <v>1397.29</v>
      </c>
      <c r="R52" t="n">
        <v>94.14</v>
      </c>
      <c r="S52" t="n">
        <v>66.97</v>
      </c>
      <c r="T52" t="n">
        <v>10949.29</v>
      </c>
      <c r="U52" t="n">
        <v>0.71</v>
      </c>
      <c r="V52" t="n">
        <v>0.85</v>
      </c>
      <c r="W52" t="n">
        <v>5.34</v>
      </c>
      <c r="X52" t="n">
        <v>0.66</v>
      </c>
      <c r="Y52" t="n">
        <v>1</v>
      </c>
      <c r="Z52" t="n">
        <v>10</v>
      </c>
      <c r="AA52" t="n">
        <v>966.3369686682478</v>
      </c>
      <c r="AB52" t="n">
        <v>1322.184872310155</v>
      </c>
      <c r="AC52" t="n">
        <v>1195.997403794996</v>
      </c>
      <c r="AD52" t="n">
        <v>966336.9686682478</v>
      </c>
      <c r="AE52" t="n">
        <v>1322184.872310155</v>
      </c>
      <c r="AF52" t="n">
        <v>3.948718774871292e-06</v>
      </c>
      <c r="AG52" t="n">
        <v>33.75</v>
      </c>
      <c r="AH52" t="n">
        <v>1195997.403794996</v>
      </c>
    </row>
    <row r="53">
      <c r="A53" t="n">
        <v>51</v>
      </c>
      <c r="B53" t="n">
        <v>150</v>
      </c>
      <c r="C53" t="inlineStr">
        <is>
          <t xml:space="preserve">CONCLUIDO	</t>
        </is>
      </c>
      <c r="D53" t="n">
        <v>3.4391</v>
      </c>
      <c r="E53" t="n">
        <v>29.08</v>
      </c>
      <c r="F53" t="n">
        <v>24.8</v>
      </c>
      <c r="G53" t="n">
        <v>64.7</v>
      </c>
      <c r="H53" t="n">
        <v>0.76</v>
      </c>
      <c r="I53" t="n">
        <v>23</v>
      </c>
      <c r="J53" t="n">
        <v>324.48</v>
      </c>
      <c r="K53" t="n">
        <v>61.82</v>
      </c>
      <c r="L53" t="n">
        <v>13.75</v>
      </c>
      <c r="M53" t="n">
        <v>21</v>
      </c>
      <c r="N53" t="n">
        <v>98.91</v>
      </c>
      <c r="O53" t="n">
        <v>40253.84</v>
      </c>
      <c r="P53" t="n">
        <v>420.29</v>
      </c>
      <c r="Q53" t="n">
        <v>1397.2</v>
      </c>
      <c r="R53" t="n">
        <v>93.22</v>
      </c>
      <c r="S53" t="n">
        <v>66.97</v>
      </c>
      <c r="T53" t="n">
        <v>10496.41</v>
      </c>
      <c r="U53" t="n">
        <v>0.72</v>
      </c>
      <c r="V53" t="n">
        <v>0.85</v>
      </c>
      <c r="W53" t="n">
        <v>5.33</v>
      </c>
      <c r="X53" t="n">
        <v>0.64</v>
      </c>
      <c r="Y53" t="n">
        <v>1</v>
      </c>
      <c r="Z53" t="n">
        <v>10</v>
      </c>
      <c r="AA53" t="n">
        <v>953.8370286663787</v>
      </c>
      <c r="AB53" t="n">
        <v>1305.081902941165</v>
      </c>
      <c r="AC53" t="n">
        <v>1180.526717818414</v>
      </c>
      <c r="AD53" t="n">
        <v>953837.0286663787</v>
      </c>
      <c r="AE53" t="n">
        <v>1305081.902941165</v>
      </c>
      <c r="AF53" t="n">
        <v>3.960003131443693e-06</v>
      </c>
      <c r="AG53" t="n">
        <v>33.6574074074074</v>
      </c>
      <c r="AH53" t="n">
        <v>1180526.717818414</v>
      </c>
    </row>
    <row r="54">
      <c r="A54" t="n">
        <v>52</v>
      </c>
      <c r="B54" t="n">
        <v>150</v>
      </c>
      <c r="C54" t="inlineStr">
        <is>
          <t xml:space="preserve">CONCLUIDO	</t>
        </is>
      </c>
      <c r="D54" t="n">
        <v>3.4394</v>
      </c>
      <c r="E54" t="n">
        <v>29.07</v>
      </c>
      <c r="F54" t="n">
        <v>24.8</v>
      </c>
      <c r="G54" t="n">
        <v>64.69</v>
      </c>
      <c r="H54" t="n">
        <v>0.77</v>
      </c>
      <c r="I54" t="n">
        <v>23</v>
      </c>
      <c r="J54" t="n">
        <v>325.06</v>
      </c>
      <c r="K54" t="n">
        <v>61.82</v>
      </c>
      <c r="L54" t="n">
        <v>14</v>
      </c>
      <c r="M54" t="n">
        <v>21</v>
      </c>
      <c r="N54" t="n">
        <v>99.23999999999999</v>
      </c>
      <c r="O54" t="n">
        <v>40324.71</v>
      </c>
      <c r="P54" t="n">
        <v>420.07</v>
      </c>
      <c r="Q54" t="n">
        <v>1397.21</v>
      </c>
      <c r="R54" t="n">
        <v>93.09</v>
      </c>
      <c r="S54" t="n">
        <v>66.97</v>
      </c>
      <c r="T54" t="n">
        <v>10429.69</v>
      </c>
      <c r="U54" t="n">
        <v>0.72</v>
      </c>
      <c r="V54" t="n">
        <v>0.85</v>
      </c>
      <c r="W54" t="n">
        <v>5.34</v>
      </c>
      <c r="X54" t="n">
        <v>0.63</v>
      </c>
      <c r="Y54" t="n">
        <v>1</v>
      </c>
      <c r="Z54" t="n">
        <v>10</v>
      </c>
      <c r="AA54" t="n">
        <v>953.6440317975184</v>
      </c>
      <c r="AB54" t="n">
        <v>1304.817836110769</v>
      </c>
      <c r="AC54" t="n">
        <v>1180.287853155692</v>
      </c>
      <c r="AD54" t="n">
        <v>953644.0317975185</v>
      </c>
      <c r="AE54" t="n">
        <v>1304817.836110769</v>
      </c>
      <c r="AF54" t="n">
        <v>3.960348570930604e-06</v>
      </c>
      <c r="AG54" t="n">
        <v>33.64583333333334</v>
      </c>
      <c r="AH54" t="n">
        <v>1180287.853155692</v>
      </c>
    </row>
    <row r="55">
      <c r="A55" t="n">
        <v>53</v>
      </c>
      <c r="B55" t="n">
        <v>150</v>
      </c>
      <c r="C55" t="inlineStr">
        <is>
          <t xml:space="preserve">CONCLUIDO	</t>
        </is>
      </c>
      <c r="D55" t="n">
        <v>3.4513</v>
      </c>
      <c r="E55" t="n">
        <v>28.98</v>
      </c>
      <c r="F55" t="n">
        <v>24.76</v>
      </c>
      <c r="G55" t="n">
        <v>67.52</v>
      </c>
      <c r="H55" t="n">
        <v>0.78</v>
      </c>
      <c r="I55" t="n">
        <v>22</v>
      </c>
      <c r="J55" t="n">
        <v>325.63</v>
      </c>
      <c r="K55" t="n">
        <v>61.82</v>
      </c>
      <c r="L55" t="n">
        <v>14.25</v>
      </c>
      <c r="M55" t="n">
        <v>20</v>
      </c>
      <c r="N55" t="n">
        <v>99.56</v>
      </c>
      <c r="O55" t="n">
        <v>40395.74</v>
      </c>
      <c r="P55" t="n">
        <v>418.17</v>
      </c>
      <c r="Q55" t="n">
        <v>1397.19</v>
      </c>
      <c r="R55" t="n">
        <v>91.7</v>
      </c>
      <c r="S55" t="n">
        <v>66.97</v>
      </c>
      <c r="T55" t="n">
        <v>9743.17</v>
      </c>
      <c r="U55" t="n">
        <v>0.73</v>
      </c>
      <c r="V55" t="n">
        <v>0.85</v>
      </c>
      <c r="W55" t="n">
        <v>5.33</v>
      </c>
      <c r="X55" t="n">
        <v>0.59</v>
      </c>
      <c r="Y55" t="n">
        <v>1</v>
      </c>
      <c r="Z55" t="n">
        <v>10</v>
      </c>
      <c r="AA55" t="n">
        <v>950.5691802622932</v>
      </c>
      <c r="AB55" t="n">
        <v>1300.610688587398</v>
      </c>
      <c r="AC55" t="n">
        <v>1176.482229887182</v>
      </c>
      <c r="AD55" t="n">
        <v>950569.1802622932</v>
      </c>
      <c r="AE55" t="n">
        <v>1300610.688587398</v>
      </c>
      <c r="AF55" t="n">
        <v>3.974051003911378e-06</v>
      </c>
      <c r="AG55" t="n">
        <v>33.54166666666666</v>
      </c>
      <c r="AH55" t="n">
        <v>1176482.229887182</v>
      </c>
    </row>
    <row r="56">
      <c r="A56" t="n">
        <v>54</v>
      </c>
      <c r="B56" t="n">
        <v>150</v>
      </c>
      <c r="C56" t="inlineStr">
        <is>
          <t xml:space="preserve">CONCLUIDO	</t>
        </is>
      </c>
      <c r="D56" t="n">
        <v>3.4492</v>
      </c>
      <c r="E56" t="n">
        <v>28.99</v>
      </c>
      <c r="F56" t="n">
        <v>24.77</v>
      </c>
      <c r="G56" t="n">
        <v>67.56</v>
      </c>
      <c r="H56" t="n">
        <v>0.79</v>
      </c>
      <c r="I56" t="n">
        <v>22</v>
      </c>
      <c r="J56" t="n">
        <v>326.21</v>
      </c>
      <c r="K56" t="n">
        <v>61.82</v>
      </c>
      <c r="L56" t="n">
        <v>14.5</v>
      </c>
      <c r="M56" t="n">
        <v>20</v>
      </c>
      <c r="N56" t="n">
        <v>99.89</v>
      </c>
      <c r="O56" t="n">
        <v>40466.92</v>
      </c>
      <c r="P56" t="n">
        <v>418.86</v>
      </c>
      <c r="Q56" t="n">
        <v>1397.17</v>
      </c>
      <c r="R56" t="n">
        <v>92.40000000000001</v>
      </c>
      <c r="S56" t="n">
        <v>66.97</v>
      </c>
      <c r="T56" t="n">
        <v>10092.32</v>
      </c>
      <c r="U56" t="n">
        <v>0.72</v>
      </c>
      <c r="V56" t="n">
        <v>0.85</v>
      </c>
      <c r="W56" t="n">
        <v>5.33</v>
      </c>
      <c r="X56" t="n">
        <v>0.61</v>
      </c>
      <c r="Y56" t="n">
        <v>1</v>
      </c>
      <c r="Z56" t="n">
        <v>10</v>
      </c>
      <c r="AA56" t="n">
        <v>951.3759417208158</v>
      </c>
      <c r="AB56" t="n">
        <v>1301.714535206752</v>
      </c>
      <c r="AC56" t="n">
        <v>1177.480726934444</v>
      </c>
      <c r="AD56" t="n">
        <v>951375.9417208158</v>
      </c>
      <c r="AE56" t="n">
        <v>1301714.535206752</v>
      </c>
      <c r="AF56" t="n">
        <v>3.971632927503006e-06</v>
      </c>
      <c r="AG56" t="n">
        <v>33.55324074074074</v>
      </c>
      <c r="AH56" t="n">
        <v>1177480.726934444</v>
      </c>
    </row>
    <row r="57">
      <c r="A57" t="n">
        <v>55</v>
      </c>
      <c r="B57" t="n">
        <v>150</v>
      </c>
      <c r="C57" t="inlineStr">
        <is>
          <t xml:space="preserve">CONCLUIDO	</t>
        </is>
      </c>
      <c r="D57" t="n">
        <v>3.4484</v>
      </c>
      <c r="E57" t="n">
        <v>29</v>
      </c>
      <c r="F57" t="n">
        <v>24.78</v>
      </c>
      <c r="G57" t="n">
        <v>67.58</v>
      </c>
      <c r="H57" t="n">
        <v>0.8</v>
      </c>
      <c r="I57" t="n">
        <v>22</v>
      </c>
      <c r="J57" t="n">
        <v>326.79</v>
      </c>
      <c r="K57" t="n">
        <v>61.82</v>
      </c>
      <c r="L57" t="n">
        <v>14.75</v>
      </c>
      <c r="M57" t="n">
        <v>20</v>
      </c>
      <c r="N57" t="n">
        <v>100.22</v>
      </c>
      <c r="O57" t="n">
        <v>40538.25</v>
      </c>
      <c r="P57" t="n">
        <v>417.32</v>
      </c>
      <c r="Q57" t="n">
        <v>1397.19</v>
      </c>
      <c r="R57" t="n">
        <v>92.51000000000001</v>
      </c>
      <c r="S57" t="n">
        <v>66.97</v>
      </c>
      <c r="T57" t="n">
        <v>10146.7</v>
      </c>
      <c r="U57" t="n">
        <v>0.72</v>
      </c>
      <c r="V57" t="n">
        <v>0.85</v>
      </c>
      <c r="W57" t="n">
        <v>5.33</v>
      </c>
      <c r="X57" t="n">
        <v>0.61</v>
      </c>
      <c r="Y57" t="n">
        <v>1</v>
      </c>
      <c r="Z57" t="n">
        <v>10</v>
      </c>
      <c r="AA57" t="n">
        <v>950.4547404196851</v>
      </c>
      <c r="AB57" t="n">
        <v>1300.454106946012</v>
      </c>
      <c r="AC57" t="n">
        <v>1176.340592177886</v>
      </c>
      <c r="AD57" t="n">
        <v>950454.7404196851</v>
      </c>
      <c r="AE57" t="n">
        <v>1300454.106946012</v>
      </c>
      <c r="AF57" t="n">
        <v>3.970711755537912e-06</v>
      </c>
      <c r="AG57" t="n">
        <v>33.56481481481482</v>
      </c>
      <c r="AH57" t="n">
        <v>1176340.592177887</v>
      </c>
    </row>
    <row r="58">
      <c r="A58" t="n">
        <v>56</v>
      </c>
      <c r="B58" t="n">
        <v>150</v>
      </c>
      <c r="C58" t="inlineStr">
        <is>
          <t xml:space="preserve">CONCLUIDO	</t>
        </is>
      </c>
      <c r="D58" t="n">
        <v>3.4612</v>
      </c>
      <c r="E58" t="n">
        <v>28.89</v>
      </c>
      <c r="F58" t="n">
        <v>24.73</v>
      </c>
      <c r="G58" t="n">
        <v>70.65000000000001</v>
      </c>
      <c r="H58" t="n">
        <v>0.82</v>
      </c>
      <c r="I58" t="n">
        <v>21</v>
      </c>
      <c r="J58" t="n">
        <v>327.37</v>
      </c>
      <c r="K58" t="n">
        <v>61.82</v>
      </c>
      <c r="L58" t="n">
        <v>15</v>
      </c>
      <c r="M58" t="n">
        <v>19</v>
      </c>
      <c r="N58" t="n">
        <v>100.55</v>
      </c>
      <c r="O58" t="n">
        <v>40609.74</v>
      </c>
      <c r="P58" t="n">
        <v>415.59</v>
      </c>
      <c r="Q58" t="n">
        <v>1397.2</v>
      </c>
      <c r="R58" t="n">
        <v>90.77</v>
      </c>
      <c r="S58" t="n">
        <v>66.97</v>
      </c>
      <c r="T58" t="n">
        <v>9281.6</v>
      </c>
      <c r="U58" t="n">
        <v>0.74</v>
      </c>
      <c r="V58" t="n">
        <v>0.85</v>
      </c>
      <c r="W58" t="n">
        <v>5.33</v>
      </c>
      <c r="X58" t="n">
        <v>0.5600000000000001</v>
      </c>
      <c r="Y58" t="n">
        <v>1</v>
      </c>
      <c r="Z58" t="n">
        <v>10</v>
      </c>
      <c r="AA58" t="n">
        <v>947.2462455366943</v>
      </c>
      <c r="AB58" t="n">
        <v>1296.0641026983</v>
      </c>
      <c r="AC58" t="n">
        <v>1172.369563774166</v>
      </c>
      <c r="AD58" t="n">
        <v>947246.2455366943</v>
      </c>
      <c r="AE58" t="n">
        <v>1296064.1026983</v>
      </c>
      <c r="AF58" t="n">
        <v>3.985450506979417e-06</v>
      </c>
      <c r="AG58" t="n">
        <v>33.4375</v>
      </c>
      <c r="AH58" t="n">
        <v>1172369.563774166</v>
      </c>
    </row>
    <row r="59">
      <c r="A59" t="n">
        <v>57</v>
      </c>
      <c r="B59" t="n">
        <v>150</v>
      </c>
      <c r="C59" t="inlineStr">
        <is>
          <t xml:space="preserve">CONCLUIDO	</t>
        </is>
      </c>
      <c r="D59" t="n">
        <v>3.4574</v>
      </c>
      <c r="E59" t="n">
        <v>28.92</v>
      </c>
      <c r="F59" t="n">
        <v>24.76</v>
      </c>
      <c r="G59" t="n">
        <v>70.73999999999999</v>
      </c>
      <c r="H59" t="n">
        <v>0.83</v>
      </c>
      <c r="I59" t="n">
        <v>21</v>
      </c>
      <c r="J59" t="n">
        <v>327.95</v>
      </c>
      <c r="K59" t="n">
        <v>61.82</v>
      </c>
      <c r="L59" t="n">
        <v>15.25</v>
      </c>
      <c r="M59" t="n">
        <v>19</v>
      </c>
      <c r="N59" t="n">
        <v>100.88</v>
      </c>
      <c r="O59" t="n">
        <v>40681.39</v>
      </c>
      <c r="P59" t="n">
        <v>415.78</v>
      </c>
      <c r="Q59" t="n">
        <v>1397.22</v>
      </c>
      <c r="R59" t="n">
        <v>91.76000000000001</v>
      </c>
      <c r="S59" t="n">
        <v>66.97</v>
      </c>
      <c r="T59" t="n">
        <v>9778.93</v>
      </c>
      <c r="U59" t="n">
        <v>0.73</v>
      </c>
      <c r="V59" t="n">
        <v>0.85</v>
      </c>
      <c r="W59" t="n">
        <v>5.33</v>
      </c>
      <c r="X59" t="n">
        <v>0.59</v>
      </c>
      <c r="Y59" t="n">
        <v>1</v>
      </c>
      <c r="Z59" t="n">
        <v>10</v>
      </c>
      <c r="AA59" t="n">
        <v>948.0270319098011</v>
      </c>
      <c r="AB59" t="n">
        <v>1297.132409059848</v>
      </c>
      <c r="AC59" t="n">
        <v>1173.335912475946</v>
      </c>
      <c r="AD59" t="n">
        <v>948027.0319098011</v>
      </c>
      <c r="AE59" t="n">
        <v>1297132.409059848</v>
      </c>
      <c r="AF59" t="n">
        <v>3.98107494014522e-06</v>
      </c>
      <c r="AG59" t="n">
        <v>33.47222222222222</v>
      </c>
      <c r="AH59" t="n">
        <v>1173335.912475946</v>
      </c>
    </row>
    <row r="60">
      <c r="A60" t="n">
        <v>58</v>
      </c>
      <c r="B60" t="n">
        <v>150</v>
      </c>
      <c r="C60" t="inlineStr">
        <is>
          <t xml:space="preserve">CONCLUIDO	</t>
        </is>
      </c>
      <c r="D60" t="n">
        <v>3.4599</v>
      </c>
      <c r="E60" t="n">
        <v>28.9</v>
      </c>
      <c r="F60" t="n">
        <v>24.74</v>
      </c>
      <c r="G60" t="n">
        <v>70.68000000000001</v>
      </c>
      <c r="H60" t="n">
        <v>0.84</v>
      </c>
      <c r="I60" t="n">
        <v>21</v>
      </c>
      <c r="J60" t="n">
        <v>328.53</v>
      </c>
      <c r="K60" t="n">
        <v>61.82</v>
      </c>
      <c r="L60" t="n">
        <v>15.5</v>
      </c>
      <c r="M60" t="n">
        <v>19</v>
      </c>
      <c r="N60" t="n">
        <v>101.21</v>
      </c>
      <c r="O60" t="n">
        <v>40753.2</v>
      </c>
      <c r="P60" t="n">
        <v>414.61</v>
      </c>
      <c r="Q60" t="n">
        <v>1397.22</v>
      </c>
      <c r="R60" t="n">
        <v>91.02</v>
      </c>
      <c r="S60" t="n">
        <v>66.97</v>
      </c>
      <c r="T60" t="n">
        <v>9405.030000000001</v>
      </c>
      <c r="U60" t="n">
        <v>0.74</v>
      </c>
      <c r="V60" t="n">
        <v>0.85</v>
      </c>
      <c r="W60" t="n">
        <v>5.33</v>
      </c>
      <c r="X60" t="n">
        <v>0.57</v>
      </c>
      <c r="Y60" t="n">
        <v>1</v>
      </c>
      <c r="Z60" t="n">
        <v>10</v>
      </c>
      <c r="AA60" t="n">
        <v>946.7811424784486</v>
      </c>
      <c r="AB60" t="n">
        <v>1295.427728175109</v>
      </c>
      <c r="AC60" t="n">
        <v>1171.793923942312</v>
      </c>
      <c r="AD60" t="n">
        <v>946781.1424784486</v>
      </c>
      <c r="AE60" t="n">
        <v>1295427.728175109</v>
      </c>
      <c r="AF60" t="n">
        <v>3.98395360253614e-06</v>
      </c>
      <c r="AG60" t="n">
        <v>33.44907407407407</v>
      </c>
      <c r="AH60" t="n">
        <v>1171793.923942312</v>
      </c>
    </row>
    <row r="61">
      <c r="A61" t="n">
        <v>59</v>
      </c>
      <c r="B61" t="n">
        <v>150</v>
      </c>
      <c r="C61" t="inlineStr">
        <is>
          <t xml:space="preserve">CONCLUIDO	</t>
        </is>
      </c>
      <c r="D61" t="n">
        <v>3.4705</v>
      </c>
      <c r="E61" t="n">
        <v>28.81</v>
      </c>
      <c r="F61" t="n">
        <v>24.71</v>
      </c>
      <c r="G61" t="n">
        <v>74.12</v>
      </c>
      <c r="H61" t="n">
        <v>0.85</v>
      </c>
      <c r="I61" t="n">
        <v>20</v>
      </c>
      <c r="J61" t="n">
        <v>329.12</v>
      </c>
      <c r="K61" t="n">
        <v>61.82</v>
      </c>
      <c r="L61" t="n">
        <v>15.75</v>
      </c>
      <c r="M61" t="n">
        <v>18</v>
      </c>
      <c r="N61" t="n">
        <v>101.54</v>
      </c>
      <c r="O61" t="n">
        <v>40825.16</v>
      </c>
      <c r="P61" t="n">
        <v>413.87</v>
      </c>
      <c r="Q61" t="n">
        <v>1397.25</v>
      </c>
      <c r="R61" t="n">
        <v>89.95</v>
      </c>
      <c r="S61" t="n">
        <v>66.97</v>
      </c>
      <c r="T61" t="n">
        <v>8878.719999999999</v>
      </c>
      <c r="U61" t="n">
        <v>0.74</v>
      </c>
      <c r="V61" t="n">
        <v>0.85</v>
      </c>
      <c r="W61" t="n">
        <v>5.33</v>
      </c>
      <c r="X61" t="n">
        <v>0.54</v>
      </c>
      <c r="Y61" t="n">
        <v>1</v>
      </c>
      <c r="Z61" t="n">
        <v>10</v>
      </c>
      <c r="AA61" t="n">
        <v>944.7740305808026</v>
      </c>
      <c r="AB61" t="n">
        <v>1292.681509129222</v>
      </c>
      <c r="AC61" t="n">
        <v>1169.309800187822</v>
      </c>
      <c r="AD61" t="n">
        <v>944774.0305808026</v>
      </c>
      <c r="AE61" t="n">
        <v>1292681.509129222</v>
      </c>
      <c r="AF61" t="n">
        <v>3.996159131073635e-06</v>
      </c>
      <c r="AG61" t="n">
        <v>33.3449074074074</v>
      </c>
      <c r="AH61" t="n">
        <v>1169309.800187822</v>
      </c>
    </row>
    <row r="62">
      <c r="A62" t="n">
        <v>60</v>
      </c>
      <c r="B62" t="n">
        <v>150</v>
      </c>
      <c r="C62" t="inlineStr">
        <is>
          <t xml:space="preserve">CONCLUIDO	</t>
        </is>
      </c>
      <c r="D62" t="n">
        <v>3.4709</v>
      </c>
      <c r="E62" t="n">
        <v>28.81</v>
      </c>
      <c r="F62" t="n">
        <v>24.7</v>
      </c>
      <c r="G62" t="n">
        <v>74.11</v>
      </c>
      <c r="H62" t="n">
        <v>0.86</v>
      </c>
      <c r="I62" t="n">
        <v>20</v>
      </c>
      <c r="J62" t="n">
        <v>329.7</v>
      </c>
      <c r="K62" t="n">
        <v>61.82</v>
      </c>
      <c r="L62" t="n">
        <v>16</v>
      </c>
      <c r="M62" t="n">
        <v>18</v>
      </c>
      <c r="N62" t="n">
        <v>101.88</v>
      </c>
      <c r="O62" t="n">
        <v>40897.29</v>
      </c>
      <c r="P62" t="n">
        <v>413.4</v>
      </c>
      <c r="Q62" t="n">
        <v>1397.2</v>
      </c>
      <c r="R62" t="n">
        <v>89.84999999999999</v>
      </c>
      <c r="S62" t="n">
        <v>66.97</v>
      </c>
      <c r="T62" t="n">
        <v>8825.41</v>
      </c>
      <c r="U62" t="n">
        <v>0.75</v>
      </c>
      <c r="V62" t="n">
        <v>0.85</v>
      </c>
      <c r="W62" t="n">
        <v>5.33</v>
      </c>
      <c r="X62" t="n">
        <v>0.54</v>
      </c>
      <c r="Y62" t="n">
        <v>1</v>
      </c>
      <c r="Z62" t="n">
        <v>10</v>
      </c>
      <c r="AA62" t="n">
        <v>944.3396738058126</v>
      </c>
      <c r="AB62" t="n">
        <v>1292.087203027213</v>
      </c>
      <c r="AC62" t="n">
        <v>1168.772213826074</v>
      </c>
      <c r="AD62" t="n">
        <v>944339.6738058126</v>
      </c>
      <c r="AE62" t="n">
        <v>1292087.203027213</v>
      </c>
      <c r="AF62" t="n">
        <v>3.996619717056182e-06</v>
      </c>
      <c r="AG62" t="n">
        <v>33.3449074074074</v>
      </c>
      <c r="AH62" t="n">
        <v>1168772.213826074</v>
      </c>
    </row>
    <row r="63">
      <c r="A63" t="n">
        <v>61</v>
      </c>
      <c r="B63" t="n">
        <v>150</v>
      </c>
      <c r="C63" t="inlineStr">
        <is>
          <t xml:space="preserve">CONCLUIDO	</t>
        </is>
      </c>
      <c r="D63" t="n">
        <v>3.4709</v>
      </c>
      <c r="E63" t="n">
        <v>28.81</v>
      </c>
      <c r="F63" t="n">
        <v>24.7</v>
      </c>
      <c r="G63" t="n">
        <v>74.11</v>
      </c>
      <c r="H63" t="n">
        <v>0.88</v>
      </c>
      <c r="I63" t="n">
        <v>20</v>
      </c>
      <c r="J63" t="n">
        <v>330.29</v>
      </c>
      <c r="K63" t="n">
        <v>61.82</v>
      </c>
      <c r="L63" t="n">
        <v>16.25</v>
      </c>
      <c r="M63" t="n">
        <v>18</v>
      </c>
      <c r="N63" t="n">
        <v>102.21</v>
      </c>
      <c r="O63" t="n">
        <v>40969.57</v>
      </c>
      <c r="P63" t="n">
        <v>410.93</v>
      </c>
      <c r="Q63" t="n">
        <v>1397.25</v>
      </c>
      <c r="R63" t="n">
        <v>89.98999999999999</v>
      </c>
      <c r="S63" t="n">
        <v>66.97</v>
      </c>
      <c r="T63" t="n">
        <v>8894.26</v>
      </c>
      <c r="U63" t="n">
        <v>0.74</v>
      </c>
      <c r="V63" t="n">
        <v>0.85</v>
      </c>
      <c r="W63" t="n">
        <v>5.33</v>
      </c>
      <c r="X63" t="n">
        <v>0.54</v>
      </c>
      <c r="Y63" t="n">
        <v>1</v>
      </c>
      <c r="Z63" t="n">
        <v>10</v>
      </c>
      <c r="AA63" t="n">
        <v>942.6184887580168</v>
      </c>
      <c r="AB63" t="n">
        <v>1289.732201711494</v>
      </c>
      <c r="AC63" t="n">
        <v>1166.641970530662</v>
      </c>
      <c r="AD63" t="n">
        <v>942618.4887580168</v>
      </c>
      <c r="AE63" t="n">
        <v>1289732.201711494</v>
      </c>
      <c r="AF63" t="n">
        <v>3.996619717056182e-06</v>
      </c>
      <c r="AG63" t="n">
        <v>33.3449074074074</v>
      </c>
      <c r="AH63" t="n">
        <v>1166641.970530662</v>
      </c>
    </row>
    <row r="64">
      <c r="A64" t="n">
        <v>62</v>
      </c>
      <c r="B64" t="n">
        <v>150</v>
      </c>
      <c r="C64" t="inlineStr">
        <is>
          <t xml:space="preserve">CONCLUIDO	</t>
        </is>
      </c>
      <c r="D64" t="n">
        <v>3.4797</v>
      </c>
      <c r="E64" t="n">
        <v>28.74</v>
      </c>
      <c r="F64" t="n">
        <v>24.68</v>
      </c>
      <c r="G64" t="n">
        <v>77.95</v>
      </c>
      <c r="H64" t="n">
        <v>0.89</v>
      </c>
      <c r="I64" t="n">
        <v>19</v>
      </c>
      <c r="J64" t="n">
        <v>330.87</v>
      </c>
      <c r="K64" t="n">
        <v>61.82</v>
      </c>
      <c r="L64" t="n">
        <v>16.5</v>
      </c>
      <c r="M64" t="n">
        <v>17</v>
      </c>
      <c r="N64" t="n">
        <v>102.55</v>
      </c>
      <c r="O64" t="n">
        <v>41042.02</v>
      </c>
      <c r="P64" t="n">
        <v>411.31</v>
      </c>
      <c r="Q64" t="n">
        <v>1397.18</v>
      </c>
      <c r="R64" t="n">
        <v>89.42</v>
      </c>
      <c r="S64" t="n">
        <v>66.97</v>
      </c>
      <c r="T64" t="n">
        <v>8618.9</v>
      </c>
      <c r="U64" t="n">
        <v>0.75</v>
      </c>
      <c r="V64" t="n">
        <v>0.85</v>
      </c>
      <c r="W64" t="n">
        <v>5.33</v>
      </c>
      <c r="X64" t="n">
        <v>0.52</v>
      </c>
      <c r="Y64" t="n">
        <v>1</v>
      </c>
      <c r="Z64" t="n">
        <v>10</v>
      </c>
      <c r="AA64" t="n">
        <v>941.6863117392058</v>
      </c>
      <c r="AB64" t="n">
        <v>1288.456755989608</v>
      </c>
      <c r="AC64" t="n">
        <v>1165.488251558374</v>
      </c>
      <c r="AD64" t="n">
        <v>941686.3117392058</v>
      </c>
      <c r="AE64" t="n">
        <v>1288456.755989608</v>
      </c>
      <c r="AF64" t="n">
        <v>4.006752608672217e-06</v>
      </c>
      <c r="AG64" t="n">
        <v>33.26388888888889</v>
      </c>
      <c r="AH64" t="n">
        <v>1165488.251558374</v>
      </c>
    </row>
    <row r="65">
      <c r="A65" t="n">
        <v>63</v>
      </c>
      <c r="B65" t="n">
        <v>150</v>
      </c>
      <c r="C65" t="inlineStr">
        <is>
          <t xml:space="preserve">CONCLUIDO	</t>
        </is>
      </c>
      <c r="D65" t="n">
        <v>3.4791</v>
      </c>
      <c r="E65" t="n">
        <v>28.74</v>
      </c>
      <c r="F65" t="n">
        <v>24.69</v>
      </c>
      <c r="G65" t="n">
        <v>77.97</v>
      </c>
      <c r="H65" t="n">
        <v>0.9</v>
      </c>
      <c r="I65" t="n">
        <v>19</v>
      </c>
      <c r="J65" t="n">
        <v>331.46</v>
      </c>
      <c r="K65" t="n">
        <v>61.82</v>
      </c>
      <c r="L65" t="n">
        <v>16.75</v>
      </c>
      <c r="M65" t="n">
        <v>17</v>
      </c>
      <c r="N65" t="n">
        <v>102.89</v>
      </c>
      <c r="O65" t="n">
        <v>41114.63</v>
      </c>
      <c r="P65" t="n">
        <v>410.91</v>
      </c>
      <c r="Q65" t="n">
        <v>1397.2</v>
      </c>
      <c r="R65" t="n">
        <v>89.54000000000001</v>
      </c>
      <c r="S65" t="n">
        <v>66.97</v>
      </c>
      <c r="T65" t="n">
        <v>8676.73</v>
      </c>
      <c r="U65" t="n">
        <v>0.75</v>
      </c>
      <c r="V65" t="n">
        <v>0.85</v>
      </c>
      <c r="W65" t="n">
        <v>5.33</v>
      </c>
      <c r="X65" t="n">
        <v>0.53</v>
      </c>
      <c r="Y65" t="n">
        <v>1</v>
      </c>
      <c r="Z65" t="n">
        <v>10</v>
      </c>
      <c r="AA65" t="n">
        <v>941.5390132695136</v>
      </c>
      <c r="AB65" t="n">
        <v>1288.255215725026</v>
      </c>
      <c r="AC65" t="n">
        <v>1165.305946013779</v>
      </c>
      <c r="AD65" t="n">
        <v>941539.0132695136</v>
      </c>
      <c r="AE65" t="n">
        <v>1288255.215725026</v>
      </c>
      <c r="AF65" t="n">
        <v>4.006061729698396e-06</v>
      </c>
      <c r="AG65" t="n">
        <v>33.26388888888889</v>
      </c>
      <c r="AH65" t="n">
        <v>1165305.946013779</v>
      </c>
    </row>
    <row r="66">
      <c r="A66" t="n">
        <v>64</v>
      </c>
      <c r="B66" t="n">
        <v>150</v>
      </c>
      <c r="C66" t="inlineStr">
        <is>
          <t xml:space="preserve">CONCLUIDO	</t>
        </is>
      </c>
      <c r="D66" t="n">
        <v>3.4799</v>
      </c>
      <c r="E66" t="n">
        <v>28.74</v>
      </c>
      <c r="F66" t="n">
        <v>24.68</v>
      </c>
      <c r="G66" t="n">
        <v>77.95</v>
      </c>
      <c r="H66" t="n">
        <v>0.91</v>
      </c>
      <c r="I66" t="n">
        <v>19</v>
      </c>
      <c r="J66" t="n">
        <v>332.05</v>
      </c>
      <c r="K66" t="n">
        <v>61.82</v>
      </c>
      <c r="L66" t="n">
        <v>17</v>
      </c>
      <c r="M66" t="n">
        <v>17</v>
      </c>
      <c r="N66" t="n">
        <v>103.23</v>
      </c>
      <c r="O66" t="n">
        <v>41187.41</v>
      </c>
      <c r="P66" t="n">
        <v>410.11</v>
      </c>
      <c r="Q66" t="n">
        <v>1397.36</v>
      </c>
      <c r="R66" t="n">
        <v>89.36</v>
      </c>
      <c r="S66" t="n">
        <v>66.97</v>
      </c>
      <c r="T66" t="n">
        <v>8584.959999999999</v>
      </c>
      <c r="U66" t="n">
        <v>0.75</v>
      </c>
      <c r="V66" t="n">
        <v>0.85</v>
      </c>
      <c r="W66" t="n">
        <v>5.33</v>
      </c>
      <c r="X66" t="n">
        <v>0.52</v>
      </c>
      <c r="Y66" t="n">
        <v>1</v>
      </c>
      <c r="Z66" t="n">
        <v>10</v>
      </c>
      <c r="AA66" t="n">
        <v>940.8277347878798</v>
      </c>
      <c r="AB66" t="n">
        <v>1287.282013127063</v>
      </c>
      <c r="AC66" t="n">
        <v>1164.425624505868</v>
      </c>
      <c r="AD66" t="n">
        <v>940827.7347878797</v>
      </c>
      <c r="AE66" t="n">
        <v>1287282.013127062</v>
      </c>
      <c r="AF66" t="n">
        <v>4.006982901663491e-06</v>
      </c>
      <c r="AG66" t="n">
        <v>33.26388888888889</v>
      </c>
      <c r="AH66" t="n">
        <v>1164425.624505868</v>
      </c>
    </row>
    <row r="67">
      <c r="A67" t="n">
        <v>65</v>
      </c>
      <c r="B67" t="n">
        <v>150</v>
      </c>
      <c r="C67" t="inlineStr">
        <is>
          <t xml:space="preserve">CONCLUIDO	</t>
        </is>
      </c>
      <c r="D67" t="n">
        <v>3.4908</v>
      </c>
      <c r="E67" t="n">
        <v>28.65</v>
      </c>
      <c r="F67" t="n">
        <v>24.65</v>
      </c>
      <c r="G67" t="n">
        <v>82.16</v>
      </c>
      <c r="H67" t="n">
        <v>0.92</v>
      </c>
      <c r="I67" t="n">
        <v>18</v>
      </c>
      <c r="J67" t="n">
        <v>332.64</v>
      </c>
      <c r="K67" t="n">
        <v>61.82</v>
      </c>
      <c r="L67" t="n">
        <v>17.25</v>
      </c>
      <c r="M67" t="n">
        <v>16</v>
      </c>
      <c r="N67" t="n">
        <v>103.57</v>
      </c>
      <c r="O67" t="n">
        <v>41260.35</v>
      </c>
      <c r="P67" t="n">
        <v>407.73</v>
      </c>
      <c r="Q67" t="n">
        <v>1397.2</v>
      </c>
      <c r="R67" t="n">
        <v>88.41</v>
      </c>
      <c r="S67" t="n">
        <v>66.97</v>
      </c>
      <c r="T67" t="n">
        <v>8118.52</v>
      </c>
      <c r="U67" t="n">
        <v>0.76</v>
      </c>
      <c r="V67" t="n">
        <v>0.85</v>
      </c>
      <c r="W67" t="n">
        <v>5.32</v>
      </c>
      <c r="X67" t="n">
        <v>0.48</v>
      </c>
      <c r="Y67" t="n">
        <v>1</v>
      </c>
      <c r="Z67" t="n">
        <v>10</v>
      </c>
      <c r="AA67" t="n">
        <v>937.677460545518</v>
      </c>
      <c r="AB67" t="n">
        <v>1282.971668928372</v>
      </c>
      <c r="AC67" t="n">
        <v>1160.526653507894</v>
      </c>
      <c r="AD67" t="n">
        <v>937677.460545518</v>
      </c>
      <c r="AE67" t="n">
        <v>1282971.668928372</v>
      </c>
      <c r="AF67" t="n">
        <v>4.019533869687897e-06</v>
      </c>
      <c r="AG67" t="n">
        <v>33.15972222222222</v>
      </c>
      <c r="AH67" t="n">
        <v>1160526.653507894</v>
      </c>
    </row>
    <row r="68">
      <c r="A68" t="n">
        <v>66</v>
      </c>
      <c r="B68" t="n">
        <v>150</v>
      </c>
      <c r="C68" t="inlineStr">
        <is>
          <t xml:space="preserve">CONCLUIDO	</t>
        </is>
      </c>
      <c r="D68" t="n">
        <v>3.4878</v>
      </c>
      <c r="E68" t="n">
        <v>28.67</v>
      </c>
      <c r="F68" t="n">
        <v>24.67</v>
      </c>
      <c r="G68" t="n">
        <v>82.25</v>
      </c>
      <c r="H68" t="n">
        <v>0.9399999999999999</v>
      </c>
      <c r="I68" t="n">
        <v>18</v>
      </c>
      <c r="J68" t="n">
        <v>333.24</v>
      </c>
      <c r="K68" t="n">
        <v>61.82</v>
      </c>
      <c r="L68" t="n">
        <v>17.5</v>
      </c>
      <c r="M68" t="n">
        <v>16</v>
      </c>
      <c r="N68" t="n">
        <v>103.92</v>
      </c>
      <c r="O68" t="n">
        <v>41333.46</v>
      </c>
      <c r="P68" t="n">
        <v>408.96</v>
      </c>
      <c r="Q68" t="n">
        <v>1397.17</v>
      </c>
      <c r="R68" t="n">
        <v>89.16</v>
      </c>
      <c r="S68" t="n">
        <v>66.97</v>
      </c>
      <c r="T68" t="n">
        <v>8490.33</v>
      </c>
      <c r="U68" t="n">
        <v>0.75</v>
      </c>
      <c r="V68" t="n">
        <v>0.85</v>
      </c>
      <c r="W68" t="n">
        <v>5.33</v>
      </c>
      <c r="X68" t="n">
        <v>0.51</v>
      </c>
      <c r="Y68" t="n">
        <v>1</v>
      </c>
      <c r="Z68" t="n">
        <v>10</v>
      </c>
      <c r="AA68" t="n">
        <v>939.0082001122938</v>
      </c>
      <c r="AB68" t="n">
        <v>1284.792445511721</v>
      </c>
      <c r="AC68" t="n">
        <v>1162.173657729604</v>
      </c>
      <c r="AD68" t="n">
        <v>939008.2001122938</v>
      </c>
      <c r="AE68" t="n">
        <v>1284792.445511721</v>
      </c>
      <c r="AF68" t="n">
        <v>4.016079474818795e-06</v>
      </c>
      <c r="AG68" t="n">
        <v>33.18287037037037</v>
      </c>
      <c r="AH68" t="n">
        <v>1162173.657729604</v>
      </c>
    </row>
    <row r="69">
      <c r="A69" t="n">
        <v>67</v>
      </c>
      <c r="B69" t="n">
        <v>150</v>
      </c>
      <c r="C69" t="inlineStr">
        <is>
          <t xml:space="preserve">CONCLUIDO	</t>
        </is>
      </c>
      <c r="D69" t="n">
        <v>3.4904</v>
      </c>
      <c r="E69" t="n">
        <v>28.65</v>
      </c>
      <c r="F69" t="n">
        <v>24.65</v>
      </c>
      <c r="G69" t="n">
        <v>82.17</v>
      </c>
      <c r="H69" t="n">
        <v>0.95</v>
      </c>
      <c r="I69" t="n">
        <v>18</v>
      </c>
      <c r="J69" t="n">
        <v>333.83</v>
      </c>
      <c r="K69" t="n">
        <v>61.82</v>
      </c>
      <c r="L69" t="n">
        <v>17.75</v>
      </c>
      <c r="M69" t="n">
        <v>16</v>
      </c>
      <c r="N69" t="n">
        <v>104.26</v>
      </c>
      <c r="O69" t="n">
        <v>41406.86</v>
      </c>
      <c r="P69" t="n">
        <v>407.85</v>
      </c>
      <c r="Q69" t="n">
        <v>1397.23</v>
      </c>
      <c r="R69" t="n">
        <v>88.58</v>
      </c>
      <c r="S69" t="n">
        <v>66.97</v>
      </c>
      <c r="T69" t="n">
        <v>8201.450000000001</v>
      </c>
      <c r="U69" t="n">
        <v>0.76</v>
      </c>
      <c r="V69" t="n">
        <v>0.85</v>
      </c>
      <c r="W69" t="n">
        <v>5.32</v>
      </c>
      <c r="X69" t="n">
        <v>0.49</v>
      </c>
      <c r="Y69" t="n">
        <v>1</v>
      </c>
      <c r="Z69" t="n">
        <v>10</v>
      </c>
      <c r="AA69" t="n">
        <v>937.809079360222</v>
      </c>
      <c r="AB69" t="n">
        <v>1283.151755597262</v>
      </c>
      <c r="AC69" t="n">
        <v>1160.689552957859</v>
      </c>
      <c r="AD69" t="n">
        <v>937809.079360222</v>
      </c>
      <c r="AE69" t="n">
        <v>1283151.755597262</v>
      </c>
      <c r="AF69" t="n">
        <v>4.019073283705351e-06</v>
      </c>
      <c r="AG69" t="n">
        <v>33.15972222222222</v>
      </c>
      <c r="AH69" t="n">
        <v>1160689.552957859</v>
      </c>
    </row>
    <row r="70">
      <c r="A70" t="n">
        <v>68</v>
      </c>
      <c r="B70" t="n">
        <v>150</v>
      </c>
      <c r="C70" t="inlineStr">
        <is>
          <t xml:space="preserve">CONCLUIDO	</t>
        </is>
      </c>
      <c r="D70" t="n">
        <v>3.4914</v>
      </c>
      <c r="E70" t="n">
        <v>28.64</v>
      </c>
      <c r="F70" t="n">
        <v>24.64</v>
      </c>
      <c r="G70" t="n">
        <v>82.15000000000001</v>
      </c>
      <c r="H70" t="n">
        <v>0.96</v>
      </c>
      <c r="I70" t="n">
        <v>18</v>
      </c>
      <c r="J70" t="n">
        <v>334.43</v>
      </c>
      <c r="K70" t="n">
        <v>61.82</v>
      </c>
      <c r="L70" t="n">
        <v>18</v>
      </c>
      <c r="M70" t="n">
        <v>16</v>
      </c>
      <c r="N70" t="n">
        <v>104.61</v>
      </c>
      <c r="O70" t="n">
        <v>41480.31</v>
      </c>
      <c r="P70" t="n">
        <v>406.27</v>
      </c>
      <c r="Q70" t="n">
        <v>1397.22</v>
      </c>
      <c r="R70" t="n">
        <v>88.13</v>
      </c>
      <c r="S70" t="n">
        <v>66.97</v>
      </c>
      <c r="T70" t="n">
        <v>7978.77</v>
      </c>
      <c r="U70" t="n">
        <v>0.76</v>
      </c>
      <c r="V70" t="n">
        <v>0.85</v>
      </c>
      <c r="W70" t="n">
        <v>5.32</v>
      </c>
      <c r="X70" t="n">
        <v>0.48</v>
      </c>
      <c r="Y70" t="n">
        <v>1</v>
      </c>
      <c r="Z70" t="n">
        <v>10</v>
      </c>
      <c r="AA70" t="n">
        <v>936.5364241898831</v>
      </c>
      <c r="AB70" t="n">
        <v>1281.410452647621</v>
      </c>
      <c r="AC70" t="n">
        <v>1159.114437517798</v>
      </c>
      <c r="AD70" t="n">
        <v>936536.4241898831</v>
      </c>
      <c r="AE70" t="n">
        <v>1281410.452647621</v>
      </c>
      <c r="AF70" t="n">
        <v>4.020224748661718e-06</v>
      </c>
      <c r="AG70" t="n">
        <v>33.14814814814815</v>
      </c>
      <c r="AH70" t="n">
        <v>1159114.437517798</v>
      </c>
    </row>
    <row r="71">
      <c r="A71" t="n">
        <v>69</v>
      </c>
      <c r="B71" t="n">
        <v>150</v>
      </c>
      <c r="C71" t="inlineStr">
        <is>
          <t xml:space="preserve">CONCLUIDO	</t>
        </is>
      </c>
      <c r="D71" t="n">
        <v>3.5024</v>
      </c>
      <c r="E71" t="n">
        <v>28.55</v>
      </c>
      <c r="F71" t="n">
        <v>24.61</v>
      </c>
      <c r="G71" t="n">
        <v>86.86</v>
      </c>
      <c r="H71" t="n">
        <v>0.97</v>
      </c>
      <c r="I71" t="n">
        <v>17</v>
      </c>
      <c r="J71" t="n">
        <v>335.02</v>
      </c>
      <c r="K71" t="n">
        <v>61.82</v>
      </c>
      <c r="L71" t="n">
        <v>18.25</v>
      </c>
      <c r="M71" t="n">
        <v>15</v>
      </c>
      <c r="N71" t="n">
        <v>104.95</v>
      </c>
      <c r="O71" t="n">
        <v>41553.93</v>
      </c>
      <c r="P71" t="n">
        <v>404.64</v>
      </c>
      <c r="Q71" t="n">
        <v>1397.19</v>
      </c>
      <c r="R71" t="n">
        <v>86.98999999999999</v>
      </c>
      <c r="S71" t="n">
        <v>66.97</v>
      </c>
      <c r="T71" t="n">
        <v>7409.47</v>
      </c>
      <c r="U71" t="n">
        <v>0.77</v>
      </c>
      <c r="V71" t="n">
        <v>0.86</v>
      </c>
      <c r="W71" t="n">
        <v>5.32</v>
      </c>
      <c r="X71" t="n">
        <v>0.45</v>
      </c>
      <c r="Y71" t="n">
        <v>1</v>
      </c>
      <c r="Z71" t="n">
        <v>10</v>
      </c>
      <c r="AA71" t="n">
        <v>933.9158232084852</v>
      </c>
      <c r="AB71" t="n">
        <v>1277.824830772117</v>
      </c>
      <c r="AC71" t="n">
        <v>1155.871022361639</v>
      </c>
      <c r="AD71" t="n">
        <v>933915.8232084853</v>
      </c>
      <c r="AE71" t="n">
        <v>1277824.830772117</v>
      </c>
      <c r="AF71" t="n">
        <v>4.032890863181761e-06</v>
      </c>
      <c r="AG71" t="n">
        <v>33.04398148148148</v>
      </c>
      <c r="AH71" t="n">
        <v>1155871.022361639</v>
      </c>
    </row>
    <row r="72">
      <c r="A72" t="n">
        <v>70</v>
      </c>
      <c r="B72" t="n">
        <v>150</v>
      </c>
      <c r="C72" t="inlineStr">
        <is>
          <t xml:space="preserve">CONCLUIDO	</t>
        </is>
      </c>
      <c r="D72" t="n">
        <v>3.5028</v>
      </c>
      <c r="E72" t="n">
        <v>28.55</v>
      </c>
      <c r="F72" t="n">
        <v>24.61</v>
      </c>
      <c r="G72" t="n">
        <v>86.84999999999999</v>
      </c>
      <c r="H72" t="n">
        <v>0.98</v>
      </c>
      <c r="I72" t="n">
        <v>17</v>
      </c>
      <c r="J72" t="n">
        <v>335.62</v>
      </c>
      <c r="K72" t="n">
        <v>61.82</v>
      </c>
      <c r="L72" t="n">
        <v>18.5</v>
      </c>
      <c r="M72" t="n">
        <v>15</v>
      </c>
      <c r="N72" t="n">
        <v>105.3</v>
      </c>
      <c r="O72" t="n">
        <v>41627.72</v>
      </c>
      <c r="P72" t="n">
        <v>404.71</v>
      </c>
      <c r="Q72" t="n">
        <v>1397.21</v>
      </c>
      <c r="R72" t="n">
        <v>87.03</v>
      </c>
      <c r="S72" t="n">
        <v>66.97</v>
      </c>
      <c r="T72" t="n">
        <v>7431.98</v>
      </c>
      <c r="U72" t="n">
        <v>0.77</v>
      </c>
      <c r="V72" t="n">
        <v>0.86</v>
      </c>
      <c r="W72" t="n">
        <v>5.32</v>
      </c>
      <c r="X72" t="n">
        <v>0.44</v>
      </c>
      <c r="Y72" t="n">
        <v>1</v>
      </c>
      <c r="Z72" t="n">
        <v>10</v>
      </c>
      <c r="AA72" t="n">
        <v>933.9162929789454</v>
      </c>
      <c r="AB72" t="n">
        <v>1277.825473532786</v>
      </c>
      <c r="AC72" t="n">
        <v>1155.871603778132</v>
      </c>
      <c r="AD72" t="n">
        <v>933916.2929789454</v>
      </c>
      <c r="AE72" t="n">
        <v>1277825.473532786</v>
      </c>
      <c r="AF72" t="n">
        <v>4.033351449164307e-06</v>
      </c>
      <c r="AG72" t="n">
        <v>33.04398148148148</v>
      </c>
      <c r="AH72" t="n">
        <v>1155871.603778132</v>
      </c>
    </row>
    <row r="73">
      <c r="A73" t="n">
        <v>71</v>
      </c>
      <c r="B73" t="n">
        <v>150</v>
      </c>
      <c r="C73" t="inlineStr">
        <is>
          <t xml:space="preserve">CONCLUIDO	</t>
        </is>
      </c>
      <c r="D73" t="n">
        <v>3.5017</v>
      </c>
      <c r="E73" t="n">
        <v>28.56</v>
      </c>
      <c r="F73" t="n">
        <v>24.62</v>
      </c>
      <c r="G73" t="n">
        <v>86.88</v>
      </c>
      <c r="H73" t="n">
        <v>0.99</v>
      </c>
      <c r="I73" t="n">
        <v>17</v>
      </c>
      <c r="J73" t="n">
        <v>336.22</v>
      </c>
      <c r="K73" t="n">
        <v>61.82</v>
      </c>
      <c r="L73" t="n">
        <v>18.75</v>
      </c>
      <c r="M73" t="n">
        <v>15</v>
      </c>
      <c r="N73" t="n">
        <v>105.65</v>
      </c>
      <c r="O73" t="n">
        <v>41701.68</v>
      </c>
      <c r="P73" t="n">
        <v>404.41</v>
      </c>
      <c r="Q73" t="n">
        <v>1397.2</v>
      </c>
      <c r="R73" t="n">
        <v>87.34999999999999</v>
      </c>
      <c r="S73" t="n">
        <v>66.97</v>
      </c>
      <c r="T73" t="n">
        <v>7593.66</v>
      </c>
      <c r="U73" t="n">
        <v>0.77</v>
      </c>
      <c r="V73" t="n">
        <v>0.85</v>
      </c>
      <c r="W73" t="n">
        <v>5.32</v>
      </c>
      <c r="X73" t="n">
        <v>0.45</v>
      </c>
      <c r="Y73" t="n">
        <v>1</v>
      </c>
      <c r="Z73" t="n">
        <v>10</v>
      </c>
      <c r="AA73" t="n">
        <v>933.8975340261537</v>
      </c>
      <c r="AB73" t="n">
        <v>1277.799806705989</v>
      </c>
      <c r="AC73" t="n">
        <v>1155.848386557261</v>
      </c>
      <c r="AD73" t="n">
        <v>933897.5340261537</v>
      </c>
      <c r="AE73" t="n">
        <v>1277799.806705989</v>
      </c>
      <c r="AF73" t="n">
        <v>4.032084837712304e-06</v>
      </c>
      <c r="AG73" t="n">
        <v>33.05555555555556</v>
      </c>
      <c r="AH73" t="n">
        <v>1155848.386557261</v>
      </c>
    </row>
    <row r="74">
      <c r="A74" t="n">
        <v>72</v>
      </c>
      <c r="B74" t="n">
        <v>150</v>
      </c>
      <c r="C74" t="inlineStr">
        <is>
          <t xml:space="preserve">CONCLUIDO	</t>
        </is>
      </c>
      <c r="D74" t="n">
        <v>3.5001</v>
      </c>
      <c r="E74" t="n">
        <v>28.57</v>
      </c>
      <c r="F74" t="n">
        <v>24.63</v>
      </c>
      <c r="G74" t="n">
        <v>86.93000000000001</v>
      </c>
      <c r="H74" t="n">
        <v>1.01</v>
      </c>
      <c r="I74" t="n">
        <v>17</v>
      </c>
      <c r="J74" t="n">
        <v>336.82</v>
      </c>
      <c r="K74" t="n">
        <v>61.82</v>
      </c>
      <c r="L74" t="n">
        <v>19</v>
      </c>
      <c r="M74" t="n">
        <v>15</v>
      </c>
      <c r="N74" t="n">
        <v>106</v>
      </c>
      <c r="O74" t="n">
        <v>41775.82</v>
      </c>
      <c r="P74" t="n">
        <v>403.33</v>
      </c>
      <c r="Q74" t="n">
        <v>1397.2</v>
      </c>
      <c r="R74" t="n">
        <v>87.5</v>
      </c>
      <c r="S74" t="n">
        <v>66.97</v>
      </c>
      <c r="T74" t="n">
        <v>7666.16</v>
      </c>
      <c r="U74" t="n">
        <v>0.77</v>
      </c>
      <c r="V74" t="n">
        <v>0.85</v>
      </c>
      <c r="W74" t="n">
        <v>5.33</v>
      </c>
      <c r="X74" t="n">
        <v>0.46</v>
      </c>
      <c r="Y74" t="n">
        <v>1</v>
      </c>
      <c r="Z74" t="n">
        <v>10</v>
      </c>
      <c r="AA74" t="n">
        <v>933.3996371635247</v>
      </c>
      <c r="AB74" t="n">
        <v>1277.118562252881</v>
      </c>
      <c r="AC74" t="n">
        <v>1155.232159118625</v>
      </c>
      <c r="AD74" t="n">
        <v>933399.6371635247</v>
      </c>
      <c r="AE74" t="n">
        <v>1277118.562252881</v>
      </c>
      <c r="AF74" t="n">
        <v>4.030242493782115e-06</v>
      </c>
      <c r="AG74" t="n">
        <v>33.06712962962963</v>
      </c>
      <c r="AH74" t="n">
        <v>1155232.159118625</v>
      </c>
    </row>
    <row r="75">
      <c r="A75" t="n">
        <v>73</v>
      </c>
      <c r="B75" t="n">
        <v>150</v>
      </c>
      <c r="C75" t="inlineStr">
        <is>
          <t xml:space="preserve">CONCLUIDO	</t>
        </is>
      </c>
      <c r="D75" t="n">
        <v>3.5113</v>
      </c>
      <c r="E75" t="n">
        <v>28.48</v>
      </c>
      <c r="F75" t="n">
        <v>24.59</v>
      </c>
      <c r="G75" t="n">
        <v>92.23</v>
      </c>
      <c r="H75" t="n">
        <v>1.02</v>
      </c>
      <c r="I75" t="n">
        <v>16</v>
      </c>
      <c r="J75" t="n">
        <v>337.43</v>
      </c>
      <c r="K75" t="n">
        <v>61.82</v>
      </c>
      <c r="L75" t="n">
        <v>19.25</v>
      </c>
      <c r="M75" t="n">
        <v>14</v>
      </c>
      <c r="N75" t="n">
        <v>106.35</v>
      </c>
      <c r="O75" t="n">
        <v>41850.13</v>
      </c>
      <c r="P75" t="n">
        <v>401.84</v>
      </c>
      <c r="Q75" t="n">
        <v>1397.2</v>
      </c>
      <c r="R75" t="n">
        <v>86.59999999999999</v>
      </c>
      <c r="S75" t="n">
        <v>66.97</v>
      </c>
      <c r="T75" t="n">
        <v>7221.3</v>
      </c>
      <c r="U75" t="n">
        <v>0.77</v>
      </c>
      <c r="V75" t="n">
        <v>0.86</v>
      </c>
      <c r="W75" t="n">
        <v>5.32</v>
      </c>
      <c r="X75" t="n">
        <v>0.43</v>
      </c>
      <c r="Y75" t="n">
        <v>1</v>
      </c>
      <c r="Z75" t="n">
        <v>10</v>
      </c>
      <c r="AA75" t="n">
        <v>920.7669067850381</v>
      </c>
      <c r="AB75" t="n">
        <v>1259.833903232305</v>
      </c>
      <c r="AC75" t="n">
        <v>1139.597123695801</v>
      </c>
      <c r="AD75" t="n">
        <v>920766.9067850382</v>
      </c>
      <c r="AE75" t="n">
        <v>1259833.903232305</v>
      </c>
      <c r="AF75" t="n">
        <v>4.043138901293432e-06</v>
      </c>
      <c r="AG75" t="n">
        <v>32.96296296296297</v>
      </c>
      <c r="AH75" t="n">
        <v>1139597.123695801</v>
      </c>
    </row>
    <row r="76">
      <c r="A76" t="n">
        <v>74</v>
      </c>
      <c r="B76" t="n">
        <v>150</v>
      </c>
      <c r="C76" t="inlineStr">
        <is>
          <t xml:space="preserve">CONCLUIDO	</t>
        </is>
      </c>
      <c r="D76" t="n">
        <v>3.5098</v>
      </c>
      <c r="E76" t="n">
        <v>28.49</v>
      </c>
      <c r="F76" t="n">
        <v>24.61</v>
      </c>
      <c r="G76" t="n">
        <v>92.27</v>
      </c>
      <c r="H76" t="n">
        <v>1.03</v>
      </c>
      <c r="I76" t="n">
        <v>16</v>
      </c>
      <c r="J76" t="n">
        <v>338.03</v>
      </c>
      <c r="K76" t="n">
        <v>61.82</v>
      </c>
      <c r="L76" t="n">
        <v>19.5</v>
      </c>
      <c r="M76" t="n">
        <v>14</v>
      </c>
      <c r="N76" t="n">
        <v>106.71</v>
      </c>
      <c r="O76" t="n">
        <v>41924.62</v>
      </c>
      <c r="P76" t="n">
        <v>402.79</v>
      </c>
      <c r="Q76" t="n">
        <v>1397.2</v>
      </c>
      <c r="R76" t="n">
        <v>86.93000000000001</v>
      </c>
      <c r="S76" t="n">
        <v>66.97</v>
      </c>
      <c r="T76" t="n">
        <v>7386.46</v>
      </c>
      <c r="U76" t="n">
        <v>0.77</v>
      </c>
      <c r="V76" t="n">
        <v>0.86</v>
      </c>
      <c r="W76" t="n">
        <v>5.32</v>
      </c>
      <c r="X76" t="n">
        <v>0.44</v>
      </c>
      <c r="Y76" t="n">
        <v>1</v>
      </c>
      <c r="Z76" t="n">
        <v>10</v>
      </c>
      <c r="AA76" t="n">
        <v>921.7126774860523</v>
      </c>
      <c r="AB76" t="n">
        <v>1261.127948429891</v>
      </c>
      <c r="AC76" t="n">
        <v>1140.767667035934</v>
      </c>
      <c r="AD76" t="n">
        <v>921712.6774860523</v>
      </c>
      <c r="AE76" t="n">
        <v>1261127.948429891</v>
      </c>
      <c r="AF76" t="n">
        <v>4.041411703858881e-06</v>
      </c>
      <c r="AG76" t="n">
        <v>32.97453703703704</v>
      </c>
      <c r="AH76" t="n">
        <v>1140767.667035934</v>
      </c>
    </row>
    <row r="77">
      <c r="A77" t="n">
        <v>75</v>
      </c>
      <c r="B77" t="n">
        <v>150</v>
      </c>
      <c r="C77" t="inlineStr">
        <is>
          <t xml:space="preserve">CONCLUIDO	</t>
        </is>
      </c>
      <c r="D77" t="n">
        <v>3.51</v>
      </c>
      <c r="E77" t="n">
        <v>28.49</v>
      </c>
      <c r="F77" t="n">
        <v>24.6</v>
      </c>
      <c r="G77" t="n">
        <v>92.26000000000001</v>
      </c>
      <c r="H77" t="n">
        <v>1.04</v>
      </c>
      <c r="I77" t="n">
        <v>16</v>
      </c>
      <c r="J77" t="n">
        <v>338.63</v>
      </c>
      <c r="K77" t="n">
        <v>61.82</v>
      </c>
      <c r="L77" t="n">
        <v>19.75</v>
      </c>
      <c r="M77" t="n">
        <v>14</v>
      </c>
      <c r="N77" t="n">
        <v>107.06</v>
      </c>
      <c r="O77" t="n">
        <v>41999.28</v>
      </c>
      <c r="P77" t="n">
        <v>402.14</v>
      </c>
      <c r="Q77" t="n">
        <v>1397.25</v>
      </c>
      <c r="R77" t="n">
        <v>86.90000000000001</v>
      </c>
      <c r="S77" t="n">
        <v>66.97</v>
      </c>
      <c r="T77" t="n">
        <v>7374.05</v>
      </c>
      <c r="U77" t="n">
        <v>0.77</v>
      </c>
      <c r="V77" t="n">
        <v>0.86</v>
      </c>
      <c r="W77" t="n">
        <v>5.32</v>
      </c>
      <c r="X77" t="n">
        <v>0.44</v>
      </c>
      <c r="Y77" t="n">
        <v>1</v>
      </c>
      <c r="Z77" t="n">
        <v>10</v>
      </c>
      <c r="AA77" t="n">
        <v>921.1843695992739</v>
      </c>
      <c r="AB77" t="n">
        <v>1260.405094271902</v>
      </c>
      <c r="AC77" t="n">
        <v>1140.113801064251</v>
      </c>
      <c r="AD77" t="n">
        <v>921184.3695992739</v>
      </c>
      <c r="AE77" t="n">
        <v>1260405.094271902</v>
      </c>
      <c r="AF77" t="n">
        <v>4.041641996850154e-06</v>
      </c>
      <c r="AG77" t="n">
        <v>32.97453703703704</v>
      </c>
      <c r="AH77" t="n">
        <v>1140113.801064251</v>
      </c>
    </row>
    <row r="78">
      <c r="A78" t="n">
        <v>76</v>
      </c>
      <c r="B78" t="n">
        <v>150</v>
      </c>
      <c r="C78" t="inlineStr">
        <is>
          <t xml:space="preserve">CONCLUIDO	</t>
        </is>
      </c>
      <c r="D78" t="n">
        <v>3.5094</v>
      </c>
      <c r="E78" t="n">
        <v>28.5</v>
      </c>
      <c r="F78" t="n">
        <v>24.61</v>
      </c>
      <c r="G78" t="n">
        <v>92.28</v>
      </c>
      <c r="H78" t="n">
        <v>1.05</v>
      </c>
      <c r="I78" t="n">
        <v>16</v>
      </c>
      <c r="J78" t="n">
        <v>339.24</v>
      </c>
      <c r="K78" t="n">
        <v>61.82</v>
      </c>
      <c r="L78" t="n">
        <v>20</v>
      </c>
      <c r="M78" t="n">
        <v>14</v>
      </c>
      <c r="N78" t="n">
        <v>107.42</v>
      </c>
      <c r="O78" t="n">
        <v>42074.12</v>
      </c>
      <c r="P78" t="n">
        <v>401.86</v>
      </c>
      <c r="Q78" t="n">
        <v>1397.17</v>
      </c>
      <c r="R78" t="n">
        <v>87.18000000000001</v>
      </c>
      <c r="S78" t="n">
        <v>66.97</v>
      </c>
      <c r="T78" t="n">
        <v>7509.33</v>
      </c>
      <c r="U78" t="n">
        <v>0.77</v>
      </c>
      <c r="V78" t="n">
        <v>0.86</v>
      </c>
      <c r="W78" t="n">
        <v>5.32</v>
      </c>
      <c r="X78" t="n">
        <v>0.44</v>
      </c>
      <c r="Y78" t="n">
        <v>1</v>
      </c>
      <c r="Z78" t="n">
        <v>10</v>
      </c>
      <c r="AA78" t="n">
        <v>921.1192579718165</v>
      </c>
      <c r="AB78" t="n">
        <v>1260.316005670692</v>
      </c>
      <c r="AC78" t="n">
        <v>1140.033214954104</v>
      </c>
      <c r="AD78" t="n">
        <v>921119.2579718166</v>
      </c>
      <c r="AE78" t="n">
        <v>1260316.005670692</v>
      </c>
      <c r="AF78" t="n">
        <v>4.040951117876333e-06</v>
      </c>
      <c r="AG78" t="n">
        <v>32.98611111111111</v>
      </c>
      <c r="AH78" t="n">
        <v>1140033.214954104</v>
      </c>
    </row>
    <row r="79">
      <c r="A79" t="n">
        <v>77</v>
      </c>
      <c r="B79" t="n">
        <v>150</v>
      </c>
      <c r="C79" t="inlineStr">
        <is>
          <t xml:space="preserve">CONCLUIDO	</t>
        </is>
      </c>
      <c r="D79" t="n">
        <v>3.5103</v>
      </c>
      <c r="E79" t="n">
        <v>28.49</v>
      </c>
      <c r="F79" t="n">
        <v>24.6</v>
      </c>
      <c r="G79" t="n">
        <v>92.26000000000001</v>
      </c>
      <c r="H79" t="n">
        <v>1.06</v>
      </c>
      <c r="I79" t="n">
        <v>16</v>
      </c>
      <c r="J79" t="n">
        <v>339.85</v>
      </c>
      <c r="K79" t="n">
        <v>61.82</v>
      </c>
      <c r="L79" t="n">
        <v>20.25</v>
      </c>
      <c r="M79" t="n">
        <v>14</v>
      </c>
      <c r="N79" t="n">
        <v>107.78</v>
      </c>
      <c r="O79" t="n">
        <v>42149.15</v>
      </c>
      <c r="P79" t="n">
        <v>400.84</v>
      </c>
      <c r="Q79" t="n">
        <v>1397.23</v>
      </c>
      <c r="R79" t="n">
        <v>86.90000000000001</v>
      </c>
      <c r="S79" t="n">
        <v>66.97</v>
      </c>
      <c r="T79" t="n">
        <v>7369.31</v>
      </c>
      <c r="U79" t="n">
        <v>0.77</v>
      </c>
      <c r="V79" t="n">
        <v>0.86</v>
      </c>
      <c r="W79" t="n">
        <v>5.32</v>
      </c>
      <c r="X79" t="n">
        <v>0.44</v>
      </c>
      <c r="Y79" t="n">
        <v>1</v>
      </c>
      <c r="Z79" t="n">
        <v>10</v>
      </c>
      <c r="AA79" t="n">
        <v>920.2530584411043</v>
      </c>
      <c r="AB79" t="n">
        <v>1259.130833258745</v>
      </c>
      <c r="AC79" t="n">
        <v>1138.961153733754</v>
      </c>
      <c r="AD79" t="n">
        <v>920253.0584411043</v>
      </c>
      <c r="AE79" t="n">
        <v>1259130.833258745</v>
      </c>
      <c r="AF79" t="n">
        <v>4.041987436337065e-06</v>
      </c>
      <c r="AG79" t="n">
        <v>32.97453703703704</v>
      </c>
      <c r="AH79" t="n">
        <v>1138961.153733754</v>
      </c>
    </row>
    <row r="80">
      <c r="A80" t="n">
        <v>78</v>
      </c>
      <c r="B80" t="n">
        <v>150</v>
      </c>
      <c r="C80" t="inlineStr">
        <is>
          <t xml:space="preserve">CONCLUIDO	</t>
        </is>
      </c>
      <c r="D80" t="n">
        <v>3.5217</v>
      </c>
      <c r="E80" t="n">
        <v>28.4</v>
      </c>
      <c r="F80" t="n">
        <v>24.57</v>
      </c>
      <c r="G80" t="n">
        <v>98.26000000000001</v>
      </c>
      <c r="H80" t="n">
        <v>1.07</v>
      </c>
      <c r="I80" t="n">
        <v>15</v>
      </c>
      <c r="J80" t="n">
        <v>340.46</v>
      </c>
      <c r="K80" t="n">
        <v>61.82</v>
      </c>
      <c r="L80" t="n">
        <v>20.5</v>
      </c>
      <c r="M80" t="n">
        <v>13</v>
      </c>
      <c r="N80" t="n">
        <v>108.14</v>
      </c>
      <c r="O80" t="n">
        <v>42224.35</v>
      </c>
      <c r="P80" t="n">
        <v>399.51</v>
      </c>
      <c r="Q80" t="n">
        <v>1397.24</v>
      </c>
      <c r="R80" t="n">
        <v>85.52</v>
      </c>
      <c r="S80" t="n">
        <v>66.97</v>
      </c>
      <c r="T80" t="n">
        <v>6687.04</v>
      </c>
      <c r="U80" t="n">
        <v>0.78</v>
      </c>
      <c r="V80" t="n">
        <v>0.86</v>
      </c>
      <c r="W80" t="n">
        <v>5.32</v>
      </c>
      <c r="X80" t="n">
        <v>0.4</v>
      </c>
      <c r="Y80" t="n">
        <v>1</v>
      </c>
      <c r="Z80" t="n">
        <v>10</v>
      </c>
      <c r="AA80" t="n">
        <v>917.8251446171855</v>
      </c>
      <c r="AB80" t="n">
        <v>1255.808854452861</v>
      </c>
      <c r="AC80" t="n">
        <v>1135.956219922677</v>
      </c>
      <c r="AD80" t="n">
        <v>917825.1446171855</v>
      </c>
      <c r="AE80" t="n">
        <v>1255808.854452861</v>
      </c>
      <c r="AF80" t="n">
        <v>4.055114136839654e-06</v>
      </c>
      <c r="AG80" t="n">
        <v>32.87037037037037</v>
      </c>
      <c r="AH80" t="n">
        <v>1135956.219922677</v>
      </c>
    </row>
    <row r="81">
      <c r="A81" t="n">
        <v>79</v>
      </c>
      <c r="B81" t="n">
        <v>150</v>
      </c>
      <c r="C81" t="inlineStr">
        <is>
          <t xml:space="preserve">CONCLUIDO	</t>
        </is>
      </c>
      <c r="D81" t="n">
        <v>3.523</v>
      </c>
      <c r="E81" t="n">
        <v>28.39</v>
      </c>
      <c r="F81" t="n">
        <v>24.55</v>
      </c>
      <c r="G81" t="n">
        <v>98.22</v>
      </c>
      <c r="H81" t="n">
        <v>1.08</v>
      </c>
      <c r="I81" t="n">
        <v>15</v>
      </c>
      <c r="J81" t="n">
        <v>341.07</v>
      </c>
      <c r="K81" t="n">
        <v>61.82</v>
      </c>
      <c r="L81" t="n">
        <v>20.75</v>
      </c>
      <c r="M81" t="n">
        <v>13</v>
      </c>
      <c r="N81" t="n">
        <v>108.5</v>
      </c>
      <c r="O81" t="n">
        <v>42299.74</v>
      </c>
      <c r="P81" t="n">
        <v>399.02</v>
      </c>
      <c r="Q81" t="n">
        <v>1397.19</v>
      </c>
      <c r="R81" t="n">
        <v>85.20999999999999</v>
      </c>
      <c r="S81" t="n">
        <v>66.97</v>
      </c>
      <c r="T81" t="n">
        <v>6533.74</v>
      </c>
      <c r="U81" t="n">
        <v>0.79</v>
      </c>
      <c r="V81" t="n">
        <v>0.86</v>
      </c>
      <c r="W81" t="n">
        <v>5.32</v>
      </c>
      <c r="X81" t="n">
        <v>0.39</v>
      </c>
      <c r="Y81" t="n">
        <v>1</v>
      </c>
      <c r="Z81" t="n">
        <v>10</v>
      </c>
      <c r="AA81" t="n">
        <v>917.2234260653011</v>
      </c>
      <c r="AB81" t="n">
        <v>1254.985556584224</v>
      </c>
      <c r="AC81" t="n">
        <v>1135.211496447116</v>
      </c>
      <c r="AD81" t="n">
        <v>917223.4260653011</v>
      </c>
      <c r="AE81" t="n">
        <v>1254985.556584224</v>
      </c>
      <c r="AF81" t="n">
        <v>4.056611041282933e-06</v>
      </c>
      <c r="AG81" t="n">
        <v>32.8587962962963</v>
      </c>
      <c r="AH81" t="n">
        <v>1135211.496447116</v>
      </c>
    </row>
    <row r="82">
      <c r="A82" t="n">
        <v>80</v>
      </c>
      <c r="B82" t="n">
        <v>150</v>
      </c>
      <c r="C82" t="inlineStr">
        <is>
          <t xml:space="preserve">CONCLUIDO	</t>
        </is>
      </c>
      <c r="D82" t="n">
        <v>3.5215</v>
      </c>
      <c r="E82" t="n">
        <v>28.4</v>
      </c>
      <c r="F82" t="n">
        <v>24.57</v>
      </c>
      <c r="G82" t="n">
        <v>98.27</v>
      </c>
      <c r="H82" t="n">
        <v>1.1</v>
      </c>
      <c r="I82" t="n">
        <v>15</v>
      </c>
      <c r="J82" t="n">
        <v>341.68</v>
      </c>
      <c r="K82" t="n">
        <v>61.82</v>
      </c>
      <c r="L82" t="n">
        <v>21</v>
      </c>
      <c r="M82" t="n">
        <v>13</v>
      </c>
      <c r="N82" t="n">
        <v>108.86</v>
      </c>
      <c r="O82" t="n">
        <v>42375.31</v>
      </c>
      <c r="P82" t="n">
        <v>398.67</v>
      </c>
      <c r="Q82" t="n">
        <v>1397.17</v>
      </c>
      <c r="R82" t="n">
        <v>85.73</v>
      </c>
      <c r="S82" t="n">
        <v>66.97</v>
      </c>
      <c r="T82" t="n">
        <v>6792.34</v>
      </c>
      <c r="U82" t="n">
        <v>0.78</v>
      </c>
      <c r="V82" t="n">
        <v>0.86</v>
      </c>
      <c r="W82" t="n">
        <v>5.32</v>
      </c>
      <c r="X82" t="n">
        <v>0.4</v>
      </c>
      <c r="Y82" t="n">
        <v>1</v>
      </c>
      <c r="Z82" t="n">
        <v>10</v>
      </c>
      <c r="AA82" t="n">
        <v>917.271674839336</v>
      </c>
      <c r="AB82" t="n">
        <v>1255.051572685444</v>
      </c>
      <c r="AC82" t="n">
        <v>1135.27121206429</v>
      </c>
      <c r="AD82" t="n">
        <v>917271.674839336</v>
      </c>
      <c r="AE82" t="n">
        <v>1255051.572685444</v>
      </c>
      <c r="AF82" t="n">
        <v>4.054883843848381e-06</v>
      </c>
      <c r="AG82" t="n">
        <v>32.87037037037037</v>
      </c>
      <c r="AH82" t="n">
        <v>1135271.21206429</v>
      </c>
    </row>
    <row r="83">
      <c r="A83" t="n">
        <v>81</v>
      </c>
      <c r="B83" t="n">
        <v>150</v>
      </c>
      <c r="C83" t="inlineStr">
        <is>
          <t xml:space="preserve">CONCLUIDO	</t>
        </is>
      </c>
      <c r="D83" t="n">
        <v>3.5196</v>
      </c>
      <c r="E83" t="n">
        <v>28.41</v>
      </c>
      <c r="F83" t="n">
        <v>24.58</v>
      </c>
      <c r="G83" t="n">
        <v>98.33</v>
      </c>
      <c r="H83" t="n">
        <v>1.11</v>
      </c>
      <c r="I83" t="n">
        <v>15</v>
      </c>
      <c r="J83" t="n">
        <v>342.3</v>
      </c>
      <c r="K83" t="n">
        <v>61.82</v>
      </c>
      <c r="L83" t="n">
        <v>21.25</v>
      </c>
      <c r="M83" t="n">
        <v>13</v>
      </c>
      <c r="N83" t="n">
        <v>109.23</v>
      </c>
      <c r="O83" t="n">
        <v>42451.07</v>
      </c>
      <c r="P83" t="n">
        <v>397.83</v>
      </c>
      <c r="Q83" t="n">
        <v>1397.2</v>
      </c>
      <c r="R83" t="n">
        <v>86.02</v>
      </c>
      <c r="S83" t="n">
        <v>66.97</v>
      </c>
      <c r="T83" t="n">
        <v>6934.69</v>
      </c>
      <c r="U83" t="n">
        <v>0.78</v>
      </c>
      <c r="V83" t="n">
        <v>0.86</v>
      </c>
      <c r="W83" t="n">
        <v>5.32</v>
      </c>
      <c r="X83" t="n">
        <v>0.42</v>
      </c>
      <c r="Y83" t="n">
        <v>1</v>
      </c>
      <c r="Z83" t="n">
        <v>10</v>
      </c>
      <c r="AA83" t="n">
        <v>916.9736357764357</v>
      </c>
      <c r="AB83" t="n">
        <v>1254.643782491029</v>
      </c>
      <c r="AC83" t="n">
        <v>1134.902340793693</v>
      </c>
      <c r="AD83" t="n">
        <v>916973.6357764357</v>
      </c>
      <c r="AE83" t="n">
        <v>1254643.782491029</v>
      </c>
      <c r="AF83" t="n">
        <v>4.052696060431283e-06</v>
      </c>
      <c r="AG83" t="n">
        <v>32.88194444444445</v>
      </c>
      <c r="AH83" t="n">
        <v>1134902.340793693</v>
      </c>
    </row>
    <row r="84">
      <c r="A84" t="n">
        <v>82</v>
      </c>
      <c r="B84" t="n">
        <v>150</v>
      </c>
      <c r="C84" t="inlineStr">
        <is>
          <t xml:space="preserve">CONCLUIDO	</t>
        </is>
      </c>
      <c r="D84" t="n">
        <v>3.5223</v>
      </c>
      <c r="E84" t="n">
        <v>28.39</v>
      </c>
      <c r="F84" t="n">
        <v>24.56</v>
      </c>
      <c r="G84" t="n">
        <v>98.23999999999999</v>
      </c>
      <c r="H84" t="n">
        <v>1.12</v>
      </c>
      <c r="I84" t="n">
        <v>15</v>
      </c>
      <c r="J84" t="n">
        <v>342.91</v>
      </c>
      <c r="K84" t="n">
        <v>61.82</v>
      </c>
      <c r="L84" t="n">
        <v>21.5</v>
      </c>
      <c r="M84" t="n">
        <v>13</v>
      </c>
      <c r="N84" t="n">
        <v>109.59</v>
      </c>
      <c r="O84" t="n">
        <v>42527.02</v>
      </c>
      <c r="P84" t="n">
        <v>395.35</v>
      </c>
      <c r="Q84" t="n">
        <v>1397.17</v>
      </c>
      <c r="R84" t="n">
        <v>85.41</v>
      </c>
      <c r="S84" t="n">
        <v>66.97</v>
      </c>
      <c r="T84" t="n">
        <v>6630.35</v>
      </c>
      <c r="U84" t="n">
        <v>0.78</v>
      </c>
      <c r="V84" t="n">
        <v>0.86</v>
      </c>
      <c r="W84" t="n">
        <v>5.32</v>
      </c>
      <c r="X84" t="n">
        <v>0.4</v>
      </c>
      <c r="Y84" t="n">
        <v>1</v>
      </c>
      <c r="Z84" t="n">
        <v>10</v>
      </c>
      <c r="AA84" t="n">
        <v>914.8417871637005</v>
      </c>
      <c r="AB84" t="n">
        <v>1251.726893168561</v>
      </c>
      <c r="AC84" t="n">
        <v>1132.263835294282</v>
      </c>
      <c r="AD84" t="n">
        <v>914841.7871637004</v>
      </c>
      <c r="AE84" t="n">
        <v>1251726.893168561</v>
      </c>
      <c r="AF84" t="n">
        <v>4.055805015813475e-06</v>
      </c>
      <c r="AG84" t="n">
        <v>32.8587962962963</v>
      </c>
      <c r="AH84" t="n">
        <v>1132263.835294282</v>
      </c>
    </row>
    <row r="85">
      <c r="A85" t="n">
        <v>83</v>
      </c>
      <c r="B85" t="n">
        <v>150</v>
      </c>
      <c r="C85" t="inlineStr">
        <is>
          <t xml:space="preserve">CONCLUIDO	</t>
        </is>
      </c>
      <c r="D85" t="n">
        <v>3.5318</v>
      </c>
      <c r="E85" t="n">
        <v>28.31</v>
      </c>
      <c r="F85" t="n">
        <v>24.54</v>
      </c>
      <c r="G85" t="n">
        <v>105.17</v>
      </c>
      <c r="H85" t="n">
        <v>1.13</v>
      </c>
      <c r="I85" t="n">
        <v>14</v>
      </c>
      <c r="J85" t="n">
        <v>343.53</v>
      </c>
      <c r="K85" t="n">
        <v>61.82</v>
      </c>
      <c r="L85" t="n">
        <v>21.75</v>
      </c>
      <c r="M85" t="n">
        <v>12</v>
      </c>
      <c r="N85" t="n">
        <v>109.96</v>
      </c>
      <c r="O85" t="n">
        <v>42603.15</v>
      </c>
      <c r="P85" t="n">
        <v>394.15</v>
      </c>
      <c r="Q85" t="n">
        <v>1397.2</v>
      </c>
      <c r="R85" t="n">
        <v>84.64</v>
      </c>
      <c r="S85" t="n">
        <v>66.97</v>
      </c>
      <c r="T85" t="n">
        <v>6251.28</v>
      </c>
      <c r="U85" t="n">
        <v>0.79</v>
      </c>
      <c r="V85" t="n">
        <v>0.86</v>
      </c>
      <c r="W85" t="n">
        <v>5.32</v>
      </c>
      <c r="X85" t="n">
        <v>0.37</v>
      </c>
      <c r="Y85" t="n">
        <v>1</v>
      </c>
      <c r="Z85" t="n">
        <v>10</v>
      </c>
      <c r="AA85" t="n">
        <v>912.8042420339995</v>
      </c>
      <c r="AB85" t="n">
        <v>1248.939034031957</v>
      </c>
      <c r="AC85" t="n">
        <v>1129.74204552089</v>
      </c>
      <c r="AD85" t="n">
        <v>912804.2420339994</v>
      </c>
      <c r="AE85" t="n">
        <v>1248939.034031957</v>
      </c>
      <c r="AF85" t="n">
        <v>4.066743932898967e-06</v>
      </c>
      <c r="AG85" t="n">
        <v>32.7662037037037</v>
      </c>
      <c r="AH85" t="n">
        <v>1129742.04552089</v>
      </c>
    </row>
    <row r="86">
      <c r="A86" t="n">
        <v>84</v>
      </c>
      <c r="B86" t="n">
        <v>150</v>
      </c>
      <c r="C86" t="inlineStr">
        <is>
          <t xml:space="preserve">CONCLUIDO	</t>
        </is>
      </c>
      <c r="D86" t="n">
        <v>3.5333</v>
      </c>
      <c r="E86" t="n">
        <v>28.3</v>
      </c>
      <c r="F86" t="n">
        <v>24.53</v>
      </c>
      <c r="G86" t="n">
        <v>105.12</v>
      </c>
      <c r="H86" t="n">
        <v>1.14</v>
      </c>
      <c r="I86" t="n">
        <v>14</v>
      </c>
      <c r="J86" t="n">
        <v>344.15</v>
      </c>
      <c r="K86" t="n">
        <v>61.82</v>
      </c>
      <c r="L86" t="n">
        <v>22</v>
      </c>
      <c r="M86" t="n">
        <v>12</v>
      </c>
      <c r="N86" t="n">
        <v>110.33</v>
      </c>
      <c r="O86" t="n">
        <v>42679.6</v>
      </c>
      <c r="P86" t="n">
        <v>394.23</v>
      </c>
      <c r="Q86" t="n">
        <v>1397.2</v>
      </c>
      <c r="R86" t="n">
        <v>84.18000000000001</v>
      </c>
      <c r="S86" t="n">
        <v>66.97</v>
      </c>
      <c r="T86" t="n">
        <v>6021.69</v>
      </c>
      <c r="U86" t="n">
        <v>0.8</v>
      </c>
      <c r="V86" t="n">
        <v>0.86</v>
      </c>
      <c r="W86" t="n">
        <v>5.32</v>
      </c>
      <c r="X86" t="n">
        <v>0.36</v>
      </c>
      <c r="Y86" t="n">
        <v>1</v>
      </c>
      <c r="Z86" t="n">
        <v>10</v>
      </c>
      <c r="AA86" t="n">
        <v>912.6294838174625</v>
      </c>
      <c r="AB86" t="n">
        <v>1248.699922130304</v>
      </c>
      <c r="AC86" t="n">
        <v>1129.525754123535</v>
      </c>
      <c r="AD86" t="n">
        <v>912629.4838174626</v>
      </c>
      <c r="AE86" t="n">
        <v>1248699.922130303</v>
      </c>
      <c r="AF86" t="n">
        <v>4.068471130333519e-06</v>
      </c>
      <c r="AG86" t="n">
        <v>32.75462962962963</v>
      </c>
      <c r="AH86" t="n">
        <v>1129525.754123535</v>
      </c>
    </row>
    <row r="87">
      <c r="A87" t="n">
        <v>85</v>
      </c>
      <c r="B87" t="n">
        <v>150</v>
      </c>
      <c r="C87" t="inlineStr">
        <is>
          <t xml:space="preserve">CONCLUIDO	</t>
        </is>
      </c>
      <c r="D87" t="n">
        <v>3.5334</v>
      </c>
      <c r="E87" t="n">
        <v>28.3</v>
      </c>
      <c r="F87" t="n">
        <v>24.53</v>
      </c>
      <c r="G87" t="n">
        <v>105.11</v>
      </c>
      <c r="H87" t="n">
        <v>1.15</v>
      </c>
      <c r="I87" t="n">
        <v>14</v>
      </c>
      <c r="J87" t="n">
        <v>344.77</v>
      </c>
      <c r="K87" t="n">
        <v>61.82</v>
      </c>
      <c r="L87" t="n">
        <v>22.25</v>
      </c>
      <c r="M87" t="n">
        <v>12</v>
      </c>
      <c r="N87" t="n">
        <v>110.7</v>
      </c>
      <c r="O87" t="n">
        <v>42756.12</v>
      </c>
      <c r="P87" t="n">
        <v>394.14</v>
      </c>
      <c r="Q87" t="n">
        <v>1397.17</v>
      </c>
      <c r="R87" t="n">
        <v>84.25</v>
      </c>
      <c r="S87" t="n">
        <v>66.97</v>
      </c>
      <c r="T87" t="n">
        <v>6054.45</v>
      </c>
      <c r="U87" t="n">
        <v>0.79</v>
      </c>
      <c r="V87" t="n">
        <v>0.86</v>
      </c>
      <c r="W87" t="n">
        <v>5.32</v>
      </c>
      <c r="X87" t="n">
        <v>0.36</v>
      </c>
      <c r="Y87" t="n">
        <v>1</v>
      </c>
      <c r="Z87" t="n">
        <v>10</v>
      </c>
      <c r="AA87" t="n">
        <v>912.5563335567841</v>
      </c>
      <c r="AB87" t="n">
        <v>1248.599834716481</v>
      </c>
      <c r="AC87" t="n">
        <v>1129.435218912014</v>
      </c>
      <c r="AD87" t="n">
        <v>912556.3335567841</v>
      </c>
      <c r="AE87" t="n">
        <v>1248599.834716481</v>
      </c>
      <c r="AF87" t="n">
        <v>4.068586276829155e-06</v>
      </c>
      <c r="AG87" t="n">
        <v>32.75462962962963</v>
      </c>
      <c r="AH87" t="n">
        <v>1129435.218912014</v>
      </c>
    </row>
    <row r="88">
      <c r="A88" t="n">
        <v>86</v>
      </c>
      <c r="B88" t="n">
        <v>150</v>
      </c>
      <c r="C88" t="inlineStr">
        <is>
          <t xml:space="preserve">CONCLUIDO	</t>
        </is>
      </c>
      <c r="D88" t="n">
        <v>3.5333</v>
      </c>
      <c r="E88" t="n">
        <v>28.3</v>
      </c>
      <c r="F88" t="n">
        <v>24.53</v>
      </c>
      <c r="G88" t="n">
        <v>105.12</v>
      </c>
      <c r="H88" t="n">
        <v>1.16</v>
      </c>
      <c r="I88" t="n">
        <v>14</v>
      </c>
      <c r="J88" t="n">
        <v>345.39</v>
      </c>
      <c r="K88" t="n">
        <v>61.82</v>
      </c>
      <c r="L88" t="n">
        <v>22.5</v>
      </c>
      <c r="M88" t="n">
        <v>12</v>
      </c>
      <c r="N88" t="n">
        <v>111.07</v>
      </c>
      <c r="O88" t="n">
        <v>42832.82</v>
      </c>
      <c r="P88" t="n">
        <v>392.69</v>
      </c>
      <c r="Q88" t="n">
        <v>1397.19</v>
      </c>
      <c r="R88" t="n">
        <v>84.54000000000001</v>
      </c>
      <c r="S88" t="n">
        <v>66.97</v>
      </c>
      <c r="T88" t="n">
        <v>6202.78</v>
      </c>
      <c r="U88" t="n">
        <v>0.79</v>
      </c>
      <c r="V88" t="n">
        <v>0.86</v>
      </c>
      <c r="W88" t="n">
        <v>5.31</v>
      </c>
      <c r="X88" t="n">
        <v>0.36</v>
      </c>
      <c r="Y88" t="n">
        <v>1</v>
      </c>
      <c r="Z88" t="n">
        <v>10</v>
      </c>
      <c r="AA88" t="n">
        <v>911.5753083135284</v>
      </c>
      <c r="AB88" t="n">
        <v>1247.257552698879</v>
      </c>
      <c r="AC88" t="n">
        <v>1128.221042406268</v>
      </c>
      <c r="AD88" t="n">
        <v>911575.3083135283</v>
      </c>
      <c r="AE88" t="n">
        <v>1247257.55269888</v>
      </c>
      <c r="AF88" t="n">
        <v>4.068471130333519e-06</v>
      </c>
      <c r="AG88" t="n">
        <v>32.75462962962963</v>
      </c>
      <c r="AH88" t="n">
        <v>1128221.042406267</v>
      </c>
    </row>
    <row r="89">
      <c r="A89" t="n">
        <v>87</v>
      </c>
      <c r="B89" t="n">
        <v>150</v>
      </c>
      <c r="C89" t="inlineStr">
        <is>
          <t xml:space="preserve">CONCLUIDO	</t>
        </is>
      </c>
      <c r="D89" t="n">
        <v>3.5326</v>
      </c>
      <c r="E89" t="n">
        <v>28.31</v>
      </c>
      <c r="F89" t="n">
        <v>24.53</v>
      </c>
      <c r="G89" t="n">
        <v>105.14</v>
      </c>
      <c r="H89" t="n">
        <v>1.17</v>
      </c>
      <c r="I89" t="n">
        <v>14</v>
      </c>
      <c r="J89" t="n">
        <v>346.02</v>
      </c>
      <c r="K89" t="n">
        <v>61.82</v>
      </c>
      <c r="L89" t="n">
        <v>22.75</v>
      </c>
      <c r="M89" t="n">
        <v>12</v>
      </c>
      <c r="N89" t="n">
        <v>111.45</v>
      </c>
      <c r="O89" t="n">
        <v>42909.73</v>
      </c>
      <c r="P89" t="n">
        <v>391.58</v>
      </c>
      <c r="Q89" t="n">
        <v>1397.21</v>
      </c>
      <c r="R89" t="n">
        <v>84.41</v>
      </c>
      <c r="S89" t="n">
        <v>66.97</v>
      </c>
      <c r="T89" t="n">
        <v>6134.62</v>
      </c>
      <c r="U89" t="n">
        <v>0.79</v>
      </c>
      <c r="V89" t="n">
        <v>0.86</v>
      </c>
      <c r="W89" t="n">
        <v>5.32</v>
      </c>
      <c r="X89" t="n">
        <v>0.37</v>
      </c>
      <c r="Y89" t="n">
        <v>1</v>
      </c>
      <c r="Z89" t="n">
        <v>10</v>
      </c>
      <c r="AA89" t="n">
        <v>910.8959497776839</v>
      </c>
      <c r="AB89" t="n">
        <v>1246.328024378954</v>
      </c>
      <c r="AC89" t="n">
        <v>1127.380226964594</v>
      </c>
      <c r="AD89" t="n">
        <v>910895.9497776838</v>
      </c>
      <c r="AE89" t="n">
        <v>1246328.024378954</v>
      </c>
      <c r="AF89" t="n">
        <v>4.067665104864061e-06</v>
      </c>
      <c r="AG89" t="n">
        <v>32.7662037037037</v>
      </c>
      <c r="AH89" t="n">
        <v>1127380.226964594</v>
      </c>
    </row>
    <row r="90">
      <c r="A90" t="n">
        <v>88</v>
      </c>
      <c r="B90" t="n">
        <v>150</v>
      </c>
      <c r="C90" t="inlineStr">
        <is>
          <t xml:space="preserve">CONCLUIDO	</t>
        </is>
      </c>
      <c r="D90" t="n">
        <v>3.5311</v>
      </c>
      <c r="E90" t="n">
        <v>28.32</v>
      </c>
      <c r="F90" t="n">
        <v>24.55</v>
      </c>
      <c r="G90" t="n">
        <v>105.19</v>
      </c>
      <c r="H90" t="n">
        <v>1.18</v>
      </c>
      <c r="I90" t="n">
        <v>14</v>
      </c>
      <c r="J90" t="n">
        <v>346.64</v>
      </c>
      <c r="K90" t="n">
        <v>61.82</v>
      </c>
      <c r="L90" t="n">
        <v>23</v>
      </c>
      <c r="M90" t="n">
        <v>12</v>
      </c>
      <c r="N90" t="n">
        <v>111.82</v>
      </c>
      <c r="O90" t="n">
        <v>42986.83</v>
      </c>
      <c r="P90" t="n">
        <v>389.09</v>
      </c>
      <c r="Q90" t="n">
        <v>1397.17</v>
      </c>
      <c r="R90" t="n">
        <v>84.86</v>
      </c>
      <c r="S90" t="n">
        <v>66.97</v>
      </c>
      <c r="T90" t="n">
        <v>6363.26</v>
      </c>
      <c r="U90" t="n">
        <v>0.79</v>
      </c>
      <c r="V90" t="n">
        <v>0.86</v>
      </c>
      <c r="W90" t="n">
        <v>5.32</v>
      </c>
      <c r="X90" t="n">
        <v>0.38</v>
      </c>
      <c r="Y90" t="n">
        <v>1</v>
      </c>
      <c r="Z90" t="n">
        <v>10</v>
      </c>
      <c r="AA90" t="n">
        <v>909.4755735731276</v>
      </c>
      <c r="AB90" t="n">
        <v>1244.384602993304</v>
      </c>
      <c r="AC90" t="n">
        <v>1125.622282988382</v>
      </c>
      <c r="AD90" t="n">
        <v>909475.5735731276</v>
      </c>
      <c r="AE90" t="n">
        <v>1244384.602993304</v>
      </c>
      <c r="AF90" t="n">
        <v>4.06593790742951e-06</v>
      </c>
      <c r="AG90" t="n">
        <v>32.77777777777778</v>
      </c>
      <c r="AH90" t="n">
        <v>1125622.282988382</v>
      </c>
    </row>
    <row r="91">
      <c r="A91" t="n">
        <v>89</v>
      </c>
      <c r="B91" t="n">
        <v>150</v>
      </c>
      <c r="C91" t="inlineStr">
        <is>
          <t xml:space="preserve">CONCLUIDO	</t>
        </is>
      </c>
      <c r="D91" t="n">
        <v>3.5425</v>
      </c>
      <c r="E91" t="n">
        <v>28.23</v>
      </c>
      <c r="F91" t="n">
        <v>24.51</v>
      </c>
      <c r="G91" t="n">
        <v>113.12</v>
      </c>
      <c r="H91" t="n">
        <v>1.19</v>
      </c>
      <c r="I91" t="n">
        <v>13</v>
      </c>
      <c r="J91" t="n">
        <v>347.27</v>
      </c>
      <c r="K91" t="n">
        <v>61.82</v>
      </c>
      <c r="L91" t="n">
        <v>23.25</v>
      </c>
      <c r="M91" t="n">
        <v>11</v>
      </c>
      <c r="N91" t="n">
        <v>112.2</v>
      </c>
      <c r="O91" t="n">
        <v>43064.12</v>
      </c>
      <c r="P91" t="n">
        <v>388.93</v>
      </c>
      <c r="Q91" t="n">
        <v>1397.2</v>
      </c>
      <c r="R91" t="n">
        <v>83.73</v>
      </c>
      <c r="S91" t="n">
        <v>66.97</v>
      </c>
      <c r="T91" t="n">
        <v>5799.32</v>
      </c>
      <c r="U91" t="n">
        <v>0.8</v>
      </c>
      <c r="V91" t="n">
        <v>0.86</v>
      </c>
      <c r="W91" t="n">
        <v>5.32</v>
      </c>
      <c r="X91" t="n">
        <v>0.34</v>
      </c>
      <c r="Y91" t="n">
        <v>1</v>
      </c>
      <c r="Z91" t="n">
        <v>10</v>
      </c>
      <c r="AA91" t="n">
        <v>907.8392874941879</v>
      </c>
      <c r="AB91" t="n">
        <v>1242.145764192252</v>
      </c>
      <c r="AC91" t="n">
        <v>1123.597115820272</v>
      </c>
      <c r="AD91" t="n">
        <v>907839.2874941879</v>
      </c>
      <c r="AE91" t="n">
        <v>1242145.764192252</v>
      </c>
      <c r="AF91" t="n">
        <v>4.0790646079321e-06</v>
      </c>
      <c r="AG91" t="n">
        <v>32.67361111111111</v>
      </c>
      <c r="AH91" t="n">
        <v>1123597.115820272</v>
      </c>
    </row>
    <row r="92">
      <c r="A92" t="n">
        <v>90</v>
      </c>
      <c r="B92" t="n">
        <v>150</v>
      </c>
      <c r="C92" t="inlineStr">
        <is>
          <t xml:space="preserve">CONCLUIDO	</t>
        </is>
      </c>
      <c r="D92" t="n">
        <v>3.5418</v>
      </c>
      <c r="E92" t="n">
        <v>28.23</v>
      </c>
      <c r="F92" t="n">
        <v>24.51</v>
      </c>
      <c r="G92" t="n">
        <v>113.14</v>
      </c>
      <c r="H92" t="n">
        <v>1.2</v>
      </c>
      <c r="I92" t="n">
        <v>13</v>
      </c>
      <c r="J92" t="n">
        <v>347.9</v>
      </c>
      <c r="K92" t="n">
        <v>61.82</v>
      </c>
      <c r="L92" t="n">
        <v>23.5</v>
      </c>
      <c r="M92" t="n">
        <v>11</v>
      </c>
      <c r="N92" t="n">
        <v>112.58</v>
      </c>
      <c r="O92" t="n">
        <v>43141.62</v>
      </c>
      <c r="P92" t="n">
        <v>389.76</v>
      </c>
      <c r="Q92" t="n">
        <v>1397.17</v>
      </c>
      <c r="R92" t="n">
        <v>83.90000000000001</v>
      </c>
      <c r="S92" t="n">
        <v>66.97</v>
      </c>
      <c r="T92" t="n">
        <v>5884.3</v>
      </c>
      <c r="U92" t="n">
        <v>0.8</v>
      </c>
      <c r="V92" t="n">
        <v>0.86</v>
      </c>
      <c r="W92" t="n">
        <v>5.32</v>
      </c>
      <c r="X92" t="n">
        <v>0.35</v>
      </c>
      <c r="Y92" t="n">
        <v>1</v>
      </c>
      <c r="Z92" t="n">
        <v>10</v>
      </c>
      <c r="AA92" t="n">
        <v>908.4857555134286</v>
      </c>
      <c r="AB92" t="n">
        <v>1243.030290256333</v>
      </c>
      <c r="AC92" t="n">
        <v>1124.397223958238</v>
      </c>
      <c r="AD92" t="n">
        <v>908485.7555134286</v>
      </c>
      <c r="AE92" t="n">
        <v>1243030.290256333</v>
      </c>
      <c r="AF92" t="n">
        <v>4.078258582462643e-06</v>
      </c>
      <c r="AG92" t="n">
        <v>32.67361111111111</v>
      </c>
      <c r="AH92" t="n">
        <v>1124397.223958238</v>
      </c>
    </row>
    <row r="93">
      <c r="A93" t="n">
        <v>91</v>
      </c>
      <c r="B93" t="n">
        <v>150</v>
      </c>
      <c r="C93" t="inlineStr">
        <is>
          <t xml:space="preserve">CONCLUIDO	</t>
        </is>
      </c>
      <c r="D93" t="n">
        <v>3.5416</v>
      </c>
      <c r="E93" t="n">
        <v>28.24</v>
      </c>
      <c r="F93" t="n">
        <v>24.52</v>
      </c>
      <c r="G93" t="n">
        <v>113.15</v>
      </c>
      <c r="H93" t="n">
        <v>1.21</v>
      </c>
      <c r="I93" t="n">
        <v>13</v>
      </c>
      <c r="J93" t="n">
        <v>348.53</v>
      </c>
      <c r="K93" t="n">
        <v>61.82</v>
      </c>
      <c r="L93" t="n">
        <v>23.75</v>
      </c>
      <c r="M93" t="n">
        <v>11</v>
      </c>
      <c r="N93" t="n">
        <v>112.96</v>
      </c>
      <c r="O93" t="n">
        <v>43219.31</v>
      </c>
      <c r="P93" t="n">
        <v>389.74</v>
      </c>
      <c r="Q93" t="n">
        <v>1397.17</v>
      </c>
      <c r="R93" t="n">
        <v>83.95999999999999</v>
      </c>
      <c r="S93" t="n">
        <v>66.97</v>
      </c>
      <c r="T93" t="n">
        <v>5915.68</v>
      </c>
      <c r="U93" t="n">
        <v>0.8</v>
      </c>
      <c r="V93" t="n">
        <v>0.86</v>
      </c>
      <c r="W93" t="n">
        <v>5.32</v>
      </c>
      <c r="X93" t="n">
        <v>0.35</v>
      </c>
      <c r="Y93" t="n">
        <v>1</v>
      </c>
      <c r="Z93" t="n">
        <v>10</v>
      </c>
      <c r="AA93" t="n">
        <v>908.5510426631265</v>
      </c>
      <c r="AB93" t="n">
        <v>1243.119619014816</v>
      </c>
      <c r="AC93" t="n">
        <v>1124.478027305384</v>
      </c>
      <c r="AD93" t="n">
        <v>908551.0426631265</v>
      </c>
      <c r="AE93" t="n">
        <v>1243119.619014816</v>
      </c>
      <c r="AF93" t="n">
        <v>4.078028289471369e-06</v>
      </c>
      <c r="AG93" t="n">
        <v>32.68518518518518</v>
      </c>
      <c r="AH93" t="n">
        <v>1124478.027305384</v>
      </c>
    </row>
    <row r="94">
      <c r="A94" t="n">
        <v>92</v>
      </c>
      <c r="B94" t="n">
        <v>150</v>
      </c>
      <c r="C94" t="inlineStr">
        <is>
          <t xml:space="preserve">CONCLUIDO	</t>
        </is>
      </c>
      <c r="D94" t="n">
        <v>3.5411</v>
      </c>
      <c r="E94" t="n">
        <v>28.24</v>
      </c>
      <c r="F94" t="n">
        <v>24.52</v>
      </c>
      <c r="G94" t="n">
        <v>113.17</v>
      </c>
      <c r="H94" t="n">
        <v>1.23</v>
      </c>
      <c r="I94" t="n">
        <v>13</v>
      </c>
      <c r="J94" t="n">
        <v>349.16</v>
      </c>
      <c r="K94" t="n">
        <v>61.82</v>
      </c>
      <c r="L94" t="n">
        <v>24</v>
      </c>
      <c r="M94" t="n">
        <v>11</v>
      </c>
      <c r="N94" t="n">
        <v>113.34</v>
      </c>
      <c r="O94" t="n">
        <v>43297.21</v>
      </c>
      <c r="P94" t="n">
        <v>390.22</v>
      </c>
      <c r="Q94" t="n">
        <v>1397.19</v>
      </c>
      <c r="R94" t="n">
        <v>84.25</v>
      </c>
      <c r="S94" t="n">
        <v>66.97</v>
      </c>
      <c r="T94" t="n">
        <v>6059.85</v>
      </c>
      <c r="U94" t="n">
        <v>0.79</v>
      </c>
      <c r="V94" t="n">
        <v>0.86</v>
      </c>
      <c r="W94" t="n">
        <v>5.31</v>
      </c>
      <c r="X94" t="n">
        <v>0.36</v>
      </c>
      <c r="Y94" t="n">
        <v>1</v>
      </c>
      <c r="Z94" t="n">
        <v>10</v>
      </c>
      <c r="AA94" t="n">
        <v>908.9359134327727</v>
      </c>
      <c r="AB94" t="n">
        <v>1243.646216181146</v>
      </c>
      <c r="AC94" t="n">
        <v>1124.954366777244</v>
      </c>
      <c r="AD94" t="n">
        <v>908935.9134327727</v>
      </c>
      <c r="AE94" t="n">
        <v>1243646.216181146</v>
      </c>
      <c r="AF94" t="n">
        <v>4.077452556993186e-06</v>
      </c>
      <c r="AG94" t="n">
        <v>32.68518518518518</v>
      </c>
      <c r="AH94" t="n">
        <v>1124954.366777244</v>
      </c>
    </row>
    <row r="95">
      <c r="A95" t="n">
        <v>93</v>
      </c>
      <c r="B95" t="n">
        <v>150</v>
      </c>
      <c r="C95" t="inlineStr">
        <is>
          <t xml:space="preserve">CONCLUIDO	</t>
        </is>
      </c>
      <c r="D95" t="n">
        <v>3.542</v>
      </c>
      <c r="E95" t="n">
        <v>28.23</v>
      </c>
      <c r="F95" t="n">
        <v>24.51</v>
      </c>
      <c r="G95" t="n">
        <v>113.14</v>
      </c>
      <c r="H95" t="n">
        <v>1.24</v>
      </c>
      <c r="I95" t="n">
        <v>13</v>
      </c>
      <c r="J95" t="n">
        <v>349.79</v>
      </c>
      <c r="K95" t="n">
        <v>61.82</v>
      </c>
      <c r="L95" t="n">
        <v>24.25</v>
      </c>
      <c r="M95" t="n">
        <v>11</v>
      </c>
      <c r="N95" t="n">
        <v>113.72</v>
      </c>
      <c r="O95" t="n">
        <v>43375.3</v>
      </c>
      <c r="P95" t="n">
        <v>389.1</v>
      </c>
      <c r="Q95" t="n">
        <v>1397.32</v>
      </c>
      <c r="R95" t="n">
        <v>83.98</v>
      </c>
      <c r="S95" t="n">
        <v>66.97</v>
      </c>
      <c r="T95" t="n">
        <v>5929.02</v>
      </c>
      <c r="U95" t="n">
        <v>0.8</v>
      </c>
      <c r="V95" t="n">
        <v>0.86</v>
      </c>
      <c r="W95" t="n">
        <v>5.31</v>
      </c>
      <c r="X95" t="n">
        <v>0.35</v>
      </c>
      <c r="Y95" t="n">
        <v>1</v>
      </c>
      <c r="Z95" t="n">
        <v>10</v>
      </c>
      <c r="AA95" t="n">
        <v>908.0122770612957</v>
      </c>
      <c r="AB95" t="n">
        <v>1242.38245614973</v>
      </c>
      <c r="AC95" t="n">
        <v>1123.811218229528</v>
      </c>
      <c r="AD95" t="n">
        <v>908012.2770612957</v>
      </c>
      <c r="AE95" t="n">
        <v>1242382.45614973</v>
      </c>
      <c r="AF95" t="n">
        <v>4.078488875453916e-06</v>
      </c>
      <c r="AG95" t="n">
        <v>32.67361111111111</v>
      </c>
      <c r="AH95" t="n">
        <v>1123811.218229528</v>
      </c>
    </row>
    <row r="96">
      <c r="A96" t="n">
        <v>94</v>
      </c>
      <c r="B96" t="n">
        <v>150</v>
      </c>
      <c r="C96" t="inlineStr">
        <is>
          <t xml:space="preserve">CONCLUIDO	</t>
        </is>
      </c>
      <c r="D96" t="n">
        <v>3.5426</v>
      </c>
      <c r="E96" t="n">
        <v>28.23</v>
      </c>
      <c r="F96" t="n">
        <v>24.51</v>
      </c>
      <c r="G96" t="n">
        <v>113.11</v>
      </c>
      <c r="H96" t="n">
        <v>1.25</v>
      </c>
      <c r="I96" t="n">
        <v>13</v>
      </c>
      <c r="J96" t="n">
        <v>350.43</v>
      </c>
      <c r="K96" t="n">
        <v>61.82</v>
      </c>
      <c r="L96" t="n">
        <v>24.5</v>
      </c>
      <c r="M96" t="n">
        <v>11</v>
      </c>
      <c r="N96" t="n">
        <v>114.11</v>
      </c>
      <c r="O96" t="n">
        <v>43453.61</v>
      </c>
      <c r="P96" t="n">
        <v>387.05</v>
      </c>
      <c r="Q96" t="n">
        <v>1397.26</v>
      </c>
      <c r="R96" t="n">
        <v>83.73999999999999</v>
      </c>
      <c r="S96" t="n">
        <v>66.97</v>
      </c>
      <c r="T96" t="n">
        <v>5805.14</v>
      </c>
      <c r="U96" t="n">
        <v>0.8</v>
      </c>
      <c r="V96" t="n">
        <v>0.86</v>
      </c>
      <c r="W96" t="n">
        <v>5.32</v>
      </c>
      <c r="X96" t="n">
        <v>0.34</v>
      </c>
      <c r="Y96" t="n">
        <v>1</v>
      </c>
      <c r="Z96" t="n">
        <v>10</v>
      </c>
      <c r="AA96" t="n">
        <v>906.5443711947194</v>
      </c>
      <c r="AB96" t="n">
        <v>1240.374002583644</v>
      </c>
      <c r="AC96" t="n">
        <v>1121.994448652907</v>
      </c>
      <c r="AD96" t="n">
        <v>906544.3711947193</v>
      </c>
      <c r="AE96" t="n">
        <v>1240374.002583644</v>
      </c>
      <c r="AF96" t="n">
        <v>4.079179754427737e-06</v>
      </c>
      <c r="AG96" t="n">
        <v>32.67361111111111</v>
      </c>
      <c r="AH96" t="n">
        <v>1121994.448652907</v>
      </c>
    </row>
    <row r="97">
      <c r="A97" t="n">
        <v>95</v>
      </c>
      <c r="B97" t="n">
        <v>150</v>
      </c>
      <c r="C97" t="inlineStr">
        <is>
          <t xml:space="preserve">CONCLUIDO	</t>
        </is>
      </c>
      <c r="D97" t="n">
        <v>3.5421</v>
      </c>
      <c r="E97" t="n">
        <v>28.23</v>
      </c>
      <c r="F97" t="n">
        <v>24.51</v>
      </c>
      <c r="G97" t="n">
        <v>113.14</v>
      </c>
      <c r="H97" t="n">
        <v>1.26</v>
      </c>
      <c r="I97" t="n">
        <v>13</v>
      </c>
      <c r="J97" t="n">
        <v>351.06</v>
      </c>
      <c r="K97" t="n">
        <v>61.82</v>
      </c>
      <c r="L97" t="n">
        <v>24.75</v>
      </c>
      <c r="M97" t="n">
        <v>11</v>
      </c>
      <c r="N97" t="n">
        <v>114.49</v>
      </c>
      <c r="O97" t="n">
        <v>43532.12</v>
      </c>
      <c r="P97" t="n">
        <v>386.55</v>
      </c>
      <c r="Q97" t="n">
        <v>1397.21</v>
      </c>
      <c r="R97" t="n">
        <v>83.86</v>
      </c>
      <c r="S97" t="n">
        <v>66.97</v>
      </c>
      <c r="T97" t="n">
        <v>5867.82</v>
      </c>
      <c r="U97" t="n">
        <v>0.8</v>
      </c>
      <c r="V97" t="n">
        <v>0.86</v>
      </c>
      <c r="W97" t="n">
        <v>5.32</v>
      </c>
      <c r="X97" t="n">
        <v>0.35</v>
      </c>
      <c r="Y97" t="n">
        <v>1</v>
      </c>
      <c r="Z97" t="n">
        <v>10</v>
      </c>
      <c r="AA97" t="n">
        <v>906.2596777246644</v>
      </c>
      <c r="AB97" t="n">
        <v>1239.984472418125</v>
      </c>
      <c r="AC97" t="n">
        <v>1121.642094699676</v>
      </c>
      <c r="AD97" t="n">
        <v>906259.6777246643</v>
      </c>
      <c r="AE97" t="n">
        <v>1239984.472418125</v>
      </c>
      <c r="AF97" t="n">
        <v>4.078604021949553e-06</v>
      </c>
      <c r="AG97" t="n">
        <v>32.67361111111111</v>
      </c>
      <c r="AH97" t="n">
        <v>1121642.094699676</v>
      </c>
    </row>
    <row r="98">
      <c r="A98" t="n">
        <v>96</v>
      </c>
      <c r="B98" t="n">
        <v>150</v>
      </c>
      <c r="C98" t="inlineStr">
        <is>
          <t xml:space="preserve">CONCLUIDO	</t>
        </is>
      </c>
      <c r="D98" t="n">
        <v>3.5524</v>
      </c>
      <c r="E98" t="n">
        <v>28.15</v>
      </c>
      <c r="F98" t="n">
        <v>24.49</v>
      </c>
      <c r="G98" t="n">
        <v>122.43</v>
      </c>
      <c r="H98" t="n">
        <v>1.27</v>
      </c>
      <c r="I98" t="n">
        <v>12</v>
      </c>
      <c r="J98" t="n">
        <v>351.7</v>
      </c>
      <c r="K98" t="n">
        <v>61.82</v>
      </c>
      <c r="L98" t="n">
        <v>25</v>
      </c>
      <c r="M98" t="n">
        <v>10</v>
      </c>
      <c r="N98" t="n">
        <v>114.88</v>
      </c>
      <c r="O98" t="n">
        <v>43610.83</v>
      </c>
      <c r="P98" t="n">
        <v>384</v>
      </c>
      <c r="Q98" t="n">
        <v>1397.17</v>
      </c>
      <c r="R98" t="n">
        <v>82.91</v>
      </c>
      <c r="S98" t="n">
        <v>66.97</v>
      </c>
      <c r="T98" t="n">
        <v>5395.73</v>
      </c>
      <c r="U98" t="n">
        <v>0.8100000000000001</v>
      </c>
      <c r="V98" t="n">
        <v>0.86</v>
      </c>
      <c r="W98" t="n">
        <v>5.32</v>
      </c>
      <c r="X98" t="n">
        <v>0.32</v>
      </c>
      <c r="Y98" t="n">
        <v>1</v>
      </c>
      <c r="Z98" t="n">
        <v>10</v>
      </c>
      <c r="AA98" t="n">
        <v>903.2473262293541</v>
      </c>
      <c r="AB98" t="n">
        <v>1235.862840206673</v>
      </c>
      <c r="AC98" t="n">
        <v>1117.913825281738</v>
      </c>
      <c r="AD98" t="n">
        <v>903247.3262293541</v>
      </c>
      <c r="AE98" t="n">
        <v>1235862.840206673</v>
      </c>
      <c r="AF98" t="n">
        <v>4.090464111000139e-06</v>
      </c>
      <c r="AG98" t="n">
        <v>32.58101851851852</v>
      </c>
      <c r="AH98" t="n">
        <v>1117913.825281738</v>
      </c>
    </row>
    <row r="99">
      <c r="A99" t="n">
        <v>97</v>
      </c>
      <c r="B99" t="n">
        <v>150</v>
      </c>
      <c r="C99" t="inlineStr">
        <is>
          <t xml:space="preserve">CONCLUIDO	</t>
        </is>
      </c>
      <c r="D99" t="n">
        <v>3.5537</v>
      </c>
      <c r="E99" t="n">
        <v>28.14</v>
      </c>
      <c r="F99" t="n">
        <v>24.48</v>
      </c>
      <c r="G99" t="n">
        <v>122.38</v>
      </c>
      <c r="H99" t="n">
        <v>1.28</v>
      </c>
      <c r="I99" t="n">
        <v>12</v>
      </c>
      <c r="J99" t="n">
        <v>352.34</v>
      </c>
      <c r="K99" t="n">
        <v>61.82</v>
      </c>
      <c r="L99" t="n">
        <v>25.25</v>
      </c>
      <c r="M99" t="n">
        <v>10</v>
      </c>
      <c r="N99" t="n">
        <v>115.27</v>
      </c>
      <c r="O99" t="n">
        <v>43689.76</v>
      </c>
      <c r="P99" t="n">
        <v>383.94</v>
      </c>
      <c r="Q99" t="n">
        <v>1397.19</v>
      </c>
      <c r="R99" t="n">
        <v>82.59</v>
      </c>
      <c r="S99" t="n">
        <v>66.97</v>
      </c>
      <c r="T99" t="n">
        <v>5234.73</v>
      </c>
      <c r="U99" t="n">
        <v>0.8100000000000001</v>
      </c>
      <c r="V99" t="n">
        <v>0.86</v>
      </c>
      <c r="W99" t="n">
        <v>5.32</v>
      </c>
      <c r="X99" t="n">
        <v>0.31</v>
      </c>
      <c r="Y99" t="n">
        <v>1</v>
      </c>
      <c r="Z99" t="n">
        <v>10</v>
      </c>
      <c r="AA99" t="n">
        <v>903.0047499165619</v>
      </c>
      <c r="AB99" t="n">
        <v>1235.530936593799</v>
      </c>
      <c r="AC99" t="n">
        <v>1117.613598083847</v>
      </c>
      <c r="AD99" t="n">
        <v>903004.7499165619</v>
      </c>
      <c r="AE99" t="n">
        <v>1235530.936593799</v>
      </c>
      <c r="AF99" t="n">
        <v>4.091961015443416e-06</v>
      </c>
      <c r="AG99" t="n">
        <v>32.56944444444445</v>
      </c>
      <c r="AH99" t="n">
        <v>1117613.598083847</v>
      </c>
    </row>
    <row r="100">
      <c r="A100" t="n">
        <v>98</v>
      </c>
      <c r="B100" t="n">
        <v>150</v>
      </c>
      <c r="C100" t="inlineStr">
        <is>
          <t xml:space="preserve">CONCLUIDO	</t>
        </is>
      </c>
      <c r="D100" t="n">
        <v>3.5527</v>
      </c>
      <c r="E100" t="n">
        <v>28.15</v>
      </c>
      <c r="F100" t="n">
        <v>24.48</v>
      </c>
      <c r="G100" t="n">
        <v>122.42</v>
      </c>
      <c r="H100" t="n">
        <v>1.29</v>
      </c>
      <c r="I100" t="n">
        <v>12</v>
      </c>
      <c r="J100" t="n">
        <v>352.98</v>
      </c>
      <c r="K100" t="n">
        <v>61.82</v>
      </c>
      <c r="L100" t="n">
        <v>25.5</v>
      </c>
      <c r="M100" t="n">
        <v>10</v>
      </c>
      <c r="N100" t="n">
        <v>115.66</v>
      </c>
      <c r="O100" t="n">
        <v>43769.02</v>
      </c>
      <c r="P100" t="n">
        <v>384.14</v>
      </c>
      <c r="Q100" t="n">
        <v>1397.17</v>
      </c>
      <c r="R100" t="n">
        <v>82.87</v>
      </c>
      <c r="S100" t="n">
        <v>66.97</v>
      </c>
      <c r="T100" t="n">
        <v>5378.69</v>
      </c>
      <c r="U100" t="n">
        <v>0.8100000000000001</v>
      </c>
      <c r="V100" t="n">
        <v>0.86</v>
      </c>
      <c r="W100" t="n">
        <v>5.32</v>
      </c>
      <c r="X100" t="n">
        <v>0.32</v>
      </c>
      <c r="Y100" t="n">
        <v>1</v>
      </c>
      <c r="Z100" t="n">
        <v>10</v>
      </c>
      <c r="AA100" t="n">
        <v>903.253015404933</v>
      </c>
      <c r="AB100" t="n">
        <v>1235.870624387688</v>
      </c>
      <c r="AC100" t="n">
        <v>1117.920866551442</v>
      </c>
      <c r="AD100" t="n">
        <v>903253.015404933</v>
      </c>
      <c r="AE100" t="n">
        <v>1235870.624387688</v>
      </c>
      <c r="AF100" t="n">
        <v>4.090809550487049e-06</v>
      </c>
      <c r="AG100" t="n">
        <v>32.58101851851852</v>
      </c>
      <c r="AH100" t="n">
        <v>1117920.866551442</v>
      </c>
    </row>
    <row r="101">
      <c r="A101" t="n">
        <v>99</v>
      </c>
      <c r="B101" t="n">
        <v>150</v>
      </c>
      <c r="C101" t="inlineStr">
        <is>
          <t xml:space="preserve">CONCLUIDO	</t>
        </is>
      </c>
      <c r="D101" t="n">
        <v>3.5534</v>
      </c>
      <c r="E101" t="n">
        <v>28.14</v>
      </c>
      <c r="F101" t="n">
        <v>24.48</v>
      </c>
      <c r="G101" t="n">
        <v>122.39</v>
      </c>
      <c r="H101" t="n">
        <v>1.3</v>
      </c>
      <c r="I101" t="n">
        <v>12</v>
      </c>
      <c r="J101" t="n">
        <v>353.63</v>
      </c>
      <c r="K101" t="n">
        <v>61.82</v>
      </c>
      <c r="L101" t="n">
        <v>25.75</v>
      </c>
      <c r="M101" t="n">
        <v>10</v>
      </c>
      <c r="N101" t="n">
        <v>116.06</v>
      </c>
      <c r="O101" t="n">
        <v>43848.38</v>
      </c>
      <c r="P101" t="n">
        <v>384.26</v>
      </c>
      <c r="Q101" t="n">
        <v>1397.17</v>
      </c>
      <c r="R101" t="n">
        <v>82.68000000000001</v>
      </c>
      <c r="S101" t="n">
        <v>66.97</v>
      </c>
      <c r="T101" t="n">
        <v>5282.19</v>
      </c>
      <c r="U101" t="n">
        <v>0.8100000000000001</v>
      </c>
      <c r="V101" t="n">
        <v>0.86</v>
      </c>
      <c r="W101" t="n">
        <v>5.31</v>
      </c>
      <c r="X101" t="n">
        <v>0.31</v>
      </c>
      <c r="Y101" t="n">
        <v>1</v>
      </c>
      <c r="Z101" t="n">
        <v>10</v>
      </c>
      <c r="AA101" t="n">
        <v>903.2561858330577</v>
      </c>
      <c r="AB101" t="n">
        <v>1235.874962307318</v>
      </c>
      <c r="AC101" t="n">
        <v>1117.924790466111</v>
      </c>
      <c r="AD101" t="n">
        <v>903256.1858330576</v>
      </c>
      <c r="AE101" t="n">
        <v>1235874.962307318</v>
      </c>
      <c r="AF101" t="n">
        <v>4.091615575956506e-06</v>
      </c>
      <c r="AG101" t="n">
        <v>32.56944444444445</v>
      </c>
      <c r="AH101" t="n">
        <v>1117924.790466111</v>
      </c>
    </row>
    <row r="102">
      <c r="A102" t="n">
        <v>100</v>
      </c>
      <c r="B102" t="n">
        <v>150</v>
      </c>
      <c r="C102" t="inlineStr">
        <is>
          <t xml:space="preserve">CONCLUIDO	</t>
        </is>
      </c>
      <c r="D102" t="n">
        <v>3.555</v>
      </c>
      <c r="E102" t="n">
        <v>28.13</v>
      </c>
      <c r="F102" t="n">
        <v>24.47</v>
      </c>
      <c r="G102" t="n">
        <v>122.33</v>
      </c>
      <c r="H102" t="n">
        <v>1.31</v>
      </c>
      <c r="I102" t="n">
        <v>12</v>
      </c>
      <c r="J102" t="n">
        <v>354.27</v>
      </c>
      <c r="K102" t="n">
        <v>61.82</v>
      </c>
      <c r="L102" t="n">
        <v>26</v>
      </c>
      <c r="M102" t="n">
        <v>10</v>
      </c>
      <c r="N102" t="n">
        <v>116.45</v>
      </c>
      <c r="O102" t="n">
        <v>43927.95</v>
      </c>
      <c r="P102" t="n">
        <v>383.68</v>
      </c>
      <c r="Q102" t="n">
        <v>1397.18</v>
      </c>
      <c r="R102" t="n">
        <v>82.45999999999999</v>
      </c>
      <c r="S102" t="n">
        <v>66.97</v>
      </c>
      <c r="T102" t="n">
        <v>5171.39</v>
      </c>
      <c r="U102" t="n">
        <v>0.8100000000000001</v>
      </c>
      <c r="V102" t="n">
        <v>0.86</v>
      </c>
      <c r="W102" t="n">
        <v>5.31</v>
      </c>
      <c r="X102" t="n">
        <v>0.3</v>
      </c>
      <c r="Y102" t="n">
        <v>1</v>
      </c>
      <c r="Z102" t="n">
        <v>10</v>
      </c>
      <c r="AA102" t="n">
        <v>902.6262807902724</v>
      </c>
      <c r="AB102" t="n">
        <v>1235.01309843833</v>
      </c>
      <c r="AC102" t="n">
        <v>1117.145181675145</v>
      </c>
      <c r="AD102" t="n">
        <v>902626.2807902724</v>
      </c>
      <c r="AE102" t="n">
        <v>1235013.09843833</v>
      </c>
      <c r="AF102" t="n">
        <v>4.093457919886695e-06</v>
      </c>
      <c r="AG102" t="n">
        <v>32.55787037037037</v>
      </c>
      <c r="AH102" t="n">
        <v>1117145.181675145</v>
      </c>
    </row>
    <row r="103">
      <c r="A103" t="n">
        <v>101</v>
      </c>
      <c r="B103" t="n">
        <v>150</v>
      </c>
      <c r="C103" t="inlineStr">
        <is>
          <t xml:space="preserve">CONCLUIDO	</t>
        </is>
      </c>
      <c r="D103" t="n">
        <v>3.5534</v>
      </c>
      <c r="E103" t="n">
        <v>28.14</v>
      </c>
      <c r="F103" t="n">
        <v>24.48</v>
      </c>
      <c r="G103" t="n">
        <v>122.39</v>
      </c>
      <c r="H103" t="n">
        <v>1.32</v>
      </c>
      <c r="I103" t="n">
        <v>12</v>
      </c>
      <c r="J103" t="n">
        <v>354.92</v>
      </c>
      <c r="K103" t="n">
        <v>61.82</v>
      </c>
      <c r="L103" t="n">
        <v>26.25</v>
      </c>
      <c r="M103" t="n">
        <v>9</v>
      </c>
      <c r="N103" t="n">
        <v>116.85</v>
      </c>
      <c r="O103" t="n">
        <v>44007.74</v>
      </c>
      <c r="P103" t="n">
        <v>383.97</v>
      </c>
      <c r="Q103" t="n">
        <v>1397.22</v>
      </c>
      <c r="R103" t="n">
        <v>82.73999999999999</v>
      </c>
      <c r="S103" t="n">
        <v>66.97</v>
      </c>
      <c r="T103" t="n">
        <v>5311.66</v>
      </c>
      <c r="U103" t="n">
        <v>0.8100000000000001</v>
      </c>
      <c r="V103" t="n">
        <v>0.86</v>
      </c>
      <c r="W103" t="n">
        <v>5.31</v>
      </c>
      <c r="X103" t="n">
        <v>0.31</v>
      </c>
      <c r="Y103" t="n">
        <v>1</v>
      </c>
      <c r="Z103" t="n">
        <v>10</v>
      </c>
      <c r="AA103" t="n">
        <v>903.0587951669141</v>
      </c>
      <c r="AB103" t="n">
        <v>1235.604883689639</v>
      </c>
      <c r="AC103" t="n">
        <v>1117.680487772645</v>
      </c>
      <c r="AD103" t="n">
        <v>903058.7951669141</v>
      </c>
      <c r="AE103" t="n">
        <v>1235604.883689639</v>
      </c>
      <c r="AF103" t="n">
        <v>4.091615575956506e-06</v>
      </c>
      <c r="AG103" t="n">
        <v>32.56944444444445</v>
      </c>
      <c r="AH103" t="n">
        <v>1117680.487772645</v>
      </c>
    </row>
    <row r="104">
      <c r="A104" t="n">
        <v>102</v>
      </c>
      <c r="B104" t="n">
        <v>150</v>
      </c>
      <c r="C104" t="inlineStr">
        <is>
          <t xml:space="preserve">CONCLUIDO	</t>
        </is>
      </c>
      <c r="D104" t="n">
        <v>3.5519</v>
      </c>
      <c r="E104" t="n">
        <v>28.15</v>
      </c>
      <c r="F104" t="n">
        <v>24.49</v>
      </c>
      <c r="G104" t="n">
        <v>122.45</v>
      </c>
      <c r="H104" t="n">
        <v>1.33</v>
      </c>
      <c r="I104" t="n">
        <v>12</v>
      </c>
      <c r="J104" t="n">
        <v>355.57</v>
      </c>
      <c r="K104" t="n">
        <v>61.82</v>
      </c>
      <c r="L104" t="n">
        <v>26.5</v>
      </c>
      <c r="M104" t="n">
        <v>10</v>
      </c>
      <c r="N104" t="n">
        <v>117.25</v>
      </c>
      <c r="O104" t="n">
        <v>44087.74</v>
      </c>
      <c r="P104" t="n">
        <v>381.74</v>
      </c>
      <c r="Q104" t="n">
        <v>1397.18</v>
      </c>
      <c r="R104" t="n">
        <v>82.95999999999999</v>
      </c>
      <c r="S104" t="n">
        <v>66.97</v>
      </c>
      <c r="T104" t="n">
        <v>5420.12</v>
      </c>
      <c r="U104" t="n">
        <v>0.8100000000000001</v>
      </c>
      <c r="V104" t="n">
        <v>0.86</v>
      </c>
      <c r="W104" t="n">
        <v>5.32</v>
      </c>
      <c r="X104" t="n">
        <v>0.32</v>
      </c>
      <c r="Y104" t="n">
        <v>1</v>
      </c>
      <c r="Z104" t="n">
        <v>10</v>
      </c>
      <c r="AA104" t="n">
        <v>901.7644910745771</v>
      </c>
      <c r="AB104" t="n">
        <v>1233.833959729837</v>
      </c>
      <c r="AC104" t="n">
        <v>1116.078578310059</v>
      </c>
      <c r="AD104" t="n">
        <v>901764.4910745771</v>
      </c>
      <c r="AE104" t="n">
        <v>1233833.959729837</v>
      </c>
      <c r="AF104" t="n">
        <v>4.089888378521955e-06</v>
      </c>
      <c r="AG104" t="n">
        <v>32.58101851851852</v>
      </c>
      <c r="AH104" t="n">
        <v>1116078.578310059</v>
      </c>
    </row>
    <row r="105">
      <c r="A105" t="n">
        <v>103</v>
      </c>
      <c r="B105" t="n">
        <v>150</v>
      </c>
      <c r="C105" t="inlineStr">
        <is>
          <t xml:space="preserve">CONCLUIDO	</t>
        </is>
      </c>
      <c r="D105" t="n">
        <v>3.5525</v>
      </c>
      <c r="E105" t="n">
        <v>28.15</v>
      </c>
      <c r="F105" t="n">
        <v>24.49</v>
      </c>
      <c r="G105" t="n">
        <v>122.43</v>
      </c>
      <c r="H105" t="n">
        <v>1.34</v>
      </c>
      <c r="I105" t="n">
        <v>12</v>
      </c>
      <c r="J105" t="n">
        <v>356.22</v>
      </c>
      <c r="K105" t="n">
        <v>61.82</v>
      </c>
      <c r="L105" t="n">
        <v>26.75</v>
      </c>
      <c r="M105" t="n">
        <v>9</v>
      </c>
      <c r="N105" t="n">
        <v>117.65</v>
      </c>
      <c r="O105" t="n">
        <v>44167.96</v>
      </c>
      <c r="P105" t="n">
        <v>379.36</v>
      </c>
      <c r="Q105" t="n">
        <v>1397.2</v>
      </c>
      <c r="R105" t="n">
        <v>82.84999999999999</v>
      </c>
      <c r="S105" t="n">
        <v>66.97</v>
      </c>
      <c r="T105" t="n">
        <v>5366.11</v>
      </c>
      <c r="U105" t="n">
        <v>0.8100000000000001</v>
      </c>
      <c r="V105" t="n">
        <v>0.86</v>
      </c>
      <c r="W105" t="n">
        <v>5.32</v>
      </c>
      <c r="X105" t="n">
        <v>0.32</v>
      </c>
      <c r="Y105" t="n">
        <v>1</v>
      </c>
      <c r="Z105" t="n">
        <v>10</v>
      </c>
      <c r="AA105" t="n">
        <v>900.0770572745786</v>
      </c>
      <c r="AB105" t="n">
        <v>1231.525138360354</v>
      </c>
      <c r="AC105" t="n">
        <v>1113.990107611628</v>
      </c>
      <c r="AD105" t="n">
        <v>900077.0572745786</v>
      </c>
      <c r="AE105" t="n">
        <v>1231525.138360354</v>
      </c>
      <c r="AF105" t="n">
        <v>4.090579257495776e-06</v>
      </c>
      <c r="AG105" t="n">
        <v>32.58101851851852</v>
      </c>
      <c r="AH105" t="n">
        <v>1113990.107611628</v>
      </c>
    </row>
    <row r="106">
      <c r="A106" t="n">
        <v>104</v>
      </c>
      <c r="B106" t="n">
        <v>150</v>
      </c>
      <c r="C106" t="inlineStr">
        <is>
          <t xml:space="preserve">CONCLUIDO	</t>
        </is>
      </c>
      <c r="D106" t="n">
        <v>3.5644</v>
      </c>
      <c r="E106" t="n">
        <v>28.06</v>
      </c>
      <c r="F106" t="n">
        <v>24.45</v>
      </c>
      <c r="G106" t="n">
        <v>133.35</v>
      </c>
      <c r="H106" t="n">
        <v>1.35</v>
      </c>
      <c r="I106" t="n">
        <v>11</v>
      </c>
      <c r="J106" t="n">
        <v>356.87</v>
      </c>
      <c r="K106" t="n">
        <v>61.82</v>
      </c>
      <c r="L106" t="n">
        <v>27</v>
      </c>
      <c r="M106" t="n">
        <v>9</v>
      </c>
      <c r="N106" t="n">
        <v>118.05</v>
      </c>
      <c r="O106" t="n">
        <v>44248.41</v>
      </c>
      <c r="P106" t="n">
        <v>376.43</v>
      </c>
      <c r="Q106" t="n">
        <v>1397.18</v>
      </c>
      <c r="R106" t="n">
        <v>81.81</v>
      </c>
      <c r="S106" t="n">
        <v>66.97</v>
      </c>
      <c r="T106" t="n">
        <v>4852.75</v>
      </c>
      <c r="U106" t="n">
        <v>0.82</v>
      </c>
      <c r="V106" t="n">
        <v>0.86</v>
      </c>
      <c r="W106" t="n">
        <v>5.31</v>
      </c>
      <c r="X106" t="n">
        <v>0.28</v>
      </c>
      <c r="Y106" t="n">
        <v>1</v>
      </c>
      <c r="Z106" t="n">
        <v>10</v>
      </c>
      <c r="AA106" t="n">
        <v>896.4443371318162</v>
      </c>
      <c r="AB106" t="n">
        <v>1226.554690396724</v>
      </c>
      <c r="AC106" t="n">
        <v>1109.49403222558</v>
      </c>
      <c r="AD106" t="n">
        <v>896444.3371318162</v>
      </c>
      <c r="AE106" t="n">
        <v>1226554.690396724</v>
      </c>
      <c r="AF106" t="n">
        <v>4.104281690476549e-06</v>
      </c>
      <c r="AG106" t="n">
        <v>32.47685185185185</v>
      </c>
      <c r="AH106" t="n">
        <v>1109494.03222558</v>
      </c>
    </row>
    <row r="107">
      <c r="A107" t="n">
        <v>105</v>
      </c>
      <c r="B107" t="n">
        <v>150</v>
      </c>
      <c r="C107" t="inlineStr">
        <is>
          <t xml:space="preserve">CONCLUIDO	</t>
        </is>
      </c>
      <c r="D107" t="n">
        <v>3.5645</v>
      </c>
      <c r="E107" t="n">
        <v>28.05</v>
      </c>
      <c r="F107" t="n">
        <v>24.45</v>
      </c>
      <c r="G107" t="n">
        <v>133.34</v>
      </c>
      <c r="H107" t="n">
        <v>1.36</v>
      </c>
      <c r="I107" t="n">
        <v>11</v>
      </c>
      <c r="J107" t="n">
        <v>357.52</v>
      </c>
      <c r="K107" t="n">
        <v>61.82</v>
      </c>
      <c r="L107" t="n">
        <v>27.25</v>
      </c>
      <c r="M107" t="n">
        <v>8</v>
      </c>
      <c r="N107" t="n">
        <v>118.45</v>
      </c>
      <c r="O107" t="n">
        <v>44329.08</v>
      </c>
      <c r="P107" t="n">
        <v>377.29</v>
      </c>
      <c r="Q107" t="n">
        <v>1397.25</v>
      </c>
      <c r="R107" t="n">
        <v>81.76000000000001</v>
      </c>
      <c r="S107" t="n">
        <v>66.97</v>
      </c>
      <c r="T107" t="n">
        <v>4829.1</v>
      </c>
      <c r="U107" t="n">
        <v>0.82</v>
      </c>
      <c r="V107" t="n">
        <v>0.86</v>
      </c>
      <c r="W107" t="n">
        <v>5.31</v>
      </c>
      <c r="X107" t="n">
        <v>0.28</v>
      </c>
      <c r="Y107" t="n">
        <v>1</v>
      </c>
      <c r="Z107" t="n">
        <v>10</v>
      </c>
      <c r="AA107" t="n">
        <v>897.0168872999874</v>
      </c>
      <c r="AB107" t="n">
        <v>1227.338078795947</v>
      </c>
      <c r="AC107" t="n">
        <v>1110.202655135474</v>
      </c>
      <c r="AD107" t="n">
        <v>897016.8872999874</v>
      </c>
      <c r="AE107" t="n">
        <v>1227338.078795947</v>
      </c>
      <c r="AF107" t="n">
        <v>4.104396836972186e-06</v>
      </c>
      <c r="AG107" t="n">
        <v>32.46527777777778</v>
      </c>
      <c r="AH107" t="n">
        <v>1110202.655135474</v>
      </c>
    </row>
    <row r="108">
      <c r="A108" t="n">
        <v>106</v>
      </c>
      <c r="B108" t="n">
        <v>150</v>
      </c>
      <c r="C108" t="inlineStr">
        <is>
          <t xml:space="preserve">CONCLUIDO	</t>
        </is>
      </c>
      <c r="D108" t="n">
        <v>3.5649</v>
      </c>
      <c r="E108" t="n">
        <v>28.05</v>
      </c>
      <c r="F108" t="n">
        <v>24.44</v>
      </c>
      <c r="G108" t="n">
        <v>133.33</v>
      </c>
      <c r="H108" t="n">
        <v>1.37</v>
      </c>
      <c r="I108" t="n">
        <v>11</v>
      </c>
      <c r="J108" t="n">
        <v>358.18</v>
      </c>
      <c r="K108" t="n">
        <v>61.82</v>
      </c>
      <c r="L108" t="n">
        <v>27.5</v>
      </c>
      <c r="M108" t="n">
        <v>7</v>
      </c>
      <c r="N108" t="n">
        <v>118.86</v>
      </c>
      <c r="O108" t="n">
        <v>44409.98</v>
      </c>
      <c r="P108" t="n">
        <v>377.49</v>
      </c>
      <c r="Q108" t="n">
        <v>1397.24</v>
      </c>
      <c r="R108" t="n">
        <v>81.70999999999999</v>
      </c>
      <c r="S108" t="n">
        <v>66.97</v>
      </c>
      <c r="T108" t="n">
        <v>4802.2</v>
      </c>
      <c r="U108" t="n">
        <v>0.82</v>
      </c>
      <c r="V108" t="n">
        <v>0.86</v>
      </c>
      <c r="W108" t="n">
        <v>5.31</v>
      </c>
      <c r="X108" t="n">
        <v>0.28</v>
      </c>
      <c r="Y108" t="n">
        <v>1</v>
      </c>
      <c r="Z108" t="n">
        <v>10</v>
      </c>
      <c r="AA108" t="n">
        <v>897.0527732541611</v>
      </c>
      <c r="AB108" t="n">
        <v>1227.387179541624</v>
      </c>
      <c r="AC108" t="n">
        <v>1110.247069774897</v>
      </c>
      <c r="AD108" t="n">
        <v>897052.7732541611</v>
      </c>
      <c r="AE108" t="n">
        <v>1227387.179541624</v>
      </c>
      <c r="AF108" t="n">
        <v>4.104857422954733e-06</v>
      </c>
      <c r="AG108" t="n">
        <v>32.46527777777778</v>
      </c>
      <c r="AH108" t="n">
        <v>1110247.069774897</v>
      </c>
    </row>
    <row r="109">
      <c r="A109" t="n">
        <v>107</v>
      </c>
      <c r="B109" t="n">
        <v>150</v>
      </c>
      <c r="C109" t="inlineStr">
        <is>
          <t xml:space="preserve">CONCLUIDO	</t>
        </is>
      </c>
      <c r="D109" t="n">
        <v>3.5628</v>
      </c>
      <c r="E109" t="n">
        <v>28.07</v>
      </c>
      <c r="F109" t="n">
        <v>24.46</v>
      </c>
      <c r="G109" t="n">
        <v>133.42</v>
      </c>
      <c r="H109" t="n">
        <v>1.38</v>
      </c>
      <c r="I109" t="n">
        <v>11</v>
      </c>
      <c r="J109" t="n">
        <v>358.84</v>
      </c>
      <c r="K109" t="n">
        <v>61.82</v>
      </c>
      <c r="L109" t="n">
        <v>27.75</v>
      </c>
      <c r="M109" t="n">
        <v>6</v>
      </c>
      <c r="N109" t="n">
        <v>119.27</v>
      </c>
      <c r="O109" t="n">
        <v>44491.1</v>
      </c>
      <c r="P109" t="n">
        <v>377.09</v>
      </c>
      <c r="Q109" t="n">
        <v>1397.27</v>
      </c>
      <c r="R109" t="n">
        <v>81.98999999999999</v>
      </c>
      <c r="S109" t="n">
        <v>66.97</v>
      </c>
      <c r="T109" t="n">
        <v>4939.77</v>
      </c>
      <c r="U109" t="n">
        <v>0.82</v>
      </c>
      <c r="V109" t="n">
        <v>0.86</v>
      </c>
      <c r="W109" t="n">
        <v>5.32</v>
      </c>
      <c r="X109" t="n">
        <v>0.29</v>
      </c>
      <c r="Y109" t="n">
        <v>1</v>
      </c>
      <c r="Z109" t="n">
        <v>10</v>
      </c>
      <c r="AA109" t="n">
        <v>897.1241585379294</v>
      </c>
      <c r="AB109" t="n">
        <v>1227.484852036172</v>
      </c>
      <c r="AC109" t="n">
        <v>1110.335420543649</v>
      </c>
      <c r="AD109" t="n">
        <v>897124.1585379294</v>
      </c>
      <c r="AE109" t="n">
        <v>1227484.852036172</v>
      </c>
      <c r="AF109" t="n">
        <v>4.102439346546362e-06</v>
      </c>
      <c r="AG109" t="n">
        <v>32.48842592592593</v>
      </c>
      <c r="AH109" t="n">
        <v>1110335.420543649</v>
      </c>
    </row>
    <row r="110">
      <c r="A110" t="n">
        <v>108</v>
      </c>
      <c r="B110" t="n">
        <v>150</v>
      </c>
      <c r="C110" t="inlineStr">
        <is>
          <t xml:space="preserve">CONCLUIDO	</t>
        </is>
      </c>
      <c r="D110" t="n">
        <v>3.5622</v>
      </c>
      <c r="E110" t="n">
        <v>28.07</v>
      </c>
      <c r="F110" t="n">
        <v>24.46</v>
      </c>
      <c r="G110" t="n">
        <v>133.44</v>
      </c>
      <c r="H110" t="n">
        <v>1.39</v>
      </c>
      <c r="I110" t="n">
        <v>11</v>
      </c>
      <c r="J110" t="n">
        <v>359.5</v>
      </c>
      <c r="K110" t="n">
        <v>61.82</v>
      </c>
      <c r="L110" t="n">
        <v>28</v>
      </c>
      <c r="M110" t="n">
        <v>6</v>
      </c>
      <c r="N110" t="n">
        <v>119.68</v>
      </c>
      <c r="O110" t="n">
        <v>44572.45</v>
      </c>
      <c r="P110" t="n">
        <v>378</v>
      </c>
      <c r="Q110" t="n">
        <v>1397.25</v>
      </c>
      <c r="R110" t="n">
        <v>82.09</v>
      </c>
      <c r="S110" t="n">
        <v>66.97</v>
      </c>
      <c r="T110" t="n">
        <v>4993.57</v>
      </c>
      <c r="U110" t="n">
        <v>0.82</v>
      </c>
      <c r="V110" t="n">
        <v>0.86</v>
      </c>
      <c r="W110" t="n">
        <v>5.32</v>
      </c>
      <c r="X110" t="n">
        <v>0.3</v>
      </c>
      <c r="Y110" t="n">
        <v>1</v>
      </c>
      <c r="Z110" t="n">
        <v>10</v>
      </c>
      <c r="AA110" t="n">
        <v>897.8081381953591</v>
      </c>
      <c r="AB110" t="n">
        <v>1228.42070317852</v>
      </c>
      <c r="AC110" t="n">
        <v>1111.181955366447</v>
      </c>
      <c r="AD110" t="n">
        <v>897808.1381953591</v>
      </c>
      <c r="AE110" t="n">
        <v>1228420.70317852</v>
      </c>
      <c r="AF110" t="n">
        <v>4.101748467572542e-06</v>
      </c>
      <c r="AG110" t="n">
        <v>32.48842592592593</v>
      </c>
      <c r="AH110" t="n">
        <v>1111181.955366447</v>
      </c>
    </row>
    <row r="111">
      <c r="A111" t="n">
        <v>109</v>
      </c>
      <c r="B111" t="n">
        <v>150</v>
      </c>
      <c r="C111" t="inlineStr">
        <is>
          <t xml:space="preserve">CONCLUIDO	</t>
        </is>
      </c>
      <c r="D111" t="n">
        <v>3.5635</v>
      </c>
      <c r="E111" t="n">
        <v>28.06</v>
      </c>
      <c r="F111" t="n">
        <v>24.45</v>
      </c>
      <c r="G111" t="n">
        <v>133.38</v>
      </c>
      <c r="H111" t="n">
        <v>1.4</v>
      </c>
      <c r="I111" t="n">
        <v>11</v>
      </c>
      <c r="J111" t="n">
        <v>360.16</v>
      </c>
      <c r="K111" t="n">
        <v>61.82</v>
      </c>
      <c r="L111" t="n">
        <v>28.25</v>
      </c>
      <c r="M111" t="n">
        <v>6</v>
      </c>
      <c r="N111" t="n">
        <v>120.09</v>
      </c>
      <c r="O111" t="n">
        <v>44654.04</v>
      </c>
      <c r="P111" t="n">
        <v>378.23</v>
      </c>
      <c r="Q111" t="n">
        <v>1397.23</v>
      </c>
      <c r="R111" t="n">
        <v>81.91</v>
      </c>
      <c r="S111" t="n">
        <v>66.97</v>
      </c>
      <c r="T111" t="n">
        <v>4902.09</v>
      </c>
      <c r="U111" t="n">
        <v>0.82</v>
      </c>
      <c r="V111" t="n">
        <v>0.86</v>
      </c>
      <c r="W111" t="n">
        <v>5.31</v>
      </c>
      <c r="X111" t="n">
        <v>0.29</v>
      </c>
      <c r="Y111" t="n">
        <v>1</v>
      </c>
      <c r="Z111" t="n">
        <v>10</v>
      </c>
      <c r="AA111" t="n">
        <v>897.7650074429963</v>
      </c>
      <c r="AB111" t="n">
        <v>1228.361689780343</v>
      </c>
      <c r="AC111" t="n">
        <v>1111.128574124166</v>
      </c>
      <c r="AD111" t="n">
        <v>897765.0074429963</v>
      </c>
      <c r="AE111" t="n">
        <v>1228361.689780343</v>
      </c>
      <c r="AF111" t="n">
        <v>4.103245372015819e-06</v>
      </c>
      <c r="AG111" t="n">
        <v>32.47685185185185</v>
      </c>
      <c r="AH111" t="n">
        <v>1111128.574124166</v>
      </c>
    </row>
    <row r="112">
      <c r="A112" t="n">
        <v>110</v>
      </c>
      <c r="B112" t="n">
        <v>150</v>
      </c>
      <c r="C112" t="inlineStr">
        <is>
          <t xml:space="preserve">CONCLUIDO	</t>
        </is>
      </c>
      <c r="D112" t="n">
        <v>3.564</v>
      </c>
      <c r="E112" t="n">
        <v>28.06</v>
      </c>
      <c r="F112" t="n">
        <v>24.45</v>
      </c>
      <c r="G112" t="n">
        <v>133.36</v>
      </c>
      <c r="H112" t="n">
        <v>1.41</v>
      </c>
      <c r="I112" t="n">
        <v>11</v>
      </c>
      <c r="J112" t="n">
        <v>360.82</v>
      </c>
      <c r="K112" t="n">
        <v>61.82</v>
      </c>
      <c r="L112" t="n">
        <v>28.5</v>
      </c>
      <c r="M112" t="n">
        <v>5</v>
      </c>
      <c r="N112" t="n">
        <v>120.5</v>
      </c>
      <c r="O112" t="n">
        <v>44735.86</v>
      </c>
      <c r="P112" t="n">
        <v>378.92</v>
      </c>
      <c r="Q112" t="n">
        <v>1397.23</v>
      </c>
      <c r="R112" t="n">
        <v>81.67</v>
      </c>
      <c r="S112" t="n">
        <v>66.97</v>
      </c>
      <c r="T112" t="n">
        <v>4781.06</v>
      </c>
      <c r="U112" t="n">
        <v>0.82</v>
      </c>
      <c r="V112" t="n">
        <v>0.86</v>
      </c>
      <c r="W112" t="n">
        <v>5.32</v>
      </c>
      <c r="X112" t="n">
        <v>0.28</v>
      </c>
      <c r="Y112" t="n">
        <v>1</v>
      </c>
      <c r="Z112" t="n">
        <v>10</v>
      </c>
      <c r="AA112" t="n">
        <v>898.1781092520367</v>
      </c>
      <c r="AB112" t="n">
        <v>1228.926913900238</v>
      </c>
      <c r="AC112" t="n">
        <v>1111.639854047355</v>
      </c>
      <c r="AD112" t="n">
        <v>898178.1092520368</v>
      </c>
      <c r="AE112" t="n">
        <v>1228926.913900238</v>
      </c>
      <c r="AF112" t="n">
        <v>4.103821104494003e-06</v>
      </c>
      <c r="AG112" t="n">
        <v>32.47685185185185</v>
      </c>
      <c r="AH112" t="n">
        <v>1111639.854047355</v>
      </c>
    </row>
    <row r="113">
      <c r="A113" t="n">
        <v>111</v>
      </c>
      <c r="B113" t="n">
        <v>150</v>
      </c>
      <c r="C113" t="inlineStr">
        <is>
          <t xml:space="preserve">CONCLUIDO	</t>
        </is>
      </c>
      <c r="D113" t="n">
        <v>3.5632</v>
      </c>
      <c r="E113" t="n">
        <v>28.06</v>
      </c>
      <c r="F113" t="n">
        <v>24.46</v>
      </c>
      <c r="G113" t="n">
        <v>133.4</v>
      </c>
      <c r="H113" t="n">
        <v>1.42</v>
      </c>
      <c r="I113" t="n">
        <v>11</v>
      </c>
      <c r="J113" t="n">
        <v>361.49</v>
      </c>
      <c r="K113" t="n">
        <v>61.82</v>
      </c>
      <c r="L113" t="n">
        <v>28.75</v>
      </c>
      <c r="M113" t="n">
        <v>4</v>
      </c>
      <c r="N113" t="n">
        <v>120.92</v>
      </c>
      <c r="O113" t="n">
        <v>44817.91</v>
      </c>
      <c r="P113" t="n">
        <v>379.17</v>
      </c>
      <c r="Q113" t="n">
        <v>1397.23</v>
      </c>
      <c r="R113" t="n">
        <v>81.70999999999999</v>
      </c>
      <c r="S113" t="n">
        <v>66.97</v>
      </c>
      <c r="T113" t="n">
        <v>4801.34</v>
      </c>
      <c r="U113" t="n">
        <v>0.82</v>
      </c>
      <c r="V113" t="n">
        <v>0.86</v>
      </c>
      <c r="W113" t="n">
        <v>5.32</v>
      </c>
      <c r="X113" t="n">
        <v>0.29</v>
      </c>
      <c r="Y113" t="n">
        <v>1</v>
      </c>
      <c r="Z113" t="n">
        <v>10</v>
      </c>
      <c r="AA113" t="n">
        <v>898.4919702651766</v>
      </c>
      <c r="AB113" t="n">
        <v>1229.356352384986</v>
      </c>
      <c r="AC113" t="n">
        <v>1112.02830752584</v>
      </c>
      <c r="AD113" t="n">
        <v>898491.9702651766</v>
      </c>
      <c r="AE113" t="n">
        <v>1229356.352384986</v>
      </c>
      <c r="AF113" t="n">
        <v>4.102899932528909e-06</v>
      </c>
      <c r="AG113" t="n">
        <v>32.47685185185185</v>
      </c>
      <c r="AH113" t="n">
        <v>1112028.30752584</v>
      </c>
    </row>
    <row r="114">
      <c r="A114" t="n">
        <v>112</v>
      </c>
      <c r="B114" t="n">
        <v>150</v>
      </c>
      <c r="C114" t="inlineStr">
        <is>
          <t xml:space="preserve">CONCLUIDO	</t>
        </is>
      </c>
      <c r="D114" t="n">
        <v>3.5641</v>
      </c>
      <c r="E114" t="n">
        <v>28.06</v>
      </c>
      <c r="F114" t="n">
        <v>24.45</v>
      </c>
      <c r="G114" t="n">
        <v>133.36</v>
      </c>
      <c r="H114" t="n">
        <v>1.43</v>
      </c>
      <c r="I114" t="n">
        <v>11</v>
      </c>
      <c r="J114" t="n">
        <v>362.16</v>
      </c>
      <c r="K114" t="n">
        <v>61.82</v>
      </c>
      <c r="L114" t="n">
        <v>29</v>
      </c>
      <c r="M114" t="n">
        <v>4</v>
      </c>
      <c r="N114" t="n">
        <v>121.34</v>
      </c>
      <c r="O114" t="n">
        <v>44900.33</v>
      </c>
      <c r="P114" t="n">
        <v>378.74</v>
      </c>
      <c r="Q114" t="n">
        <v>1397.24</v>
      </c>
      <c r="R114" t="n">
        <v>81.59999999999999</v>
      </c>
      <c r="S114" t="n">
        <v>66.97</v>
      </c>
      <c r="T114" t="n">
        <v>4747.94</v>
      </c>
      <c r="U114" t="n">
        <v>0.82</v>
      </c>
      <c r="V114" t="n">
        <v>0.86</v>
      </c>
      <c r="W114" t="n">
        <v>5.32</v>
      </c>
      <c r="X114" t="n">
        <v>0.28</v>
      </c>
      <c r="Y114" t="n">
        <v>1</v>
      </c>
      <c r="Z114" t="n">
        <v>10</v>
      </c>
      <c r="AA114" t="n">
        <v>898.0449164446445</v>
      </c>
      <c r="AB114" t="n">
        <v>1228.744673625112</v>
      </c>
      <c r="AC114" t="n">
        <v>1111.475006528311</v>
      </c>
      <c r="AD114" t="n">
        <v>898044.9164446446</v>
      </c>
      <c r="AE114" t="n">
        <v>1228744.673625112</v>
      </c>
      <c r="AF114" t="n">
        <v>4.103936250989639e-06</v>
      </c>
      <c r="AG114" t="n">
        <v>32.47685185185185</v>
      </c>
      <c r="AH114" t="n">
        <v>1111475.006528311</v>
      </c>
    </row>
    <row r="115">
      <c r="A115" t="n">
        <v>113</v>
      </c>
      <c r="B115" t="n">
        <v>150</v>
      </c>
      <c r="C115" t="inlineStr">
        <is>
          <t xml:space="preserve">CONCLUIDO	</t>
        </is>
      </c>
      <c r="D115" t="n">
        <v>3.5641</v>
      </c>
      <c r="E115" t="n">
        <v>28.06</v>
      </c>
      <c r="F115" t="n">
        <v>24.45</v>
      </c>
      <c r="G115" t="n">
        <v>133.36</v>
      </c>
      <c r="H115" t="n">
        <v>1.44</v>
      </c>
      <c r="I115" t="n">
        <v>11</v>
      </c>
      <c r="J115" t="n">
        <v>362.83</v>
      </c>
      <c r="K115" t="n">
        <v>61.82</v>
      </c>
      <c r="L115" t="n">
        <v>29.25</v>
      </c>
      <c r="M115" t="n">
        <v>2</v>
      </c>
      <c r="N115" t="n">
        <v>121.75</v>
      </c>
      <c r="O115" t="n">
        <v>44982.86</v>
      </c>
      <c r="P115" t="n">
        <v>379.44</v>
      </c>
      <c r="Q115" t="n">
        <v>1397.31</v>
      </c>
      <c r="R115" t="n">
        <v>81.51000000000001</v>
      </c>
      <c r="S115" t="n">
        <v>66.97</v>
      </c>
      <c r="T115" t="n">
        <v>4702.29</v>
      </c>
      <c r="U115" t="n">
        <v>0.82</v>
      </c>
      <c r="V115" t="n">
        <v>0.86</v>
      </c>
      <c r="W115" t="n">
        <v>5.32</v>
      </c>
      <c r="X115" t="n">
        <v>0.28</v>
      </c>
      <c r="Y115" t="n">
        <v>1</v>
      </c>
      <c r="Z115" t="n">
        <v>10</v>
      </c>
      <c r="AA115" t="n">
        <v>898.5199462632206</v>
      </c>
      <c r="AB115" t="n">
        <v>1229.394630379724</v>
      </c>
      <c r="AC115" t="n">
        <v>1112.062932322483</v>
      </c>
      <c r="AD115" t="n">
        <v>898519.9462632206</v>
      </c>
      <c r="AE115" t="n">
        <v>1229394.630379724</v>
      </c>
      <c r="AF115" t="n">
        <v>4.103936250989639e-06</v>
      </c>
      <c r="AG115" t="n">
        <v>32.47685185185185</v>
      </c>
      <c r="AH115" t="n">
        <v>1112062.932322484</v>
      </c>
    </row>
    <row r="116">
      <c r="A116" t="n">
        <v>114</v>
      </c>
      <c r="B116" t="n">
        <v>150</v>
      </c>
      <c r="C116" t="inlineStr">
        <is>
          <t xml:space="preserve">CONCLUIDO	</t>
        </is>
      </c>
      <c r="D116" t="n">
        <v>3.5637</v>
      </c>
      <c r="E116" t="n">
        <v>28.06</v>
      </c>
      <c r="F116" t="n">
        <v>24.45</v>
      </c>
      <c r="G116" t="n">
        <v>133.38</v>
      </c>
      <c r="H116" t="n">
        <v>1.45</v>
      </c>
      <c r="I116" t="n">
        <v>11</v>
      </c>
      <c r="J116" t="n">
        <v>363.5</v>
      </c>
      <c r="K116" t="n">
        <v>61.82</v>
      </c>
      <c r="L116" t="n">
        <v>29.5</v>
      </c>
      <c r="M116" t="n">
        <v>2</v>
      </c>
      <c r="N116" t="n">
        <v>122.18</v>
      </c>
      <c r="O116" t="n">
        <v>45065.64</v>
      </c>
      <c r="P116" t="n">
        <v>379.87</v>
      </c>
      <c r="Q116" t="n">
        <v>1397.27</v>
      </c>
      <c r="R116" t="n">
        <v>81.61</v>
      </c>
      <c r="S116" t="n">
        <v>66.97</v>
      </c>
      <c r="T116" t="n">
        <v>4753.68</v>
      </c>
      <c r="U116" t="n">
        <v>0.82</v>
      </c>
      <c r="V116" t="n">
        <v>0.86</v>
      </c>
      <c r="W116" t="n">
        <v>5.32</v>
      </c>
      <c r="X116" t="n">
        <v>0.29</v>
      </c>
      <c r="Y116" t="n">
        <v>1</v>
      </c>
      <c r="Z116" t="n">
        <v>10</v>
      </c>
      <c r="AA116" t="n">
        <v>898.8559955044692</v>
      </c>
      <c r="AB116" t="n">
        <v>1229.854427777047</v>
      </c>
      <c r="AC116" t="n">
        <v>1112.478847301535</v>
      </c>
      <c r="AD116" t="n">
        <v>898855.9955044693</v>
      </c>
      <c r="AE116" t="n">
        <v>1229854.427777047</v>
      </c>
      <c r="AF116" t="n">
        <v>4.103475665007092e-06</v>
      </c>
      <c r="AG116" t="n">
        <v>32.47685185185185</v>
      </c>
      <c r="AH116" t="n">
        <v>1112478.847301535</v>
      </c>
    </row>
    <row r="117">
      <c r="A117" t="n">
        <v>115</v>
      </c>
      <c r="B117" t="n">
        <v>150</v>
      </c>
      <c r="C117" t="inlineStr">
        <is>
          <t xml:space="preserve">CONCLUIDO	</t>
        </is>
      </c>
      <c r="D117" t="n">
        <v>3.5634</v>
      </c>
      <c r="E117" t="n">
        <v>28.06</v>
      </c>
      <c r="F117" t="n">
        <v>24.45</v>
      </c>
      <c r="G117" t="n">
        <v>133.39</v>
      </c>
      <c r="H117" t="n">
        <v>1.46</v>
      </c>
      <c r="I117" t="n">
        <v>11</v>
      </c>
      <c r="J117" t="n">
        <v>364.17</v>
      </c>
      <c r="K117" t="n">
        <v>61.82</v>
      </c>
      <c r="L117" t="n">
        <v>29.75</v>
      </c>
      <c r="M117" t="n">
        <v>1</v>
      </c>
      <c r="N117" t="n">
        <v>122.6</v>
      </c>
      <c r="O117" t="n">
        <v>45148.66</v>
      </c>
      <c r="P117" t="n">
        <v>380.26</v>
      </c>
      <c r="Q117" t="n">
        <v>1397.28</v>
      </c>
      <c r="R117" t="n">
        <v>81.67</v>
      </c>
      <c r="S117" t="n">
        <v>66.97</v>
      </c>
      <c r="T117" t="n">
        <v>4780.57</v>
      </c>
      <c r="U117" t="n">
        <v>0.82</v>
      </c>
      <c r="V117" t="n">
        <v>0.86</v>
      </c>
      <c r="W117" t="n">
        <v>5.32</v>
      </c>
      <c r="X117" t="n">
        <v>0.29</v>
      </c>
      <c r="Y117" t="n">
        <v>1</v>
      </c>
      <c r="Z117" t="n">
        <v>10</v>
      </c>
      <c r="AA117" t="n">
        <v>899.1538973910266</v>
      </c>
      <c r="AB117" t="n">
        <v>1230.262030280738</v>
      </c>
      <c r="AC117" t="n">
        <v>1112.847548794348</v>
      </c>
      <c r="AD117" t="n">
        <v>899153.8973910266</v>
      </c>
      <c r="AE117" t="n">
        <v>1230262.030280738</v>
      </c>
      <c r="AF117" t="n">
        <v>4.103130225520182e-06</v>
      </c>
      <c r="AG117" t="n">
        <v>32.47685185185185</v>
      </c>
      <c r="AH117" t="n">
        <v>1112847.548794348</v>
      </c>
    </row>
    <row r="118">
      <c r="A118" t="n">
        <v>116</v>
      </c>
      <c r="B118" t="n">
        <v>150</v>
      </c>
      <c r="C118" t="inlineStr">
        <is>
          <t xml:space="preserve">CONCLUIDO	</t>
        </is>
      </c>
      <c r="D118" t="n">
        <v>3.5634</v>
      </c>
      <c r="E118" t="n">
        <v>28.06</v>
      </c>
      <c r="F118" t="n">
        <v>24.45</v>
      </c>
      <c r="G118" t="n">
        <v>133.39</v>
      </c>
      <c r="H118" t="n">
        <v>1.47</v>
      </c>
      <c r="I118" t="n">
        <v>11</v>
      </c>
      <c r="J118" t="n">
        <v>364.85</v>
      </c>
      <c r="K118" t="n">
        <v>61.82</v>
      </c>
      <c r="L118" t="n">
        <v>30</v>
      </c>
      <c r="M118" t="n">
        <v>1</v>
      </c>
      <c r="N118" t="n">
        <v>123.02</v>
      </c>
      <c r="O118" t="n">
        <v>45231.92</v>
      </c>
      <c r="P118" t="n">
        <v>380.72</v>
      </c>
      <c r="Q118" t="n">
        <v>1397.28</v>
      </c>
      <c r="R118" t="n">
        <v>81.65000000000001</v>
      </c>
      <c r="S118" t="n">
        <v>66.97</v>
      </c>
      <c r="T118" t="n">
        <v>4773.39</v>
      </c>
      <c r="U118" t="n">
        <v>0.82</v>
      </c>
      <c r="V118" t="n">
        <v>0.86</v>
      </c>
      <c r="W118" t="n">
        <v>5.32</v>
      </c>
      <c r="X118" t="n">
        <v>0.29</v>
      </c>
      <c r="Y118" t="n">
        <v>1</v>
      </c>
      <c r="Z118" t="n">
        <v>10</v>
      </c>
      <c r="AA118" t="n">
        <v>899.4661211649257</v>
      </c>
      <c r="AB118" t="n">
        <v>1230.689228622527</v>
      </c>
      <c r="AC118" t="n">
        <v>1113.233975925974</v>
      </c>
      <c r="AD118" t="n">
        <v>899466.1211649256</v>
      </c>
      <c r="AE118" t="n">
        <v>1230689.228622528</v>
      </c>
      <c r="AF118" t="n">
        <v>4.103130225520182e-06</v>
      </c>
      <c r="AG118" t="n">
        <v>32.47685185185185</v>
      </c>
      <c r="AH118" t="n">
        <v>1113233.975925974</v>
      </c>
    </row>
    <row r="119">
      <c r="A119" t="n">
        <v>117</v>
      </c>
      <c r="B119" t="n">
        <v>150</v>
      </c>
      <c r="C119" t="inlineStr">
        <is>
          <t xml:space="preserve">CONCLUIDO	</t>
        </is>
      </c>
      <c r="D119" t="n">
        <v>3.5635</v>
      </c>
      <c r="E119" t="n">
        <v>28.06</v>
      </c>
      <c r="F119" t="n">
        <v>24.45</v>
      </c>
      <c r="G119" t="n">
        <v>133.39</v>
      </c>
      <c r="H119" t="n">
        <v>1.48</v>
      </c>
      <c r="I119" t="n">
        <v>11</v>
      </c>
      <c r="J119" t="n">
        <v>365.52</v>
      </c>
      <c r="K119" t="n">
        <v>61.82</v>
      </c>
      <c r="L119" t="n">
        <v>30.25</v>
      </c>
      <c r="M119" t="n">
        <v>1</v>
      </c>
      <c r="N119" t="n">
        <v>123.45</v>
      </c>
      <c r="O119" t="n">
        <v>45315.43</v>
      </c>
      <c r="P119" t="n">
        <v>381.17</v>
      </c>
      <c r="Q119" t="n">
        <v>1397.28</v>
      </c>
      <c r="R119" t="n">
        <v>81.65000000000001</v>
      </c>
      <c r="S119" t="n">
        <v>66.97</v>
      </c>
      <c r="T119" t="n">
        <v>4771.05</v>
      </c>
      <c r="U119" t="n">
        <v>0.82</v>
      </c>
      <c r="V119" t="n">
        <v>0.86</v>
      </c>
      <c r="W119" t="n">
        <v>5.32</v>
      </c>
      <c r="X119" t="n">
        <v>0.29</v>
      </c>
      <c r="Y119" t="n">
        <v>1</v>
      </c>
      <c r="Z119" t="n">
        <v>10</v>
      </c>
      <c r="AA119" t="n">
        <v>899.7604686078133</v>
      </c>
      <c r="AB119" t="n">
        <v>1231.091967779579</v>
      </c>
      <c r="AC119" t="n">
        <v>1113.598278223124</v>
      </c>
      <c r="AD119" t="n">
        <v>899760.4686078134</v>
      </c>
      <c r="AE119" t="n">
        <v>1231091.967779579</v>
      </c>
      <c r="AF119" t="n">
        <v>4.103245372015819e-06</v>
      </c>
      <c r="AG119" t="n">
        <v>32.47685185185185</v>
      </c>
      <c r="AH119" t="n">
        <v>1113598.278223124</v>
      </c>
    </row>
    <row r="120">
      <c r="A120" t="n">
        <v>118</v>
      </c>
      <c r="B120" t="n">
        <v>150</v>
      </c>
      <c r="C120" t="inlineStr">
        <is>
          <t xml:space="preserve">CONCLUIDO	</t>
        </is>
      </c>
      <c r="D120" t="n">
        <v>3.5633</v>
      </c>
      <c r="E120" t="n">
        <v>28.06</v>
      </c>
      <c r="F120" t="n">
        <v>24.46</v>
      </c>
      <c r="G120" t="n">
        <v>133.39</v>
      </c>
      <c r="H120" t="n">
        <v>1.49</v>
      </c>
      <c r="I120" t="n">
        <v>11</v>
      </c>
      <c r="J120" t="n">
        <v>366.2</v>
      </c>
      <c r="K120" t="n">
        <v>61.82</v>
      </c>
      <c r="L120" t="n">
        <v>30.5</v>
      </c>
      <c r="M120" t="n">
        <v>1</v>
      </c>
      <c r="N120" t="n">
        <v>123.88</v>
      </c>
      <c r="O120" t="n">
        <v>45399.2</v>
      </c>
      <c r="P120" t="n">
        <v>381.62</v>
      </c>
      <c r="Q120" t="n">
        <v>1397.28</v>
      </c>
      <c r="R120" t="n">
        <v>81.69</v>
      </c>
      <c r="S120" t="n">
        <v>66.97</v>
      </c>
      <c r="T120" t="n">
        <v>4789.43</v>
      </c>
      <c r="U120" t="n">
        <v>0.82</v>
      </c>
      <c r="V120" t="n">
        <v>0.86</v>
      </c>
      <c r="W120" t="n">
        <v>5.32</v>
      </c>
      <c r="X120" t="n">
        <v>0.29</v>
      </c>
      <c r="Y120" t="n">
        <v>1</v>
      </c>
      <c r="Z120" t="n">
        <v>10</v>
      </c>
      <c r="AA120" t="n">
        <v>900.1438943332548</v>
      </c>
      <c r="AB120" t="n">
        <v>1231.616587772677</v>
      </c>
      <c r="AC120" t="n">
        <v>1114.07282922039</v>
      </c>
      <c r="AD120" t="n">
        <v>900143.8943332548</v>
      </c>
      <c r="AE120" t="n">
        <v>1231616.587772677</v>
      </c>
      <c r="AF120" t="n">
        <v>4.103015079024545e-06</v>
      </c>
      <c r="AG120" t="n">
        <v>32.47685185185185</v>
      </c>
      <c r="AH120" t="n">
        <v>1114072.82922039</v>
      </c>
    </row>
    <row r="121">
      <c r="A121" t="n">
        <v>119</v>
      </c>
      <c r="B121" t="n">
        <v>150</v>
      </c>
      <c r="C121" t="inlineStr">
        <is>
          <t xml:space="preserve">CONCLUIDO	</t>
        </is>
      </c>
      <c r="D121" t="n">
        <v>3.5631</v>
      </c>
      <c r="E121" t="n">
        <v>28.07</v>
      </c>
      <c r="F121" t="n">
        <v>24.46</v>
      </c>
      <c r="G121" t="n">
        <v>133.4</v>
      </c>
      <c r="H121" t="n">
        <v>1.49</v>
      </c>
      <c r="I121" t="n">
        <v>11</v>
      </c>
      <c r="J121" t="n">
        <v>366.88</v>
      </c>
      <c r="K121" t="n">
        <v>61.82</v>
      </c>
      <c r="L121" t="n">
        <v>30.75</v>
      </c>
      <c r="M121" t="n">
        <v>0</v>
      </c>
      <c r="N121" t="n">
        <v>124.31</v>
      </c>
      <c r="O121" t="n">
        <v>45483.22</v>
      </c>
      <c r="P121" t="n">
        <v>382.24</v>
      </c>
      <c r="Q121" t="n">
        <v>1397.28</v>
      </c>
      <c r="R121" t="n">
        <v>81.70999999999999</v>
      </c>
      <c r="S121" t="n">
        <v>66.97</v>
      </c>
      <c r="T121" t="n">
        <v>4802.61</v>
      </c>
      <c r="U121" t="n">
        <v>0.82</v>
      </c>
      <c r="V121" t="n">
        <v>0.86</v>
      </c>
      <c r="W121" t="n">
        <v>5.32</v>
      </c>
      <c r="X121" t="n">
        <v>0.29</v>
      </c>
      <c r="Y121" t="n">
        <v>1</v>
      </c>
      <c r="Z121" t="n">
        <v>10</v>
      </c>
      <c r="AA121" t="n">
        <v>900.5869542171158</v>
      </c>
      <c r="AB121" t="n">
        <v>1232.222801852198</v>
      </c>
      <c r="AC121" t="n">
        <v>1114.621187078989</v>
      </c>
      <c r="AD121" t="n">
        <v>900586.9542171158</v>
      </c>
      <c r="AE121" t="n">
        <v>1232222.801852199</v>
      </c>
      <c r="AF121" t="n">
        <v>4.102784786033272e-06</v>
      </c>
      <c r="AG121" t="n">
        <v>32.48842592592593</v>
      </c>
      <c r="AH121" t="n">
        <v>1114621.187078989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3.1705</v>
      </c>
      <c r="E2" t="n">
        <v>31.54</v>
      </c>
      <c r="F2" t="n">
        <v>28.33</v>
      </c>
      <c r="G2" t="n">
        <v>12.05</v>
      </c>
      <c r="H2" t="n">
        <v>0.64</v>
      </c>
      <c r="I2" t="n">
        <v>141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82.28</v>
      </c>
      <c r="Q2" t="n">
        <v>1397.74</v>
      </c>
      <c r="R2" t="n">
        <v>201.96</v>
      </c>
      <c r="S2" t="n">
        <v>66.97</v>
      </c>
      <c r="T2" t="n">
        <v>64278.12</v>
      </c>
      <c r="U2" t="n">
        <v>0.33</v>
      </c>
      <c r="V2" t="n">
        <v>0.74</v>
      </c>
      <c r="W2" t="n">
        <v>5.71</v>
      </c>
      <c r="X2" t="n">
        <v>4.16</v>
      </c>
      <c r="Y2" t="n">
        <v>1</v>
      </c>
      <c r="Z2" t="n">
        <v>10</v>
      </c>
      <c r="AA2" t="n">
        <v>632.5802846594125</v>
      </c>
      <c r="AB2" t="n">
        <v>865.5242529435577</v>
      </c>
      <c r="AC2" t="n">
        <v>782.9198330135423</v>
      </c>
      <c r="AD2" t="n">
        <v>632580.2846594126</v>
      </c>
      <c r="AE2" t="n">
        <v>865524.2529435577</v>
      </c>
      <c r="AF2" t="n">
        <v>1.088368776403184e-05</v>
      </c>
      <c r="AG2" t="n">
        <v>36.50462962962963</v>
      </c>
      <c r="AH2" t="n">
        <v>782919.8330135423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2.8227</v>
      </c>
      <c r="E2" t="n">
        <v>35.43</v>
      </c>
      <c r="F2" t="n">
        <v>29.59</v>
      </c>
      <c r="G2" t="n">
        <v>9.5</v>
      </c>
      <c r="H2" t="n">
        <v>0.18</v>
      </c>
      <c r="I2" t="n">
        <v>187</v>
      </c>
      <c r="J2" t="n">
        <v>98.70999999999999</v>
      </c>
      <c r="K2" t="n">
        <v>39.72</v>
      </c>
      <c r="L2" t="n">
        <v>1</v>
      </c>
      <c r="M2" t="n">
        <v>185</v>
      </c>
      <c r="N2" t="n">
        <v>12.99</v>
      </c>
      <c r="O2" t="n">
        <v>12407.75</v>
      </c>
      <c r="P2" t="n">
        <v>258.59</v>
      </c>
      <c r="Q2" t="n">
        <v>1397.44</v>
      </c>
      <c r="R2" t="n">
        <v>249.75</v>
      </c>
      <c r="S2" t="n">
        <v>66.97</v>
      </c>
      <c r="T2" t="n">
        <v>87939.41</v>
      </c>
      <c r="U2" t="n">
        <v>0.27</v>
      </c>
      <c r="V2" t="n">
        <v>0.71</v>
      </c>
      <c r="W2" t="n">
        <v>5.59</v>
      </c>
      <c r="X2" t="n">
        <v>5.42</v>
      </c>
      <c r="Y2" t="n">
        <v>1</v>
      </c>
      <c r="Z2" t="n">
        <v>10</v>
      </c>
      <c r="AA2" t="n">
        <v>949.7334325377396</v>
      </c>
      <c r="AB2" t="n">
        <v>1299.467181680076</v>
      </c>
      <c r="AC2" t="n">
        <v>1175.447857674174</v>
      </c>
      <c r="AD2" t="n">
        <v>949733.4325377396</v>
      </c>
      <c r="AE2" t="n">
        <v>1299467.181680076</v>
      </c>
      <c r="AF2" t="n">
        <v>5.282360146367427e-06</v>
      </c>
      <c r="AG2" t="n">
        <v>41.00694444444445</v>
      </c>
      <c r="AH2" t="n">
        <v>1175447.857674174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3.0111</v>
      </c>
      <c r="E3" t="n">
        <v>33.21</v>
      </c>
      <c r="F3" t="n">
        <v>28.3</v>
      </c>
      <c r="G3" t="n">
        <v>11.96</v>
      </c>
      <c r="H3" t="n">
        <v>0.22</v>
      </c>
      <c r="I3" t="n">
        <v>142</v>
      </c>
      <c r="J3" t="n">
        <v>99.02</v>
      </c>
      <c r="K3" t="n">
        <v>39.72</v>
      </c>
      <c r="L3" t="n">
        <v>1.25</v>
      </c>
      <c r="M3" t="n">
        <v>140</v>
      </c>
      <c r="N3" t="n">
        <v>13.05</v>
      </c>
      <c r="O3" t="n">
        <v>12446.14</v>
      </c>
      <c r="P3" t="n">
        <v>244.13</v>
      </c>
      <c r="Q3" t="n">
        <v>1397.65</v>
      </c>
      <c r="R3" t="n">
        <v>206.82</v>
      </c>
      <c r="S3" t="n">
        <v>66.97</v>
      </c>
      <c r="T3" t="n">
        <v>66699.64999999999</v>
      </c>
      <c r="U3" t="n">
        <v>0.32</v>
      </c>
      <c r="V3" t="n">
        <v>0.74</v>
      </c>
      <c r="W3" t="n">
        <v>5.54</v>
      </c>
      <c r="X3" t="n">
        <v>4.13</v>
      </c>
      <c r="Y3" t="n">
        <v>1</v>
      </c>
      <c r="Z3" t="n">
        <v>10</v>
      </c>
      <c r="AA3" t="n">
        <v>872.8806775322896</v>
      </c>
      <c r="AB3" t="n">
        <v>1194.313851777359</v>
      </c>
      <c r="AC3" t="n">
        <v>1080.330213993746</v>
      </c>
      <c r="AD3" t="n">
        <v>872880.6775322896</v>
      </c>
      <c r="AE3" t="n">
        <v>1194313.851777359</v>
      </c>
      <c r="AF3" t="n">
        <v>5.634929194291621e-06</v>
      </c>
      <c r="AG3" t="n">
        <v>38.4375</v>
      </c>
      <c r="AH3" t="n">
        <v>1080330.213993746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3.1504</v>
      </c>
      <c r="E4" t="n">
        <v>31.74</v>
      </c>
      <c r="F4" t="n">
        <v>27.43</v>
      </c>
      <c r="G4" t="n">
        <v>14.57</v>
      </c>
      <c r="H4" t="n">
        <v>0.27</v>
      </c>
      <c r="I4" t="n">
        <v>113</v>
      </c>
      <c r="J4" t="n">
        <v>99.33</v>
      </c>
      <c r="K4" t="n">
        <v>39.72</v>
      </c>
      <c r="L4" t="n">
        <v>1.5</v>
      </c>
      <c r="M4" t="n">
        <v>111</v>
      </c>
      <c r="N4" t="n">
        <v>13.11</v>
      </c>
      <c r="O4" t="n">
        <v>12484.55</v>
      </c>
      <c r="P4" t="n">
        <v>233.69</v>
      </c>
      <c r="Q4" t="n">
        <v>1397.52</v>
      </c>
      <c r="R4" t="n">
        <v>178.32</v>
      </c>
      <c r="S4" t="n">
        <v>66.97</v>
      </c>
      <c r="T4" t="n">
        <v>52595.75</v>
      </c>
      <c r="U4" t="n">
        <v>0.38</v>
      </c>
      <c r="V4" t="n">
        <v>0.77</v>
      </c>
      <c r="W4" t="n">
        <v>5.5</v>
      </c>
      <c r="X4" t="n">
        <v>3.26</v>
      </c>
      <c r="Y4" t="n">
        <v>1</v>
      </c>
      <c r="Z4" t="n">
        <v>10</v>
      </c>
      <c r="AA4" t="n">
        <v>819.3030309466985</v>
      </c>
      <c r="AB4" t="n">
        <v>1121.006552040006</v>
      </c>
      <c r="AC4" t="n">
        <v>1014.019260055885</v>
      </c>
      <c r="AD4" t="n">
        <v>819303.0309466985</v>
      </c>
      <c r="AE4" t="n">
        <v>1121006.552040006</v>
      </c>
      <c r="AF4" t="n">
        <v>5.89561320902538e-06</v>
      </c>
      <c r="AG4" t="n">
        <v>36.73611111111111</v>
      </c>
      <c r="AH4" t="n">
        <v>1014019.260055884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3.2475</v>
      </c>
      <c r="E5" t="n">
        <v>30.79</v>
      </c>
      <c r="F5" t="n">
        <v>26.87</v>
      </c>
      <c r="G5" t="n">
        <v>17.15</v>
      </c>
      <c r="H5" t="n">
        <v>0.31</v>
      </c>
      <c r="I5" t="n">
        <v>94</v>
      </c>
      <c r="J5" t="n">
        <v>99.64</v>
      </c>
      <c r="K5" t="n">
        <v>39.72</v>
      </c>
      <c r="L5" t="n">
        <v>1.75</v>
      </c>
      <c r="M5" t="n">
        <v>92</v>
      </c>
      <c r="N5" t="n">
        <v>13.18</v>
      </c>
      <c r="O5" t="n">
        <v>12522.99</v>
      </c>
      <c r="P5" t="n">
        <v>226.05</v>
      </c>
      <c r="Q5" t="n">
        <v>1397.34</v>
      </c>
      <c r="R5" t="n">
        <v>160.21</v>
      </c>
      <c r="S5" t="n">
        <v>66.97</v>
      </c>
      <c r="T5" t="n">
        <v>43634.61</v>
      </c>
      <c r="U5" t="n">
        <v>0.42</v>
      </c>
      <c r="V5" t="n">
        <v>0.78</v>
      </c>
      <c r="W5" t="n">
        <v>5.46</v>
      </c>
      <c r="X5" t="n">
        <v>2.7</v>
      </c>
      <c r="Y5" t="n">
        <v>1</v>
      </c>
      <c r="Z5" t="n">
        <v>10</v>
      </c>
      <c r="AA5" t="n">
        <v>784.0012318736225</v>
      </c>
      <c r="AB5" t="n">
        <v>1072.705073142765</v>
      </c>
      <c r="AC5" t="n">
        <v>970.3276065130442</v>
      </c>
      <c r="AD5" t="n">
        <v>784001.2318736225</v>
      </c>
      <c r="AE5" t="n">
        <v>1072705.073142765</v>
      </c>
      <c r="AF5" t="n">
        <v>6.077324751241088e-06</v>
      </c>
      <c r="AG5" t="n">
        <v>35.63657407407408</v>
      </c>
      <c r="AH5" t="n">
        <v>970327.6065130442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3.3246</v>
      </c>
      <c r="E6" t="n">
        <v>30.08</v>
      </c>
      <c r="F6" t="n">
        <v>26.45</v>
      </c>
      <c r="G6" t="n">
        <v>19.83</v>
      </c>
      <c r="H6" t="n">
        <v>0.35</v>
      </c>
      <c r="I6" t="n">
        <v>80</v>
      </c>
      <c r="J6" t="n">
        <v>99.95</v>
      </c>
      <c r="K6" t="n">
        <v>39.72</v>
      </c>
      <c r="L6" t="n">
        <v>2</v>
      </c>
      <c r="M6" t="n">
        <v>78</v>
      </c>
      <c r="N6" t="n">
        <v>13.24</v>
      </c>
      <c r="O6" t="n">
        <v>12561.45</v>
      </c>
      <c r="P6" t="n">
        <v>219.26</v>
      </c>
      <c r="Q6" t="n">
        <v>1397.41</v>
      </c>
      <c r="R6" t="n">
        <v>146.34</v>
      </c>
      <c r="S6" t="n">
        <v>66.97</v>
      </c>
      <c r="T6" t="n">
        <v>36769.53</v>
      </c>
      <c r="U6" t="n">
        <v>0.46</v>
      </c>
      <c r="V6" t="n">
        <v>0.8</v>
      </c>
      <c r="W6" t="n">
        <v>5.44</v>
      </c>
      <c r="X6" t="n">
        <v>2.28</v>
      </c>
      <c r="Y6" t="n">
        <v>1</v>
      </c>
      <c r="Z6" t="n">
        <v>10</v>
      </c>
      <c r="AA6" t="n">
        <v>761.6862181881814</v>
      </c>
      <c r="AB6" t="n">
        <v>1042.17268694942</v>
      </c>
      <c r="AC6" t="n">
        <v>942.7091884055199</v>
      </c>
      <c r="AD6" t="n">
        <v>761686.2181881814</v>
      </c>
      <c r="AE6" t="n">
        <v>1042172.68694942</v>
      </c>
      <c r="AF6" t="n">
        <v>6.221608581362932e-06</v>
      </c>
      <c r="AG6" t="n">
        <v>34.81481481481482</v>
      </c>
      <c r="AH6" t="n">
        <v>942709.1884055198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3.3882</v>
      </c>
      <c r="E7" t="n">
        <v>29.51</v>
      </c>
      <c r="F7" t="n">
        <v>26.11</v>
      </c>
      <c r="G7" t="n">
        <v>22.7</v>
      </c>
      <c r="H7" t="n">
        <v>0.39</v>
      </c>
      <c r="I7" t="n">
        <v>69</v>
      </c>
      <c r="J7" t="n">
        <v>100.27</v>
      </c>
      <c r="K7" t="n">
        <v>39.72</v>
      </c>
      <c r="L7" t="n">
        <v>2.25</v>
      </c>
      <c r="M7" t="n">
        <v>67</v>
      </c>
      <c r="N7" t="n">
        <v>13.3</v>
      </c>
      <c r="O7" t="n">
        <v>12599.94</v>
      </c>
      <c r="P7" t="n">
        <v>213.01</v>
      </c>
      <c r="Q7" t="n">
        <v>1397.37</v>
      </c>
      <c r="R7" t="n">
        <v>135.72</v>
      </c>
      <c r="S7" t="n">
        <v>66.97</v>
      </c>
      <c r="T7" t="n">
        <v>31516.74</v>
      </c>
      <c r="U7" t="n">
        <v>0.49</v>
      </c>
      <c r="V7" t="n">
        <v>0.8100000000000001</v>
      </c>
      <c r="W7" t="n">
        <v>5.41</v>
      </c>
      <c r="X7" t="n">
        <v>1.94</v>
      </c>
      <c r="Y7" t="n">
        <v>1</v>
      </c>
      <c r="Z7" t="n">
        <v>10</v>
      </c>
      <c r="AA7" t="n">
        <v>741.6993718020994</v>
      </c>
      <c r="AB7" t="n">
        <v>1014.825801966552</v>
      </c>
      <c r="AC7" t="n">
        <v>917.9722517438219</v>
      </c>
      <c r="AD7" t="n">
        <v>741699.3718020994</v>
      </c>
      <c r="AE7" t="n">
        <v>1014825.801966552</v>
      </c>
      <c r="AF7" t="n">
        <v>6.340628705821417e-06</v>
      </c>
      <c r="AG7" t="n">
        <v>34.1550925925926</v>
      </c>
      <c r="AH7" t="n">
        <v>917972.2517438219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3.4318</v>
      </c>
      <c r="E8" t="n">
        <v>29.14</v>
      </c>
      <c r="F8" t="n">
        <v>25.9</v>
      </c>
      <c r="G8" t="n">
        <v>25.47</v>
      </c>
      <c r="H8" t="n">
        <v>0.44</v>
      </c>
      <c r="I8" t="n">
        <v>61</v>
      </c>
      <c r="J8" t="n">
        <v>100.58</v>
      </c>
      <c r="K8" t="n">
        <v>39.72</v>
      </c>
      <c r="L8" t="n">
        <v>2.5</v>
      </c>
      <c r="M8" t="n">
        <v>59</v>
      </c>
      <c r="N8" t="n">
        <v>13.36</v>
      </c>
      <c r="O8" t="n">
        <v>12638.45</v>
      </c>
      <c r="P8" t="n">
        <v>208.39</v>
      </c>
      <c r="Q8" t="n">
        <v>1397.29</v>
      </c>
      <c r="R8" t="n">
        <v>128.85</v>
      </c>
      <c r="S8" t="n">
        <v>66.97</v>
      </c>
      <c r="T8" t="n">
        <v>28121.32</v>
      </c>
      <c r="U8" t="n">
        <v>0.52</v>
      </c>
      <c r="V8" t="n">
        <v>0.8100000000000001</v>
      </c>
      <c r="W8" t="n">
        <v>5.4</v>
      </c>
      <c r="X8" t="n">
        <v>1.73</v>
      </c>
      <c r="Y8" t="n">
        <v>1</v>
      </c>
      <c r="Z8" t="n">
        <v>10</v>
      </c>
      <c r="AA8" t="n">
        <v>734.4634943932025</v>
      </c>
      <c r="AB8" t="n">
        <v>1004.925355271317</v>
      </c>
      <c r="AC8" t="n">
        <v>909.0166897858164</v>
      </c>
      <c r="AD8" t="n">
        <v>734463.4943932025</v>
      </c>
      <c r="AE8" t="n">
        <v>1004925.355271317</v>
      </c>
      <c r="AF8" t="n">
        <v>6.42222111818604e-06</v>
      </c>
      <c r="AG8" t="n">
        <v>33.72685185185185</v>
      </c>
      <c r="AH8" t="n">
        <v>909016.6897858165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3.4734</v>
      </c>
      <c r="E9" t="n">
        <v>28.79</v>
      </c>
      <c r="F9" t="n">
        <v>25.69</v>
      </c>
      <c r="G9" t="n">
        <v>28.55</v>
      </c>
      <c r="H9" t="n">
        <v>0.48</v>
      </c>
      <c r="I9" t="n">
        <v>54</v>
      </c>
      <c r="J9" t="n">
        <v>100.89</v>
      </c>
      <c r="K9" t="n">
        <v>39.72</v>
      </c>
      <c r="L9" t="n">
        <v>2.75</v>
      </c>
      <c r="M9" t="n">
        <v>52</v>
      </c>
      <c r="N9" t="n">
        <v>13.42</v>
      </c>
      <c r="O9" t="n">
        <v>12676.98</v>
      </c>
      <c r="P9" t="n">
        <v>202.96</v>
      </c>
      <c r="Q9" t="n">
        <v>1397.43</v>
      </c>
      <c r="R9" t="n">
        <v>122.11</v>
      </c>
      <c r="S9" t="n">
        <v>66.97</v>
      </c>
      <c r="T9" t="n">
        <v>24788.48</v>
      </c>
      <c r="U9" t="n">
        <v>0.55</v>
      </c>
      <c r="V9" t="n">
        <v>0.82</v>
      </c>
      <c r="W9" t="n">
        <v>5.39</v>
      </c>
      <c r="X9" t="n">
        <v>1.52</v>
      </c>
      <c r="Y9" t="n">
        <v>1</v>
      </c>
      <c r="Z9" t="n">
        <v>10</v>
      </c>
      <c r="AA9" t="n">
        <v>717.6015454288179</v>
      </c>
      <c r="AB9" t="n">
        <v>981.8540928015598</v>
      </c>
      <c r="AC9" t="n">
        <v>888.1473162254522</v>
      </c>
      <c r="AD9" t="n">
        <v>717601.5454288179</v>
      </c>
      <c r="AE9" t="n">
        <v>981854.0928015597</v>
      </c>
      <c r="AF9" t="n">
        <v>6.500070759341276e-06</v>
      </c>
      <c r="AG9" t="n">
        <v>33.32175925925926</v>
      </c>
      <c r="AH9" t="n">
        <v>888147.3162254522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3.5041</v>
      </c>
      <c r="E10" t="n">
        <v>28.54</v>
      </c>
      <c r="F10" t="n">
        <v>25.54</v>
      </c>
      <c r="G10" t="n">
        <v>31.28</v>
      </c>
      <c r="H10" t="n">
        <v>0.52</v>
      </c>
      <c r="I10" t="n">
        <v>49</v>
      </c>
      <c r="J10" t="n">
        <v>101.2</v>
      </c>
      <c r="K10" t="n">
        <v>39.72</v>
      </c>
      <c r="L10" t="n">
        <v>3</v>
      </c>
      <c r="M10" t="n">
        <v>47</v>
      </c>
      <c r="N10" t="n">
        <v>13.49</v>
      </c>
      <c r="O10" t="n">
        <v>12715.54</v>
      </c>
      <c r="P10" t="n">
        <v>198.56</v>
      </c>
      <c r="Q10" t="n">
        <v>1397.24</v>
      </c>
      <c r="R10" t="n">
        <v>117.29</v>
      </c>
      <c r="S10" t="n">
        <v>66.97</v>
      </c>
      <c r="T10" t="n">
        <v>22399.63</v>
      </c>
      <c r="U10" t="n">
        <v>0.57</v>
      </c>
      <c r="V10" t="n">
        <v>0.82</v>
      </c>
      <c r="W10" t="n">
        <v>5.38</v>
      </c>
      <c r="X10" t="n">
        <v>1.38</v>
      </c>
      <c r="Y10" t="n">
        <v>1</v>
      </c>
      <c r="Z10" t="n">
        <v>10</v>
      </c>
      <c r="AA10" t="n">
        <v>712.0097850687448</v>
      </c>
      <c r="AB10" t="n">
        <v>974.2031995858513</v>
      </c>
      <c r="AC10" t="n">
        <v>881.2266135201547</v>
      </c>
      <c r="AD10" t="n">
        <v>712009.7850687448</v>
      </c>
      <c r="AE10" t="n">
        <v>974203.1995858513</v>
      </c>
      <c r="AF10" t="n">
        <v>6.557522297405357e-06</v>
      </c>
      <c r="AG10" t="n">
        <v>33.03240740740741</v>
      </c>
      <c r="AH10" t="n">
        <v>881226.6135201547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3.5335</v>
      </c>
      <c r="E11" t="n">
        <v>28.3</v>
      </c>
      <c r="F11" t="n">
        <v>25.41</v>
      </c>
      <c r="G11" t="n">
        <v>34.65</v>
      </c>
      <c r="H11" t="n">
        <v>0.5600000000000001</v>
      </c>
      <c r="I11" t="n">
        <v>44</v>
      </c>
      <c r="J11" t="n">
        <v>101.52</v>
      </c>
      <c r="K11" t="n">
        <v>39.72</v>
      </c>
      <c r="L11" t="n">
        <v>3.25</v>
      </c>
      <c r="M11" t="n">
        <v>42</v>
      </c>
      <c r="N11" t="n">
        <v>13.55</v>
      </c>
      <c r="O11" t="n">
        <v>12754.13</v>
      </c>
      <c r="P11" t="n">
        <v>193.82</v>
      </c>
      <c r="Q11" t="n">
        <v>1397.24</v>
      </c>
      <c r="R11" t="n">
        <v>113.07</v>
      </c>
      <c r="S11" t="n">
        <v>66.97</v>
      </c>
      <c r="T11" t="n">
        <v>20316.57</v>
      </c>
      <c r="U11" t="n">
        <v>0.59</v>
      </c>
      <c r="V11" t="n">
        <v>0.83</v>
      </c>
      <c r="W11" t="n">
        <v>5.36</v>
      </c>
      <c r="X11" t="n">
        <v>1.24</v>
      </c>
      <c r="Y11" t="n">
        <v>1</v>
      </c>
      <c r="Z11" t="n">
        <v>10</v>
      </c>
      <c r="AA11" t="n">
        <v>696.9566240285537</v>
      </c>
      <c r="AB11" t="n">
        <v>953.6068005520664</v>
      </c>
      <c r="AC11" t="n">
        <v>862.5959059029269</v>
      </c>
      <c r="AD11" t="n">
        <v>696956.6240285537</v>
      </c>
      <c r="AE11" t="n">
        <v>953606.8005520664</v>
      </c>
      <c r="AF11" t="n">
        <v>6.612541034183336e-06</v>
      </c>
      <c r="AG11" t="n">
        <v>32.75462962962963</v>
      </c>
      <c r="AH11" t="n">
        <v>862595.9059029269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3.5583</v>
      </c>
      <c r="E12" t="n">
        <v>28.1</v>
      </c>
      <c r="F12" t="n">
        <v>25.29</v>
      </c>
      <c r="G12" t="n">
        <v>37.94</v>
      </c>
      <c r="H12" t="n">
        <v>0.6</v>
      </c>
      <c r="I12" t="n">
        <v>40</v>
      </c>
      <c r="J12" t="n">
        <v>101.83</v>
      </c>
      <c r="K12" t="n">
        <v>39.72</v>
      </c>
      <c r="L12" t="n">
        <v>3.5</v>
      </c>
      <c r="M12" t="n">
        <v>38</v>
      </c>
      <c r="N12" t="n">
        <v>13.61</v>
      </c>
      <c r="O12" t="n">
        <v>12792.74</v>
      </c>
      <c r="P12" t="n">
        <v>188.91</v>
      </c>
      <c r="Q12" t="n">
        <v>1397.32</v>
      </c>
      <c r="R12" t="n">
        <v>109.2</v>
      </c>
      <c r="S12" t="n">
        <v>66.97</v>
      </c>
      <c r="T12" t="n">
        <v>18399.72</v>
      </c>
      <c r="U12" t="n">
        <v>0.61</v>
      </c>
      <c r="V12" t="n">
        <v>0.83</v>
      </c>
      <c r="W12" t="n">
        <v>5.36</v>
      </c>
      <c r="X12" t="n">
        <v>1.13</v>
      </c>
      <c r="Y12" t="n">
        <v>1</v>
      </c>
      <c r="Z12" t="n">
        <v>10</v>
      </c>
      <c r="AA12" t="n">
        <v>691.6687492699356</v>
      </c>
      <c r="AB12" t="n">
        <v>946.3716970227551</v>
      </c>
      <c r="AC12" t="n">
        <v>856.0513104999214</v>
      </c>
      <c r="AD12" t="n">
        <v>691668.7492699355</v>
      </c>
      <c r="AE12" t="n">
        <v>946371.6970227552</v>
      </c>
      <c r="AF12" t="n">
        <v>6.658951397179727e-06</v>
      </c>
      <c r="AG12" t="n">
        <v>32.52314814814815</v>
      </c>
      <c r="AH12" t="n">
        <v>856051.3104999214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3.5764</v>
      </c>
      <c r="E13" t="n">
        <v>27.96</v>
      </c>
      <c r="F13" t="n">
        <v>25.21</v>
      </c>
      <c r="G13" t="n">
        <v>40.89</v>
      </c>
      <c r="H13" t="n">
        <v>0.65</v>
      </c>
      <c r="I13" t="n">
        <v>37</v>
      </c>
      <c r="J13" t="n">
        <v>102.14</v>
      </c>
      <c r="K13" t="n">
        <v>39.72</v>
      </c>
      <c r="L13" t="n">
        <v>3.75</v>
      </c>
      <c r="M13" t="n">
        <v>31</v>
      </c>
      <c r="N13" t="n">
        <v>13.68</v>
      </c>
      <c r="O13" t="n">
        <v>12831.37</v>
      </c>
      <c r="P13" t="n">
        <v>185.5</v>
      </c>
      <c r="Q13" t="n">
        <v>1397.29</v>
      </c>
      <c r="R13" t="n">
        <v>106.2</v>
      </c>
      <c r="S13" t="n">
        <v>66.97</v>
      </c>
      <c r="T13" t="n">
        <v>16917.92</v>
      </c>
      <c r="U13" t="n">
        <v>0.63</v>
      </c>
      <c r="V13" t="n">
        <v>0.83</v>
      </c>
      <c r="W13" t="n">
        <v>5.37</v>
      </c>
      <c r="X13" t="n">
        <v>1.05</v>
      </c>
      <c r="Y13" t="n">
        <v>1</v>
      </c>
      <c r="Z13" t="n">
        <v>10</v>
      </c>
      <c r="AA13" t="n">
        <v>687.8975348836298</v>
      </c>
      <c r="AB13" t="n">
        <v>941.2117551251748</v>
      </c>
      <c r="AC13" t="n">
        <v>851.3838262150225</v>
      </c>
      <c r="AD13" t="n">
        <v>687897.5348836298</v>
      </c>
      <c r="AE13" t="n">
        <v>941211.7551251748</v>
      </c>
      <c r="AF13" t="n">
        <v>6.692823476624673e-06</v>
      </c>
      <c r="AG13" t="n">
        <v>32.36111111111111</v>
      </c>
      <c r="AH13" t="n">
        <v>851383.8262150225</v>
      </c>
    </row>
    <row r="14">
      <c r="A14" t="n">
        <v>12</v>
      </c>
      <c r="B14" t="n">
        <v>45</v>
      </c>
      <c r="C14" t="inlineStr">
        <is>
          <t xml:space="preserve">CONCLUIDO	</t>
        </is>
      </c>
      <c r="D14" t="n">
        <v>3.5944</v>
      </c>
      <c r="E14" t="n">
        <v>27.82</v>
      </c>
      <c r="F14" t="n">
        <v>25.13</v>
      </c>
      <c r="G14" t="n">
        <v>44.35</v>
      </c>
      <c r="H14" t="n">
        <v>0.6899999999999999</v>
      </c>
      <c r="I14" t="n">
        <v>34</v>
      </c>
      <c r="J14" t="n">
        <v>102.45</v>
      </c>
      <c r="K14" t="n">
        <v>39.72</v>
      </c>
      <c r="L14" t="n">
        <v>4</v>
      </c>
      <c r="M14" t="n">
        <v>21</v>
      </c>
      <c r="N14" t="n">
        <v>13.74</v>
      </c>
      <c r="O14" t="n">
        <v>12870.03</v>
      </c>
      <c r="P14" t="n">
        <v>180.96</v>
      </c>
      <c r="Q14" t="n">
        <v>1397.4</v>
      </c>
      <c r="R14" t="n">
        <v>103.68</v>
      </c>
      <c r="S14" t="n">
        <v>66.97</v>
      </c>
      <c r="T14" t="n">
        <v>15671.69</v>
      </c>
      <c r="U14" t="n">
        <v>0.65</v>
      </c>
      <c r="V14" t="n">
        <v>0.84</v>
      </c>
      <c r="W14" t="n">
        <v>5.36</v>
      </c>
      <c r="X14" t="n">
        <v>0.97</v>
      </c>
      <c r="Y14" t="n">
        <v>1</v>
      </c>
      <c r="Z14" t="n">
        <v>10</v>
      </c>
      <c r="AA14" t="n">
        <v>674.135405154505</v>
      </c>
      <c r="AB14" t="n">
        <v>922.3818020874726</v>
      </c>
      <c r="AC14" t="n">
        <v>834.3509774672334</v>
      </c>
      <c r="AD14" t="n">
        <v>674135.4051545049</v>
      </c>
      <c r="AE14" t="n">
        <v>922381.8020874726</v>
      </c>
      <c r="AF14" t="n">
        <v>6.726508417509149e-06</v>
      </c>
      <c r="AG14" t="n">
        <v>32.19907407407408</v>
      </c>
      <c r="AH14" t="n">
        <v>834350.9774672334</v>
      </c>
    </row>
    <row r="15">
      <c r="A15" t="n">
        <v>13</v>
      </c>
      <c r="B15" t="n">
        <v>45</v>
      </c>
      <c r="C15" t="inlineStr">
        <is>
          <t xml:space="preserve">CONCLUIDO	</t>
        </is>
      </c>
      <c r="D15" t="n">
        <v>3.604</v>
      </c>
      <c r="E15" t="n">
        <v>27.75</v>
      </c>
      <c r="F15" t="n">
        <v>25.08</v>
      </c>
      <c r="G15" t="n">
        <v>45.6</v>
      </c>
      <c r="H15" t="n">
        <v>0.73</v>
      </c>
      <c r="I15" t="n">
        <v>33</v>
      </c>
      <c r="J15" t="n">
        <v>102.77</v>
      </c>
      <c r="K15" t="n">
        <v>39.72</v>
      </c>
      <c r="L15" t="n">
        <v>4.25</v>
      </c>
      <c r="M15" t="n">
        <v>7</v>
      </c>
      <c r="N15" t="n">
        <v>13.8</v>
      </c>
      <c r="O15" t="n">
        <v>12908.71</v>
      </c>
      <c r="P15" t="n">
        <v>179.27</v>
      </c>
      <c r="Q15" t="n">
        <v>1397.47</v>
      </c>
      <c r="R15" t="n">
        <v>101.27</v>
      </c>
      <c r="S15" t="n">
        <v>66.97</v>
      </c>
      <c r="T15" t="n">
        <v>14470.84</v>
      </c>
      <c r="U15" t="n">
        <v>0.66</v>
      </c>
      <c r="V15" t="n">
        <v>0.84</v>
      </c>
      <c r="W15" t="n">
        <v>5.38</v>
      </c>
      <c r="X15" t="n">
        <v>0.91</v>
      </c>
      <c r="Y15" t="n">
        <v>1</v>
      </c>
      <c r="Z15" t="n">
        <v>10</v>
      </c>
      <c r="AA15" t="n">
        <v>672.2793068879334</v>
      </c>
      <c r="AB15" t="n">
        <v>919.8422065538731</v>
      </c>
      <c r="AC15" t="n">
        <v>832.053757367016</v>
      </c>
      <c r="AD15" t="n">
        <v>672279.3068879334</v>
      </c>
      <c r="AE15" t="n">
        <v>919842.2065538731</v>
      </c>
      <c r="AF15" t="n">
        <v>6.744473719314205e-06</v>
      </c>
      <c r="AG15" t="n">
        <v>32.11805555555556</v>
      </c>
      <c r="AH15" t="n">
        <v>832053.757367016</v>
      </c>
    </row>
    <row r="16">
      <c r="A16" t="n">
        <v>14</v>
      </c>
      <c r="B16" t="n">
        <v>45</v>
      </c>
      <c r="C16" t="inlineStr">
        <is>
          <t xml:space="preserve">CONCLUIDO	</t>
        </is>
      </c>
      <c r="D16" t="n">
        <v>3.6012</v>
      </c>
      <c r="E16" t="n">
        <v>27.77</v>
      </c>
      <c r="F16" t="n">
        <v>25.1</v>
      </c>
      <c r="G16" t="n">
        <v>45.64</v>
      </c>
      <c r="H16" t="n">
        <v>0.77</v>
      </c>
      <c r="I16" t="n">
        <v>33</v>
      </c>
      <c r="J16" t="n">
        <v>103.08</v>
      </c>
      <c r="K16" t="n">
        <v>39.72</v>
      </c>
      <c r="L16" t="n">
        <v>4.5</v>
      </c>
      <c r="M16" t="n">
        <v>3</v>
      </c>
      <c r="N16" t="n">
        <v>13.87</v>
      </c>
      <c r="O16" t="n">
        <v>12947.42</v>
      </c>
      <c r="P16" t="n">
        <v>179.49</v>
      </c>
      <c r="Q16" t="n">
        <v>1397.37</v>
      </c>
      <c r="R16" t="n">
        <v>101.61</v>
      </c>
      <c r="S16" t="n">
        <v>66.97</v>
      </c>
      <c r="T16" t="n">
        <v>14639.87</v>
      </c>
      <c r="U16" t="n">
        <v>0.66</v>
      </c>
      <c r="V16" t="n">
        <v>0.84</v>
      </c>
      <c r="W16" t="n">
        <v>5.39</v>
      </c>
      <c r="X16" t="n">
        <v>0.9399999999999999</v>
      </c>
      <c r="Y16" t="n">
        <v>1</v>
      </c>
      <c r="Z16" t="n">
        <v>10</v>
      </c>
      <c r="AA16" t="n">
        <v>672.654752147398</v>
      </c>
      <c r="AB16" t="n">
        <v>920.3559073213484</v>
      </c>
      <c r="AC16" t="n">
        <v>832.5184312542269</v>
      </c>
      <c r="AD16" t="n">
        <v>672654.752147398</v>
      </c>
      <c r="AE16" t="n">
        <v>920355.9073213483</v>
      </c>
      <c r="AF16" t="n">
        <v>6.739233839621064e-06</v>
      </c>
      <c r="AG16" t="n">
        <v>32.1412037037037</v>
      </c>
      <c r="AH16" t="n">
        <v>832518.4312542269</v>
      </c>
    </row>
    <row r="17">
      <c r="A17" t="n">
        <v>15</v>
      </c>
      <c r="B17" t="n">
        <v>45</v>
      </c>
      <c r="C17" t="inlineStr">
        <is>
          <t xml:space="preserve">CONCLUIDO	</t>
        </is>
      </c>
      <c r="D17" t="n">
        <v>3.6009</v>
      </c>
      <c r="E17" t="n">
        <v>27.77</v>
      </c>
      <c r="F17" t="n">
        <v>25.1</v>
      </c>
      <c r="G17" t="n">
        <v>45.64</v>
      </c>
      <c r="H17" t="n">
        <v>0.8100000000000001</v>
      </c>
      <c r="I17" t="n">
        <v>33</v>
      </c>
      <c r="J17" t="n">
        <v>103.4</v>
      </c>
      <c r="K17" t="n">
        <v>39.72</v>
      </c>
      <c r="L17" t="n">
        <v>4.75</v>
      </c>
      <c r="M17" t="n">
        <v>0</v>
      </c>
      <c r="N17" t="n">
        <v>13.93</v>
      </c>
      <c r="O17" t="n">
        <v>12986.15</v>
      </c>
      <c r="P17" t="n">
        <v>179.97</v>
      </c>
      <c r="Q17" t="n">
        <v>1397.35</v>
      </c>
      <c r="R17" t="n">
        <v>101.7</v>
      </c>
      <c r="S17" t="n">
        <v>66.97</v>
      </c>
      <c r="T17" t="n">
        <v>14688.13</v>
      </c>
      <c r="U17" t="n">
        <v>0.66</v>
      </c>
      <c r="V17" t="n">
        <v>0.84</v>
      </c>
      <c r="W17" t="n">
        <v>5.39</v>
      </c>
      <c r="X17" t="n">
        <v>0.9399999999999999</v>
      </c>
      <c r="Y17" t="n">
        <v>1</v>
      </c>
      <c r="Z17" t="n">
        <v>10</v>
      </c>
      <c r="AA17" t="n">
        <v>672.9943057146813</v>
      </c>
      <c r="AB17" t="n">
        <v>920.8204994921514</v>
      </c>
      <c r="AC17" t="n">
        <v>832.9386834003078</v>
      </c>
      <c r="AD17" t="n">
        <v>672994.3057146813</v>
      </c>
      <c r="AE17" t="n">
        <v>920820.4994921514</v>
      </c>
      <c r="AF17" t="n">
        <v>6.738672423939656e-06</v>
      </c>
      <c r="AG17" t="n">
        <v>32.1412037037037</v>
      </c>
      <c r="AH17" t="n">
        <v>832938.6834003078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6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1.9037</v>
      </c>
      <c r="E2" t="n">
        <v>52.53</v>
      </c>
      <c r="F2" t="n">
        <v>35.12</v>
      </c>
      <c r="G2" t="n">
        <v>5.76</v>
      </c>
      <c r="H2" t="n">
        <v>0.09</v>
      </c>
      <c r="I2" t="n">
        <v>366</v>
      </c>
      <c r="J2" t="n">
        <v>204</v>
      </c>
      <c r="K2" t="n">
        <v>55.27</v>
      </c>
      <c r="L2" t="n">
        <v>1</v>
      </c>
      <c r="M2" t="n">
        <v>364</v>
      </c>
      <c r="N2" t="n">
        <v>42.72</v>
      </c>
      <c r="O2" t="n">
        <v>25393.6</v>
      </c>
      <c r="P2" t="n">
        <v>504.52</v>
      </c>
      <c r="Q2" t="n">
        <v>1398.21</v>
      </c>
      <c r="R2" t="n">
        <v>430.07</v>
      </c>
      <c r="S2" t="n">
        <v>66.97</v>
      </c>
      <c r="T2" t="n">
        <v>177204.81</v>
      </c>
      <c r="U2" t="n">
        <v>0.16</v>
      </c>
      <c r="V2" t="n">
        <v>0.6</v>
      </c>
      <c r="W2" t="n">
        <v>5.9</v>
      </c>
      <c r="X2" t="n">
        <v>10.94</v>
      </c>
      <c r="Y2" t="n">
        <v>1</v>
      </c>
      <c r="Z2" t="n">
        <v>10</v>
      </c>
      <c r="AA2" t="n">
        <v>1878.211863607776</v>
      </c>
      <c r="AB2" t="n">
        <v>2569.852332647556</v>
      </c>
      <c r="AC2" t="n">
        <v>2324.589232830074</v>
      </c>
      <c r="AD2" t="n">
        <v>1878211.863607776</v>
      </c>
      <c r="AE2" t="n">
        <v>2569852.332647556</v>
      </c>
      <c r="AF2" t="n">
        <v>2.531230707836671e-06</v>
      </c>
      <c r="AG2" t="n">
        <v>60.79861111111111</v>
      </c>
      <c r="AH2" t="n">
        <v>2324589.232830074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2.2094</v>
      </c>
      <c r="E3" t="n">
        <v>45.26</v>
      </c>
      <c r="F3" t="n">
        <v>31.95</v>
      </c>
      <c r="G3" t="n">
        <v>7.23</v>
      </c>
      <c r="H3" t="n">
        <v>0.11</v>
      </c>
      <c r="I3" t="n">
        <v>265</v>
      </c>
      <c r="J3" t="n">
        <v>204.39</v>
      </c>
      <c r="K3" t="n">
        <v>55.27</v>
      </c>
      <c r="L3" t="n">
        <v>1.25</v>
      </c>
      <c r="M3" t="n">
        <v>263</v>
      </c>
      <c r="N3" t="n">
        <v>42.87</v>
      </c>
      <c r="O3" t="n">
        <v>25442.42</v>
      </c>
      <c r="P3" t="n">
        <v>457.58</v>
      </c>
      <c r="Q3" t="n">
        <v>1397.77</v>
      </c>
      <c r="R3" t="n">
        <v>327.07</v>
      </c>
      <c r="S3" t="n">
        <v>66.97</v>
      </c>
      <c r="T3" t="n">
        <v>126210.77</v>
      </c>
      <c r="U3" t="n">
        <v>0.2</v>
      </c>
      <c r="V3" t="n">
        <v>0.66</v>
      </c>
      <c r="W3" t="n">
        <v>5.71</v>
      </c>
      <c r="X3" t="n">
        <v>7.78</v>
      </c>
      <c r="Y3" t="n">
        <v>1</v>
      </c>
      <c r="Z3" t="n">
        <v>10</v>
      </c>
      <c r="AA3" t="n">
        <v>1541.064046705206</v>
      </c>
      <c r="AB3" t="n">
        <v>2108.551815649525</v>
      </c>
      <c r="AC3" t="n">
        <v>1907.314589734994</v>
      </c>
      <c r="AD3" t="n">
        <v>1541064.046705206</v>
      </c>
      <c r="AE3" t="n">
        <v>2108551.815649525</v>
      </c>
      <c r="AF3" t="n">
        <v>2.937700859323603e-06</v>
      </c>
      <c r="AG3" t="n">
        <v>52.38425925925926</v>
      </c>
      <c r="AH3" t="n">
        <v>1907314.589734994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2.4175</v>
      </c>
      <c r="E4" t="n">
        <v>41.36</v>
      </c>
      <c r="F4" t="n">
        <v>30.32</v>
      </c>
      <c r="G4" t="n">
        <v>8.710000000000001</v>
      </c>
      <c r="H4" t="n">
        <v>0.13</v>
      </c>
      <c r="I4" t="n">
        <v>209</v>
      </c>
      <c r="J4" t="n">
        <v>204.79</v>
      </c>
      <c r="K4" t="n">
        <v>55.27</v>
      </c>
      <c r="L4" t="n">
        <v>1.5</v>
      </c>
      <c r="M4" t="n">
        <v>207</v>
      </c>
      <c r="N4" t="n">
        <v>43.02</v>
      </c>
      <c r="O4" t="n">
        <v>25491.3</v>
      </c>
      <c r="P4" t="n">
        <v>433.07</v>
      </c>
      <c r="Q4" t="n">
        <v>1397.63</v>
      </c>
      <c r="R4" t="n">
        <v>272.96</v>
      </c>
      <c r="S4" t="n">
        <v>66.97</v>
      </c>
      <c r="T4" t="n">
        <v>99434.58</v>
      </c>
      <c r="U4" t="n">
        <v>0.25</v>
      </c>
      <c r="V4" t="n">
        <v>0.6899999999999999</v>
      </c>
      <c r="W4" t="n">
        <v>5.65</v>
      </c>
      <c r="X4" t="n">
        <v>6.15</v>
      </c>
      <c r="Y4" t="n">
        <v>1</v>
      </c>
      <c r="Z4" t="n">
        <v>10</v>
      </c>
      <c r="AA4" t="n">
        <v>1371.248509483472</v>
      </c>
      <c r="AB4" t="n">
        <v>1876.202705889986</v>
      </c>
      <c r="AC4" t="n">
        <v>1697.140552906882</v>
      </c>
      <c r="AD4" t="n">
        <v>1371248.509483472</v>
      </c>
      <c r="AE4" t="n">
        <v>1876202.705889986</v>
      </c>
      <c r="AF4" t="n">
        <v>3.214398401111075e-06</v>
      </c>
      <c r="AG4" t="n">
        <v>47.87037037037037</v>
      </c>
      <c r="AH4" t="n">
        <v>1697140.552906882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2.5823</v>
      </c>
      <c r="E5" t="n">
        <v>38.73</v>
      </c>
      <c r="F5" t="n">
        <v>29.19</v>
      </c>
      <c r="G5" t="n">
        <v>10.18</v>
      </c>
      <c r="H5" t="n">
        <v>0.15</v>
      </c>
      <c r="I5" t="n">
        <v>172</v>
      </c>
      <c r="J5" t="n">
        <v>205.18</v>
      </c>
      <c r="K5" t="n">
        <v>55.27</v>
      </c>
      <c r="L5" t="n">
        <v>1.75</v>
      </c>
      <c r="M5" t="n">
        <v>170</v>
      </c>
      <c r="N5" t="n">
        <v>43.16</v>
      </c>
      <c r="O5" t="n">
        <v>25540.22</v>
      </c>
      <c r="P5" t="n">
        <v>415.56</v>
      </c>
      <c r="Q5" t="n">
        <v>1397.47</v>
      </c>
      <c r="R5" t="n">
        <v>235.87</v>
      </c>
      <c r="S5" t="n">
        <v>66.97</v>
      </c>
      <c r="T5" t="n">
        <v>81074.37</v>
      </c>
      <c r="U5" t="n">
        <v>0.28</v>
      </c>
      <c r="V5" t="n">
        <v>0.72</v>
      </c>
      <c r="W5" t="n">
        <v>5.58</v>
      </c>
      <c r="X5" t="n">
        <v>5.01</v>
      </c>
      <c r="Y5" t="n">
        <v>1</v>
      </c>
      <c r="Z5" t="n">
        <v>10</v>
      </c>
      <c r="AA5" t="n">
        <v>1256.544429313069</v>
      </c>
      <c r="AB5" t="n">
        <v>1719.259523013969</v>
      </c>
      <c r="AC5" t="n">
        <v>1555.175807133411</v>
      </c>
      <c r="AD5" t="n">
        <v>1256544.429313069</v>
      </c>
      <c r="AE5" t="n">
        <v>1719259.523013969</v>
      </c>
      <c r="AF5" t="n">
        <v>3.433522643718358e-06</v>
      </c>
      <c r="AG5" t="n">
        <v>44.82638888888889</v>
      </c>
      <c r="AH5" t="n">
        <v>1555175.807133411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2.7112</v>
      </c>
      <c r="E6" t="n">
        <v>36.88</v>
      </c>
      <c r="F6" t="n">
        <v>28.4</v>
      </c>
      <c r="G6" t="n">
        <v>11.67</v>
      </c>
      <c r="H6" t="n">
        <v>0.17</v>
      </c>
      <c r="I6" t="n">
        <v>146</v>
      </c>
      <c r="J6" t="n">
        <v>205.58</v>
      </c>
      <c r="K6" t="n">
        <v>55.27</v>
      </c>
      <c r="L6" t="n">
        <v>2</v>
      </c>
      <c r="M6" t="n">
        <v>144</v>
      </c>
      <c r="N6" t="n">
        <v>43.31</v>
      </c>
      <c r="O6" t="n">
        <v>25589.2</v>
      </c>
      <c r="P6" t="n">
        <v>403.02</v>
      </c>
      <c r="Q6" t="n">
        <v>1397.55</v>
      </c>
      <c r="R6" t="n">
        <v>210.53</v>
      </c>
      <c r="S6" t="n">
        <v>66.97</v>
      </c>
      <c r="T6" t="n">
        <v>68535.53</v>
      </c>
      <c r="U6" t="n">
        <v>0.32</v>
      </c>
      <c r="V6" t="n">
        <v>0.74</v>
      </c>
      <c r="W6" t="n">
        <v>5.53</v>
      </c>
      <c r="X6" t="n">
        <v>4.23</v>
      </c>
      <c r="Y6" t="n">
        <v>1</v>
      </c>
      <c r="Z6" t="n">
        <v>10</v>
      </c>
      <c r="AA6" t="n">
        <v>1182.939368582135</v>
      </c>
      <c r="AB6" t="n">
        <v>1618.549831695802</v>
      </c>
      <c r="AC6" t="n">
        <v>1464.07770740771</v>
      </c>
      <c r="AD6" t="n">
        <v>1182939.368582135</v>
      </c>
      <c r="AE6" t="n">
        <v>1618549.831695802</v>
      </c>
      <c r="AF6" t="n">
        <v>3.604912903864466e-06</v>
      </c>
      <c r="AG6" t="n">
        <v>42.68518518518519</v>
      </c>
      <c r="AH6" t="n">
        <v>1464077.70740771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2.8124</v>
      </c>
      <c r="E7" t="n">
        <v>35.56</v>
      </c>
      <c r="F7" t="n">
        <v>27.84</v>
      </c>
      <c r="G7" t="n">
        <v>13.15</v>
      </c>
      <c r="H7" t="n">
        <v>0.19</v>
      </c>
      <c r="I7" t="n">
        <v>127</v>
      </c>
      <c r="J7" t="n">
        <v>205.98</v>
      </c>
      <c r="K7" t="n">
        <v>55.27</v>
      </c>
      <c r="L7" t="n">
        <v>2.25</v>
      </c>
      <c r="M7" t="n">
        <v>125</v>
      </c>
      <c r="N7" t="n">
        <v>43.46</v>
      </c>
      <c r="O7" t="n">
        <v>25638.22</v>
      </c>
      <c r="P7" t="n">
        <v>393.75</v>
      </c>
      <c r="Q7" t="n">
        <v>1397.45</v>
      </c>
      <c r="R7" t="n">
        <v>192.26</v>
      </c>
      <c r="S7" t="n">
        <v>66.97</v>
      </c>
      <c r="T7" t="n">
        <v>59497.32</v>
      </c>
      <c r="U7" t="n">
        <v>0.35</v>
      </c>
      <c r="V7" t="n">
        <v>0.76</v>
      </c>
      <c r="W7" t="n">
        <v>5.5</v>
      </c>
      <c r="X7" t="n">
        <v>3.67</v>
      </c>
      <c r="Y7" t="n">
        <v>1</v>
      </c>
      <c r="Z7" t="n">
        <v>10</v>
      </c>
      <c r="AA7" t="n">
        <v>1132.315969710786</v>
      </c>
      <c r="AB7" t="n">
        <v>1549.284664013287</v>
      </c>
      <c r="AC7" t="n">
        <v>1401.42311011454</v>
      </c>
      <c r="AD7" t="n">
        <v>1132315.969710786</v>
      </c>
      <c r="AE7" t="n">
        <v>1549284.664013287</v>
      </c>
      <c r="AF7" t="n">
        <v>3.739472208183986e-06</v>
      </c>
      <c r="AG7" t="n">
        <v>41.15740740740741</v>
      </c>
      <c r="AH7" t="n">
        <v>1401423.11011454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2.8993</v>
      </c>
      <c r="E8" t="n">
        <v>34.49</v>
      </c>
      <c r="F8" t="n">
        <v>27.38</v>
      </c>
      <c r="G8" t="n">
        <v>14.67</v>
      </c>
      <c r="H8" t="n">
        <v>0.22</v>
      </c>
      <c r="I8" t="n">
        <v>112</v>
      </c>
      <c r="J8" t="n">
        <v>206.38</v>
      </c>
      <c r="K8" t="n">
        <v>55.27</v>
      </c>
      <c r="L8" t="n">
        <v>2.5</v>
      </c>
      <c r="M8" t="n">
        <v>110</v>
      </c>
      <c r="N8" t="n">
        <v>43.6</v>
      </c>
      <c r="O8" t="n">
        <v>25687.3</v>
      </c>
      <c r="P8" t="n">
        <v>386.14</v>
      </c>
      <c r="Q8" t="n">
        <v>1397.36</v>
      </c>
      <c r="R8" t="n">
        <v>177.65</v>
      </c>
      <c r="S8" t="n">
        <v>66.97</v>
      </c>
      <c r="T8" t="n">
        <v>52268.25</v>
      </c>
      <c r="U8" t="n">
        <v>0.38</v>
      </c>
      <c r="V8" t="n">
        <v>0.77</v>
      </c>
      <c r="W8" t="n">
        <v>5.47</v>
      </c>
      <c r="X8" t="n">
        <v>3.21</v>
      </c>
      <c r="Y8" t="n">
        <v>1</v>
      </c>
      <c r="Z8" t="n">
        <v>10</v>
      </c>
      <c r="AA8" t="n">
        <v>1088.182290282966</v>
      </c>
      <c r="AB8" t="n">
        <v>1488.899016779622</v>
      </c>
      <c r="AC8" t="n">
        <v>1346.800584301069</v>
      </c>
      <c r="AD8" t="n">
        <v>1088182.290282966</v>
      </c>
      <c r="AE8" t="n">
        <v>1488899.016779622</v>
      </c>
      <c r="AF8" t="n">
        <v>3.855017697762705e-06</v>
      </c>
      <c r="AG8" t="n">
        <v>39.91898148148149</v>
      </c>
      <c r="AH8" t="n">
        <v>1346800.584301069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2.9648</v>
      </c>
      <c r="E9" t="n">
        <v>33.73</v>
      </c>
      <c r="F9" t="n">
        <v>27.07</v>
      </c>
      <c r="G9" t="n">
        <v>16.08</v>
      </c>
      <c r="H9" t="n">
        <v>0.24</v>
      </c>
      <c r="I9" t="n">
        <v>101</v>
      </c>
      <c r="J9" t="n">
        <v>206.78</v>
      </c>
      <c r="K9" t="n">
        <v>55.27</v>
      </c>
      <c r="L9" t="n">
        <v>2.75</v>
      </c>
      <c r="M9" t="n">
        <v>99</v>
      </c>
      <c r="N9" t="n">
        <v>43.75</v>
      </c>
      <c r="O9" t="n">
        <v>25736.42</v>
      </c>
      <c r="P9" t="n">
        <v>380.41</v>
      </c>
      <c r="Q9" t="n">
        <v>1397.36</v>
      </c>
      <c r="R9" t="n">
        <v>167.21</v>
      </c>
      <c r="S9" t="n">
        <v>66.97</v>
      </c>
      <c r="T9" t="n">
        <v>47100.73</v>
      </c>
      <c r="U9" t="n">
        <v>0.4</v>
      </c>
      <c r="V9" t="n">
        <v>0.78</v>
      </c>
      <c r="W9" t="n">
        <v>5.46</v>
      </c>
      <c r="X9" t="n">
        <v>2.9</v>
      </c>
      <c r="Y9" t="n">
        <v>1</v>
      </c>
      <c r="Z9" t="n">
        <v>10</v>
      </c>
      <c r="AA9" t="n">
        <v>1061.151561229688</v>
      </c>
      <c r="AB9" t="n">
        <v>1451.914380777325</v>
      </c>
      <c r="AC9" t="n">
        <v>1313.345710050568</v>
      </c>
      <c r="AD9" t="n">
        <v>1061151.561229688</v>
      </c>
      <c r="AE9" t="n">
        <v>1451914.380777325</v>
      </c>
      <c r="AF9" t="n">
        <v>3.942108947099943e-06</v>
      </c>
      <c r="AG9" t="n">
        <v>39.03935185185185</v>
      </c>
      <c r="AH9" t="n">
        <v>1313345.710050568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3.0287</v>
      </c>
      <c r="E10" t="n">
        <v>33.02</v>
      </c>
      <c r="F10" t="n">
        <v>26.76</v>
      </c>
      <c r="G10" t="n">
        <v>17.65</v>
      </c>
      <c r="H10" t="n">
        <v>0.26</v>
      </c>
      <c r="I10" t="n">
        <v>91</v>
      </c>
      <c r="J10" t="n">
        <v>207.17</v>
      </c>
      <c r="K10" t="n">
        <v>55.27</v>
      </c>
      <c r="L10" t="n">
        <v>3</v>
      </c>
      <c r="M10" t="n">
        <v>89</v>
      </c>
      <c r="N10" t="n">
        <v>43.9</v>
      </c>
      <c r="O10" t="n">
        <v>25785.6</v>
      </c>
      <c r="P10" t="n">
        <v>374.83</v>
      </c>
      <c r="Q10" t="n">
        <v>1397.35</v>
      </c>
      <c r="R10" t="n">
        <v>157.35</v>
      </c>
      <c r="S10" t="n">
        <v>66.97</v>
      </c>
      <c r="T10" t="n">
        <v>42222.77</v>
      </c>
      <c r="U10" t="n">
        <v>0.43</v>
      </c>
      <c r="V10" t="n">
        <v>0.79</v>
      </c>
      <c r="W10" t="n">
        <v>5.44</v>
      </c>
      <c r="X10" t="n">
        <v>2.59</v>
      </c>
      <c r="Y10" t="n">
        <v>1</v>
      </c>
      <c r="Z10" t="n">
        <v>10</v>
      </c>
      <c r="AA10" t="n">
        <v>1025.375197606721</v>
      </c>
      <c r="AB10" t="n">
        <v>1402.963581726612</v>
      </c>
      <c r="AC10" t="n">
        <v>1269.066706558377</v>
      </c>
      <c r="AD10" t="n">
        <v>1025375.197606721</v>
      </c>
      <c r="AE10" t="n">
        <v>1402963.581726612</v>
      </c>
      <c r="AF10" t="n">
        <v>4.027072776606045e-06</v>
      </c>
      <c r="AG10" t="n">
        <v>38.2175925925926</v>
      </c>
      <c r="AH10" t="n">
        <v>1269066.706558377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3.0794</v>
      </c>
      <c r="E11" t="n">
        <v>32.47</v>
      </c>
      <c r="F11" t="n">
        <v>26.54</v>
      </c>
      <c r="G11" t="n">
        <v>19.19</v>
      </c>
      <c r="H11" t="n">
        <v>0.28</v>
      </c>
      <c r="I11" t="n">
        <v>83</v>
      </c>
      <c r="J11" t="n">
        <v>207.57</v>
      </c>
      <c r="K11" t="n">
        <v>55.27</v>
      </c>
      <c r="L11" t="n">
        <v>3.25</v>
      </c>
      <c r="M11" t="n">
        <v>81</v>
      </c>
      <c r="N11" t="n">
        <v>44.05</v>
      </c>
      <c r="O11" t="n">
        <v>25834.83</v>
      </c>
      <c r="P11" t="n">
        <v>370.47</v>
      </c>
      <c r="Q11" t="n">
        <v>1397.34</v>
      </c>
      <c r="R11" t="n">
        <v>149.89</v>
      </c>
      <c r="S11" t="n">
        <v>66.97</v>
      </c>
      <c r="T11" t="n">
        <v>38530.27</v>
      </c>
      <c r="U11" t="n">
        <v>0.45</v>
      </c>
      <c r="V11" t="n">
        <v>0.79</v>
      </c>
      <c r="W11" t="n">
        <v>5.43</v>
      </c>
      <c r="X11" t="n">
        <v>2.37</v>
      </c>
      <c r="Y11" t="n">
        <v>1</v>
      </c>
      <c r="Z11" t="n">
        <v>10</v>
      </c>
      <c r="AA11" t="n">
        <v>1003.440732478749</v>
      </c>
      <c r="AB11" t="n">
        <v>1372.951878858215</v>
      </c>
      <c r="AC11" t="n">
        <v>1241.919278490051</v>
      </c>
      <c r="AD11" t="n">
        <v>1003440.732478749</v>
      </c>
      <c r="AE11" t="n">
        <v>1372951.878858215</v>
      </c>
      <c r="AF11" t="n">
        <v>4.094485392505251e-06</v>
      </c>
      <c r="AG11" t="n">
        <v>37.58101851851852</v>
      </c>
      <c r="AH11" t="n">
        <v>1241919.278490051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3.1274</v>
      </c>
      <c r="E12" t="n">
        <v>31.98</v>
      </c>
      <c r="F12" t="n">
        <v>26.33</v>
      </c>
      <c r="G12" t="n">
        <v>20.79</v>
      </c>
      <c r="H12" t="n">
        <v>0.3</v>
      </c>
      <c r="I12" t="n">
        <v>76</v>
      </c>
      <c r="J12" t="n">
        <v>207.97</v>
      </c>
      <c r="K12" t="n">
        <v>55.27</v>
      </c>
      <c r="L12" t="n">
        <v>3.5</v>
      </c>
      <c r="M12" t="n">
        <v>74</v>
      </c>
      <c r="N12" t="n">
        <v>44.2</v>
      </c>
      <c r="O12" t="n">
        <v>25884.1</v>
      </c>
      <c r="P12" t="n">
        <v>366.3</v>
      </c>
      <c r="Q12" t="n">
        <v>1397.21</v>
      </c>
      <c r="R12" t="n">
        <v>142.69</v>
      </c>
      <c r="S12" t="n">
        <v>66.97</v>
      </c>
      <c r="T12" t="n">
        <v>34968.33</v>
      </c>
      <c r="U12" t="n">
        <v>0.47</v>
      </c>
      <c r="V12" t="n">
        <v>0.8</v>
      </c>
      <c r="W12" t="n">
        <v>5.43</v>
      </c>
      <c r="X12" t="n">
        <v>2.16</v>
      </c>
      <c r="Y12" t="n">
        <v>1</v>
      </c>
      <c r="Z12" t="n">
        <v>10</v>
      </c>
      <c r="AA12" t="n">
        <v>992.2142183680755</v>
      </c>
      <c r="AB12" t="n">
        <v>1357.591266973144</v>
      </c>
      <c r="AC12" t="n">
        <v>1228.024661844537</v>
      </c>
      <c r="AD12" t="n">
        <v>992214.2183680756</v>
      </c>
      <c r="AE12" t="n">
        <v>1357591.266973144</v>
      </c>
      <c r="AF12" t="n">
        <v>4.158307987439411e-06</v>
      </c>
      <c r="AG12" t="n">
        <v>37.01388888888889</v>
      </c>
      <c r="AH12" t="n">
        <v>1228024.661844537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3.1639</v>
      </c>
      <c r="E13" t="n">
        <v>31.61</v>
      </c>
      <c r="F13" t="n">
        <v>26.16</v>
      </c>
      <c r="G13" t="n">
        <v>22.11</v>
      </c>
      <c r="H13" t="n">
        <v>0.32</v>
      </c>
      <c r="I13" t="n">
        <v>71</v>
      </c>
      <c r="J13" t="n">
        <v>208.37</v>
      </c>
      <c r="K13" t="n">
        <v>55.27</v>
      </c>
      <c r="L13" t="n">
        <v>3.75</v>
      </c>
      <c r="M13" t="n">
        <v>69</v>
      </c>
      <c r="N13" t="n">
        <v>44.35</v>
      </c>
      <c r="O13" t="n">
        <v>25933.43</v>
      </c>
      <c r="P13" t="n">
        <v>362.61</v>
      </c>
      <c r="Q13" t="n">
        <v>1397.38</v>
      </c>
      <c r="R13" t="n">
        <v>137.68</v>
      </c>
      <c r="S13" t="n">
        <v>66.97</v>
      </c>
      <c r="T13" t="n">
        <v>32484.27</v>
      </c>
      <c r="U13" t="n">
        <v>0.49</v>
      </c>
      <c r="V13" t="n">
        <v>0.8</v>
      </c>
      <c r="W13" t="n">
        <v>5.4</v>
      </c>
      <c r="X13" t="n">
        <v>1.99</v>
      </c>
      <c r="Y13" t="n">
        <v>1</v>
      </c>
      <c r="Z13" t="n">
        <v>10</v>
      </c>
      <c r="AA13" t="n">
        <v>973.6809668262105</v>
      </c>
      <c r="AB13" t="n">
        <v>1332.233254584212</v>
      </c>
      <c r="AC13" t="n">
        <v>1205.08678256781</v>
      </c>
      <c r="AD13" t="n">
        <v>973680.9668262105</v>
      </c>
      <c r="AE13" t="n">
        <v>1332233.254584212</v>
      </c>
      <c r="AF13" t="n">
        <v>4.206839752337262e-06</v>
      </c>
      <c r="AG13" t="n">
        <v>36.58564814814815</v>
      </c>
      <c r="AH13" t="n">
        <v>1205086.78256781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3.1948</v>
      </c>
      <c r="E14" t="n">
        <v>31.3</v>
      </c>
      <c r="F14" t="n">
        <v>26.06</v>
      </c>
      <c r="G14" t="n">
        <v>23.69</v>
      </c>
      <c r="H14" t="n">
        <v>0.34</v>
      </c>
      <c r="I14" t="n">
        <v>66</v>
      </c>
      <c r="J14" t="n">
        <v>208.77</v>
      </c>
      <c r="K14" t="n">
        <v>55.27</v>
      </c>
      <c r="L14" t="n">
        <v>4</v>
      </c>
      <c r="M14" t="n">
        <v>64</v>
      </c>
      <c r="N14" t="n">
        <v>44.5</v>
      </c>
      <c r="O14" t="n">
        <v>25982.82</v>
      </c>
      <c r="P14" t="n">
        <v>360</v>
      </c>
      <c r="Q14" t="n">
        <v>1397.32</v>
      </c>
      <c r="R14" t="n">
        <v>133.78</v>
      </c>
      <c r="S14" t="n">
        <v>66.97</v>
      </c>
      <c r="T14" t="n">
        <v>30562.97</v>
      </c>
      <c r="U14" t="n">
        <v>0.5</v>
      </c>
      <c r="V14" t="n">
        <v>0.8100000000000001</v>
      </c>
      <c r="W14" t="n">
        <v>5.42</v>
      </c>
      <c r="X14" t="n">
        <v>1.89</v>
      </c>
      <c r="Y14" t="n">
        <v>1</v>
      </c>
      <c r="Z14" t="n">
        <v>10</v>
      </c>
      <c r="AA14" t="n">
        <v>957.2613406303232</v>
      </c>
      <c r="AB14" t="n">
        <v>1309.767197640215</v>
      </c>
      <c r="AC14" t="n">
        <v>1184.76485456724</v>
      </c>
      <c r="AD14" t="n">
        <v>957261.3406303232</v>
      </c>
      <c r="AE14" t="n">
        <v>1309767.197640216</v>
      </c>
      <c r="AF14" t="n">
        <v>4.247925547826127e-06</v>
      </c>
      <c r="AG14" t="n">
        <v>36.22685185185185</v>
      </c>
      <c r="AH14" t="n">
        <v>1184764.85456724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3.2265</v>
      </c>
      <c r="E15" t="n">
        <v>30.99</v>
      </c>
      <c r="F15" t="n">
        <v>25.91</v>
      </c>
      <c r="G15" t="n">
        <v>25.08</v>
      </c>
      <c r="H15" t="n">
        <v>0.36</v>
      </c>
      <c r="I15" t="n">
        <v>62</v>
      </c>
      <c r="J15" t="n">
        <v>209.17</v>
      </c>
      <c r="K15" t="n">
        <v>55.27</v>
      </c>
      <c r="L15" t="n">
        <v>4.25</v>
      </c>
      <c r="M15" t="n">
        <v>60</v>
      </c>
      <c r="N15" t="n">
        <v>44.65</v>
      </c>
      <c r="O15" t="n">
        <v>26032.25</v>
      </c>
      <c r="P15" t="n">
        <v>356.8</v>
      </c>
      <c r="Q15" t="n">
        <v>1397.29</v>
      </c>
      <c r="R15" t="n">
        <v>129.33</v>
      </c>
      <c r="S15" t="n">
        <v>66.97</v>
      </c>
      <c r="T15" t="n">
        <v>28355.18</v>
      </c>
      <c r="U15" t="n">
        <v>0.52</v>
      </c>
      <c r="V15" t="n">
        <v>0.8100000000000001</v>
      </c>
      <c r="W15" t="n">
        <v>5.4</v>
      </c>
      <c r="X15" t="n">
        <v>1.75</v>
      </c>
      <c r="Y15" t="n">
        <v>1</v>
      </c>
      <c r="Z15" t="n">
        <v>10</v>
      </c>
      <c r="AA15" t="n">
        <v>949.9028396089219</v>
      </c>
      <c r="AB15" t="n">
        <v>1299.69897190858</v>
      </c>
      <c r="AC15" t="n">
        <v>1175.657526168588</v>
      </c>
      <c r="AD15" t="n">
        <v>949902.8396089219</v>
      </c>
      <c r="AE15" t="n">
        <v>1299698.971908581</v>
      </c>
      <c r="AF15" t="n">
        <v>4.290075053230562e-06</v>
      </c>
      <c r="AG15" t="n">
        <v>35.86805555555555</v>
      </c>
      <c r="AH15" t="n">
        <v>1175657.526168589</v>
      </c>
    </row>
    <row r="16">
      <c r="A16" t="n">
        <v>14</v>
      </c>
      <c r="B16" t="n">
        <v>105</v>
      </c>
      <c r="C16" t="inlineStr">
        <is>
          <t xml:space="preserve">CONCLUIDO	</t>
        </is>
      </c>
      <c r="D16" t="n">
        <v>3.2562</v>
      </c>
      <c r="E16" t="n">
        <v>30.71</v>
      </c>
      <c r="F16" t="n">
        <v>25.79</v>
      </c>
      <c r="G16" t="n">
        <v>26.68</v>
      </c>
      <c r="H16" t="n">
        <v>0.38</v>
      </c>
      <c r="I16" t="n">
        <v>58</v>
      </c>
      <c r="J16" t="n">
        <v>209.58</v>
      </c>
      <c r="K16" t="n">
        <v>55.27</v>
      </c>
      <c r="L16" t="n">
        <v>4.5</v>
      </c>
      <c r="M16" t="n">
        <v>56</v>
      </c>
      <c r="N16" t="n">
        <v>44.8</v>
      </c>
      <c r="O16" t="n">
        <v>26081.73</v>
      </c>
      <c r="P16" t="n">
        <v>353.98</v>
      </c>
      <c r="Q16" t="n">
        <v>1397.21</v>
      </c>
      <c r="R16" t="n">
        <v>125.62</v>
      </c>
      <c r="S16" t="n">
        <v>66.97</v>
      </c>
      <c r="T16" t="n">
        <v>26521.14</v>
      </c>
      <c r="U16" t="n">
        <v>0.53</v>
      </c>
      <c r="V16" t="n">
        <v>0.82</v>
      </c>
      <c r="W16" t="n">
        <v>5.39</v>
      </c>
      <c r="X16" t="n">
        <v>1.63</v>
      </c>
      <c r="Y16" t="n">
        <v>1</v>
      </c>
      <c r="Z16" t="n">
        <v>10</v>
      </c>
      <c r="AA16" t="n">
        <v>933.7276616347164</v>
      </c>
      <c r="AB16" t="n">
        <v>1277.567379805784</v>
      </c>
      <c r="AC16" t="n">
        <v>1155.638142154198</v>
      </c>
      <c r="AD16" t="n">
        <v>933727.6616347163</v>
      </c>
      <c r="AE16" t="n">
        <v>1277567.379805784</v>
      </c>
      <c r="AF16" t="n">
        <v>4.329565283846074e-06</v>
      </c>
      <c r="AG16" t="n">
        <v>35.54398148148149</v>
      </c>
      <c r="AH16" t="n">
        <v>1155638.142154198</v>
      </c>
    </row>
    <row r="17">
      <c r="A17" t="n">
        <v>15</v>
      </c>
      <c r="B17" t="n">
        <v>105</v>
      </c>
      <c r="C17" t="inlineStr">
        <is>
          <t xml:space="preserve">CONCLUIDO	</t>
        </is>
      </c>
      <c r="D17" t="n">
        <v>3.2862</v>
      </c>
      <c r="E17" t="n">
        <v>30.43</v>
      </c>
      <c r="F17" t="n">
        <v>25.68</v>
      </c>
      <c r="G17" t="n">
        <v>28.53</v>
      </c>
      <c r="H17" t="n">
        <v>0.4</v>
      </c>
      <c r="I17" t="n">
        <v>54</v>
      </c>
      <c r="J17" t="n">
        <v>209.98</v>
      </c>
      <c r="K17" t="n">
        <v>55.27</v>
      </c>
      <c r="L17" t="n">
        <v>4.75</v>
      </c>
      <c r="M17" t="n">
        <v>52</v>
      </c>
      <c r="N17" t="n">
        <v>44.95</v>
      </c>
      <c r="O17" t="n">
        <v>26131.27</v>
      </c>
      <c r="P17" t="n">
        <v>350.86</v>
      </c>
      <c r="Q17" t="n">
        <v>1397.26</v>
      </c>
      <c r="R17" t="n">
        <v>121.61</v>
      </c>
      <c r="S17" t="n">
        <v>66.97</v>
      </c>
      <c r="T17" t="n">
        <v>24537.51</v>
      </c>
      <c r="U17" t="n">
        <v>0.55</v>
      </c>
      <c r="V17" t="n">
        <v>0.82</v>
      </c>
      <c r="W17" t="n">
        <v>5.38</v>
      </c>
      <c r="X17" t="n">
        <v>1.51</v>
      </c>
      <c r="Y17" t="n">
        <v>1</v>
      </c>
      <c r="Z17" t="n">
        <v>10</v>
      </c>
      <c r="AA17" t="n">
        <v>927.1080794773826</v>
      </c>
      <c r="AB17" t="n">
        <v>1268.510175462766</v>
      </c>
      <c r="AC17" t="n">
        <v>1147.445344681812</v>
      </c>
      <c r="AD17" t="n">
        <v>927108.0794773826</v>
      </c>
      <c r="AE17" t="n">
        <v>1268510.175462766</v>
      </c>
      <c r="AF17" t="n">
        <v>4.369454405679923e-06</v>
      </c>
      <c r="AG17" t="n">
        <v>35.21990740740741</v>
      </c>
      <c r="AH17" t="n">
        <v>1147445.344681812</v>
      </c>
    </row>
    <row r="18">
      <c r="A18" t="n">
        <v>16</v>
      </c>
      <c r="B18" t="n">
        <v>105</v>
      </c>
      <c r="C18" t="inlineStr">
        <is>
          <t xml:space="preserve">CONCLUIDO	</t>
        </is>
      </c>
      <c r="D18" t="n">
        <v>3.3063</v>
      </c>
      <c r="E18" t="n">
        <v>30.25</v>
      </c>
      <c r="F18" t="n">
        <v>25.61</v>
      </c>
      <c r="G18" t="n">
        <v>30.13</v>
      </c>
      <c r="H18" t="n">
        <v>0.42</v>
      </c>
      <c r="I18" t="n">
        <v>51</v>
      </c>
      <c r="J18" t="n">
        <v>210.38</v>
      </c>
      <c r="K18" t="n">
        <v>55.27</v>
      </c>
      <c r="L18" t="n">
        <v>5</v>
      </c>
      <c r="M18" t="n">
        <v>49</v>
      </c>
      <c r="N18" t="n">
        <v>45.11</v>
      </c>
      <c r="O18" t="n">
        <v>26180.86</v>
      </c>
      <c r="P18" t="n">
        <v>348.79</v>
      </c>
      <c r="Q18" t="n">
        <v>1397.28</v>
      </c>
      <c r="R18" t="n">
        <v>119.78</v>
      </c>
      <c r="S18" t="n">
        <v>66.97</v>
      </c>
      <c r="T18" t="n">
        <v>23636.32</v>
      </c>
      <c r="U18" t="n">
        <v>0.5600000000000001</v>
      </c>
      <c r="V18" t="n">
        <v>0.82</v>
      </c>
      <c r="W18" t="n">
        <v>5.37</v>
      </c>
      <c r="X18" t="n">
        <v>1.45</v>
      </c>
      <c r="Y18" t="n">
        <v>1</v>
      </c>
      <c r="Z18" t="n">
        <v>10</v>
      </c>
      <c r="AA18" t="n">
        <v>922.8413223144619</v>
      </c>
      <c r="AB18" t="n">
        <v>1262.672210076417</v>
      </c>
      <c r="AC18" t="n">
        <v>1142.1645465183</v>
      </c>
      <c r="AD18" t="n">
        <v>922841.3223144619</v>
      </c>
      <c r="AE18" t="n">
        <v>1262672.210076417</v>
      </c>
      <c r="AF18" t="n">
        <v>4.396180117308602e-06</v>
      </c>
      <c r="AG18" t="n">
        <v>35.01157407407408</v>
      </c>
      <c r="AH18" t="n">
        <v>1142164.5465183</v>
      </c>
    </row>
    <row r="19">
      <c r="A19" t="n">
        <v>17</v>
      </c>
      <c r="B19" t="n">
        <v>105</v>
      </c>
      <c r="C19" t="inlineStr">
        <is>
          <t xml:space="preserve">CONCLUIDO	</t>
        </is>
      </c>
      <c r="D19" t="n">
        <v>3.323</v>
      </c>
      <c r="E19" t="n">
        <v>30.09</v>
      </c>
      <c r="F19" t="n">
        <v>25.54</v>
      </c>
      <c r="G19" t="n">
        <v>31.28</v>
      </c>
      <c r="H19" t="n">
        <v>0.44</v>
      </c>
      <c r="I19" t="n">
        <v>49</v>
      </c>
      <c r="J19" t="n">
        <v>210.78</v>
      </c>
      <c r="K19" t="n">
        <v>55.27</v>
      </c>
      <c r="L19" t="n">
        <v>5.25</v>
      </c>
      <c r="M19" t="n">
        <v>47</v>
      </c>
      <c r="N19" t="n">
        <v>45.26</v>
      </c>
      <c r="O19" t="n">
        <v>26230.5</v>
      </c>
      <c r="P19" t="n">
        <v>346.68</v>
      </c>
      <c r="Q19" t="n">
        <v>1397.36</v>
      </c>
      <c r="R19" t="n">
        <v>117.37</v>
      </c>
      <c r="S19" t="n">
        <v>66.97</v>
      </c>
      <c r="T19" t="n">
        <v>22444.03</v>
      </c>
      <c r="U19" t="n">
        <v>0.57</v>
      </c>
      <c r="V19" t="n">
        <v>0.82</v>
      </c>
      <c r="W19" t="n">
        <v>5.37</v>
      </c>
      <c r="X19" t="n">
        <v>1.38</v>
      </c>
      <c r="Y19" t="n">
        <v>1</v>
      </c>
      <c r="Z19" t="n">
        <v>10</v>
      </c>
      <c r="AA19" t="n">
        <v>909.1436283770227</v>
      </c>
      <c r="AB19" t="n">
        <v>1243.930420931605</v>
      </c>
      <c r="AC19" t="n">
        <v>1125.211447425203</v>
      </c>
      <c r="AD19" t="n">
        <v>909143.6283770227</v>
      </c>
      <c r="AE19" t="n">
        <v>1243930.420931605</v>
      </c>
      <c r="AF19" t="n">
        <v>4.418385061796113e-06</v>
      </c>
      <c r="AG19" t="n">
        <v>34.82638888888889</v>
      </c>
      <c r="AH19" t="n">
        <v>1125211.447425203</v>
      </c>
    </row>
    <row r="20">
      <c r="A20" t="n">
        <v>18</v>
      </c>
      <c r="B20" t="n">
        <v>105</v>
      </c>
      <c r="C20" t="inlineStr">
        <is>
          <t xml:space="preserve">CONCLUIDO	</t>
        </is>
      </c>
      <c r="D20" t="n">
        <v>3.3449</v>
      </c>
      <c r="E20" t="n">
        <v>29.9</v>
      </c>
      <c r="F20" t="n">
        <v>25.47</v>
      </c>
      <c r="G20" t="n">
        <v>33.22</v>
      </c>
      <c r="H20" t="n">
        <v>0.46</v>
      </c>
      <c r="I20" t="n">
        <v>46</v>
      </c>
      <c r="J20" t="n">
        <v>211.18</v>
      </c>
      <c r="K20" t="n">
        <v>55.27</v>
      </c>
      <c r="L20" t="n">
        <v>5.5</v>
      </c>
      <c r="M20" t="n">
        <v>44</v>
      </c>
      <c r="N20" t="n">
        <v>45.41</v>
      </c>
      <c r="O20" t="n">
        <v>26280.2</v>
      </c>
      <c r="P20" t="n">
        <v>344.25</v>
      </c>
      <c r="Q20" t="n">
        <v>1397.34</v>
      </c>
      <c r="R20" t="n">
        <v>114.65</v>
      </c>
      <c r="S20" t="n">
        <v>66.97</v>
      </c>
      <c r="T20" t="n">
        <v>21096.8</v>
      </c>
      <c r="U20" t="n">
        <v>0.58</v>
      </c>
      <c r="V20" t="n">
        <v>0.83</v>
      </c>
      <c r="W20" t="n">
        <v>5.37</v>
      </c>
      <c r="X20" t="n">
        <v>1.3</v>
      </c>
      <c r="Y20" t="n">
        <v>1</v>
      </c>
      <c r="Z20" t="n">
        <v>10</v>
      </c>
      <c r="AA20" t="n">
        <v>904.507572009058</v>
      </c>
      <c r="AB20" t="n">
        <v>1237.587164080584</v>
      </c>
      <c r="AC20" t="n">
        <v>1119.473582105226</v>
      </c>
      <c r="AD20" t="n">
        <v>904507.572009058</v>
      </c>
      <c r="AE20" t="n">
        <v>1237587.164080583</v>
      </c>
      <c r="AF20" t="n">
        <v>4.447504120734823e-06</v>
      </c>
      <c r="AG20" t="n">
        <v>34.60648148148148</v>
      </c>
      <c r="AH20" t="n">
        <v>1119473.582105226</v>
      </c>
    </row>
    <row r="21">
      <c r="A21" t="n">
        <v>19</v>
      </c>
      <c r="B21" t="n">
        <v>105</v>
      </c>
      <c r="C21" t="inlineStr">
        <is>
          <t xml:space="preserve">CONCLUIDO	</t>
        </is>
      </c>
      <c r="D21" t="n">
        <v>3.3613</v>
      </c>
      <c r="E21" t="n">
        <v>29.75</v>
      </c>
      <c r="F21" t="n">
        <v>25.4</v>
      </c>
      <c r="G21" t="n">
        <v>34.64</v>
      </c>
      <c r="H21" t="n">
        <v>0.48</v>
      </c>
      <c r="I21" t="n">
        <v>44</v>
      </c>
      <c r="J21" t="n">
        <v>211.59</v>
      </c>
      <c r="K21" t="n">
        <v>55.27</v>
      </c>
      <c r="L21" t="n">
        <v>5.75</v>
      </c>
      <c r="M21" t="n">
        <v>42</v>
      </c>
      <c r="N21" t="n">
        <v>45.57</v>
      </c>
      <c r="O21" t="n">
        <v>26329.94</v>
      </c>
      <c r="P21" t="n">
        <v>342.08</v>
      </c>
      <c r="Q21" t="n">
        <v>1397.36</v>
      </c>
      <c r="R21" t="n">
        <v>112.91</v>
      </c>
      <c r="S21" t="n">
        <v>66.97</v>
      </c>
      <c r="T21" t="n">
        <v>20235.58</v>
      </c>
      <c r="U21" t="n">
        <v>0.59</v>
      </c>
      <c r="V21" t="n">
        <v>0.83</v>
      </c>
      <c r="W21" t="n">
        <v>5.36</v>
      </c>
      <c r="X21" t="n">
        <v>1.23</v>
      </c>
      <c r="Y21" t="n">
        <v>1</v>
      </c>
      <c r="Z21" t="n">
        <v>10</v>
      </c>
      <c r="AA21" t="n">
        <v>900.6317928735822</v>
      </c>
      <c r="AB21" t="n">
        <v>1232.284152080118</v>
      </c>
      <c r="AC21" t="n">
        <v>1114.676682127261</v>
      </c>
      <c r="AD21" t="n">
        <v>900631.7928735822</v>
      </c>
      <c r="AE21" t="n">
        <v>1232284.152080118</v>
      </c>
      <c r="AF21" t="n">
        <v>4.469310174003994e-06</v>
      </c>
      <c r="AG21" t="n">
        <v>34.43287037037037</v>
      </c>
      <c r="AH21" t="n">
        <v>1114676.682127261</v>
      </c>
    </row>
    <row r="22">
      <c r="A22" t="n">
        <v>20</v>
      </c>
      <c r="B22" t="n">
        <v>105</v>
      </c>
      <c r="C22" t="inlineStr">
        <is>
          <t xml:space="preserve">CONCLUIDO	</t>
        </is>
      </c>
      <c r="D22" t="n">
        <v>3.3755</v>
      </c>
      <c r="E22" t="n">
        <v>29.63</v>
      </c>
      <c r="F22" t="n">
        <v>25.36</v>
      </c>
      <c r="G22" t="n">
        <v>36.22</v>
      </c>
      <c r="H22" t="n">
        <v>0.5</v>
      </c>
      <c r="I22" t="n">
        <v>42</v>
      </c>
      <c r="J22" t="n">
        <v>211.99</v>
      </c>
      <c r="K22" t="n">
        <v>55.27</v>
      </c>
      <c r="L22" t="n">
        <v>6</v>
      </c>
      <c r="M22" t="n">
        <v>40</v>
      </c>
      <c r="N22" t="n">
        <v>45.72</v>
      </c>
      <c r="O22" t="n">
        <v>26379.74</v>
      </c>
      <c r="P22" t="n">
        <v>340.59</v>
      </c>
      <c r="Q22" t="n">
        <v>1397.23</v>
      </c>
      <c r="R22" t="n">
        <v>111.19</v>
      </c>
      <c r="S22" t="n">
        <v>66.97</v>
      </c>
      <c r="T22" t="n">
        <v>19384.25</v>
      </c>
      <c r="U22" t="n">
        <v>0.6</v>
      </c>
      <c r="V22" t="n">
        <v>0.83</v>
      </c>
      <c r="W22" t="n">
        <v>5.37</v>
      </c>
      <c r="X22" t="n">
        <v>1.19</v>
      </c>
      <c r="Y22" t="n">
        <v>1</v>
      </c>
      <c r="Z22" t="n">
        <v>10</v>
      </c>
      <c r="AA22" t="n">
        <v>888.0321087514402</v>
      </c>
      <c r="AB22" t="n">
        <v>1215.04470840537</v>
      </c>
      <c r="AC22" t="n">
        <v>1099.08254676112</v>
      </c>
      <c r="AD22" t="n">
        <v>888032.1087514402</v>
      </c>
      <c r="AE22" t="n">
        <v>1215044.70840537</v>
      </c>
      <c r="AF22" t="n">
        <v>4.488191025005349e-06</v>
      </c>
      <c r="AG22" t="n">
        <v>34.29398148148148</v>
      </c>
      <c r="AH22" t="n">
        <v>1099082.54676112</v>
      </c>
    </row>
    <row r="23">
      <c r="A23" t="n">
        <v>21</v>
      </c>
      <c r="B23" t="n">
        <v>105</v>
      </c>
      <c r="C23" t="inlineStr">
        <is>
          <t xml:space="preserve">CONCLUIDO	</t>
        </is>
      </c>
      <c r="D23" t="n">
        <v>3.3927</v>
      </c>
      <c r="E23" t="n">
        <v>29.47</v>
      </c>
      <c r="F23" t="n">
        <v>25.29</v>
      </c>
      <c r="G23" t="n">
        <v>37.93</v>
      </c>
      <c r="H23" t="n">
        <v>0.52</v>
      </c>
      <c r="I23" t="n">
        <v>40</v>
      </c>
      <c r="J23" t="n">
        <v>212.4</v>
      </c>
      <c r="K23" t="n">
        <v>55.27</v>
      </c>
      <c r="L23" t="n">
        <v>6.25</v>
      </c>
      <c r="M23" t="n">
        <v>38</v>
      </c>
      <c r="N23" t="n">
        <v>45.87</v>
      </c>
      <c r="O23" t="n">
        <v>26429.59</v>
      </c>
      <c r="P23" t="n">
        <v>338</v>
      </c>
      <c r="Q23" t="n">
        <v>1397.25</v>
      </c>
      <c r="R23" t="n">
        <v>109</v>
      </c>
      <c r="S23" t="n">
        <v>66.97</v>
      </c>
      <c r="T23" t="n">
        <v>18299.82</v>
      </c>
      <c r="U23" t="n">
        <v>0.61</v>
      </c>
      <c r="V23" t="n">
        <v>0.83</v>
      </c>
      <c r="W23" t="n">
        <v>5.36</v>
      </c>
      <c r="X23" t="n">
        <v>1.12</v>
      </c>
      <c r="Y23" t="n">
        <v>1</v>
      </c>
      <c r="Z23" t="n">
        <v>10</v>
      </c>
      <c r="AA23" t="n">
        <v>883.9373217418264</v>
      </c>
      <c r="AB23" t="n">
        <v>1209.442040169563</v>
      </c>
      <c r="AC23" t="n">
        <v>1094.014589318344</v>
      </c>
      <c r="AD23" t="n">
        <v>883937.3217418264</v>
      </c>
      <c r="AE23" t="n">
        <v>1209442.040169563</v>
      </c>
      <c r="AF23" t="n">
        <v>4.511060788190091e-06</v>
      </c>
      <c r="AG23" t="n">
        <v>34.1087962962963</v>
      </c>
      <c r="AH23" t="n">
        <v>1094014.589318344</v>
      </c>
    </row>
    <row r="24">
      <c r="A24" t="n">
        <v>22</v>
      </c>
      <c r="B24" t="n">
        <v>105</v>
      </c>
      <c r="C24" t="inlineStr">
        <is>
          <t xml:space="preserve">CONCLUIDO	</t>
        </is>
      </c>
      <c r="D24" t="n">
        <v>3.4126</v>
      </c>
      <c r="E24" t="n">
        <v>29.3</v>
      </c>
      <c r="F24" t="n">
        <v>25.2</v>
      </c>
      <c r="G24" t="n">
        <v>39.78</v>
      </c>
      <c r="H24" t="n">
        <v>0.54</v>
      </c>
      <c r="I24" t="n">
        <v>38</v>
      </c>
      <c r="J24" t="n">
        <v>212.8</v>
      </c>
      <c r="K24" t="n">
        <v>55.27</v>
      </c>
      <c r="L24" t="n">
        <v>6.5</v>
      </c>
      <c r="M24" t="n">
        <v>36</v>
      </c>
      <c r="N24" t="n">
        <v>46.03</v>
      </c>
      <c r="O24" t="n">
        <v>26479.5</v>
      </c>
      <c r="P24" t="n">
        <v>335.46</v>
      </c>
      <c r="Q24" t="n">
        <v>1397.31</v>
      </c>
      <c r="R24" t="n">
        <v>106.18</v>
      </c>
      <c r="S24" t="n">
        <v>66.97</v>
      </c>
      <c r="T24" t="n">
        <v>16902.31</v>
      </c>
      <c r="U24" t="n">
        <v>0.63</v>
      </c>
      <c r="V24" t="n">
        <v>0.84</v>
      </c>
      <c r="W24" t="n">
        <v>5.35</v>
      </c>
      <c r="X24" t="n">
        <v>1.03</v>
      </c>
      <c r="Y24" t="n">
        <v>1</v>
      </c>
      <c r="Z24" t="n">
        <v>10</v>
      </c>
      <c r="AA24" t="n">
        <v>879.4278853949188</v>
      </c>
      <c r="AB24" t="n">
        <v>1203.272030417433</v>
      </c>
      <c r="AC24" t="n">
        <v>1088.433436637294</v>
      </c>
      <c r="AD24" t="n">
        <v>879427.8853949188</v>
      </c>
      <c r="AE24" t="n">
        <v>1203272.030417433</v>
      </c>
      <c r="AF24" t="n">
        <v>4.537520572339878e-06</v>
      </c>
      <c r="AG24" t="n">
        <v>33.91203703703704</v>
      </c>
      <c r="AH24" t="n">
        <v>1088433.436637294</v>
      </c>
    </row>
    <row r="25">
      <c r="A25" t="n">
        <v>23</v>
      </c>
      <c r="B25" t="n">
        <v>105</v>
      </c>
      <c r="C25" t="inlineStr">
        <is>
          <t xml:space="preserve">CONCLUIDO	</t>
        </is>
      </c>
      <c r="D25" t="n">
        <v>3.4158</v>
      </c>
      <c r="E25" t="n">
        <v>29.28</v>
      </c>
      <c r="F25" t="n">
        <v>25.21</v>
      </c>
      <c r="G25" t="n">
        <v>40.88</v>
      </c>
      <c r="H25" t="n">
        <v>0.5600000000000001</v>
      </c>
      <c r="I25" t="n">
        <v>37</v>
      </c>
      <c r="J25" t="n">
        <v>213.21</v>
      </c>
      <c r="K25" t="n">
        <v>55.27</v>
      </c>
      <c r="L25" t="n">
        <v>6.75</v>
      </c>
      <c r="M25" t="n">
        <v>35</v>
      </c>
      <c r="N25" t="n">
        <v>46.18</v>
      </c>
      <c r="O25" t="n">
        <v>26529.46</v>
      </c>
      <c r="P25" t="n">
        <v>334.79</v>
      </c>
      <c r="Q25" t="n">
        <v>1397.22</v>
      </c>
      <c r="R25" t="n">
        <v>106.49</v>
      </c>
      <c r="S25" t="n">
        <v>66.97</v>
      </c>
      <c r="T25" t="n">
        <v>17060.88</v>
      </c>
      <c r="U25" t="n">
        <v>0.63</v>
      </c>
      <c r="V25" t="n">
        <v>0.83</v>
      </c>
      <c r="W25" t="n">
        <v>5.36</v>
      </c>
      <c r="X25" t="n">
        <v>1.04</v>
      </c>
      <c r="Y25" t="n">
        <v>1</v>
      </c>
      <c r="Z25" t="n">
        <v>10</v>
      </c>
      <c r="AA25" t="n">
        <v>878.6620289797027</v>
      </c>
      <c r="AB25" t="n">
        <v>1202.224151882934</v>
      </c>
      <c r="AC25" t="n">
        <v>1087.485566159421</v>
      </c>
      <c r="AD25" t="n">
        <v>878662.0289797026</v>
      </c>
      <c r="AE25" t="n">
        <v>1202224.151882934</v>
      </c>
      <c r="AF25" t="n">
        <v>4.541775412002154e-06</v>
      </c>
      <c r="AG25" t="n">
        <v>33.88888888888889</v>
      </c>
      <c r="AH25" t="n">
        <v>1087485.566159421</v>
      </c>
    </row>
    <row r="26">
      <c r="A26" t="n">
        <v>24</v>
      </c>
      <c r="B26" t="n">
        <v>105</v>
      </c>
      <c r="C26" t="inlineStr">
        <is>
          <t xml:space="preserve">CONCLUIDO	</t>
        </is>
      </c>
      <c r="D26" t="n">
        <v>3.4346</v>
      </c>
      <c r="E26" t="n">
        <v>29.12</v>
      </c>
      <c r="F26" t="n">
        <v>25.13</v>
      </c>
      <c r="G26" t="n">
        <v>43.08</v>
      </c>
      <c r="H26" t="n">
        <v>0.58</v>
      </c>
      <c r="I26" t="n">
        <v>35</v>
      </c>
      <c r="J26" t="n">
        <v>213.61</v>
      </c>
      <c r="K26" t="n">
        <v>55.27</v>
      </c>
      <c r="L26" t="n">
        <v>7</v>
      </c>
      <c r="M26" t="n">
        <v>33</v>
      </c>
      <c r="N26" t="n">
        <v>46.34</v>
      </c>
      <c r="O26" t="n">
        <v>26579.47</v>
      </c>
      <c r="P26" t="n">
        <v>331.64</v>
      </c>
      <c r="Q26" t="n">
        <v>1397.2</v>
      </c>
      <c r="R26" t="n">
        <v>104.03</v>
      </c>
      <c r="S26" t="n">
        <v>66.97</v>
      </c>
      <c r="T26" t="n">
        <v>15844.06</v>
      </c>
      <c r="U26" t="n">
        <v>0.64</v>
      </c>
      <c r="V26" t="n">
        <v>0.84</v>
      </c>
      <c r="W26" t="n">
        <v>5.35</v>
      </c>
      <c r="X26" t="n">
        <v>0.96</v>
      </c>
      <c r="Y26" t="n">
        <v>1</v>
      </c>
      <c r="Z26" t="n">
        <v>10</v>
      </c>
      <c r="AA26" t="n">
        <v>874.0494874662725</v>
      </c>
      <c r="AB26" t="n">
        <v>1195.913069093289</v>
      </c>
      <c r="AC26" t="n">
        <v>1081.776804253559</v>
      </c>
      <c r="AD26" t="n">
        <v>874049.4874662724</v>
      </c>
      <c r="AE26" t="n">
        <v>1195913.069093289</v>
      </c>
      <c r="AF26" t="n">
        <v>4.566772595018035e-06</v>
      </c>
      <c r="AG26" t="n">
        <v>33.7037037037037</v>
      </c>
      <c r="AH26" t="n">
        <v>1081776.804253559</v>
      </c>
    </row>
    <row r="27">
      <c r="A27" t="n">
        <v>25</v>
      </c>
      <c r="B27" t="n">
        <v>105</v>
      </c>
      <c r="C27" t="inlineStr">
        <is>
          <t xml:space="preserve">CONCLUIDO	</t>
        </is>
      </c>
      <c r="D27" t="n">
        <v>3.4431</v>
      </c>
      <c r="E27" t="n">
        <v>29.04</v>
      </c>
      <c r="F27" t="n">
        <v>25.1</v>
      </c>
      <c r="G27" t="n">
        <v>44.29</v>
      </c>
      <c r="H27" t="n">
        <v>0.6</v>
      </c>
      <c r="I27" t="n">
        <v>34</v>
      </c>
      <c r="J27" t="n">
        <v>214.02</v>
      </c>
      <c r="K27" t="n">
        <v>55.27</v>
      </c>
      <c r="L27" t="n">
        <v>7.25</v>
      </c>
      <c r="M27" t="n">
        <v>32</v>
      </c>
      <c r="N27" t="n">
        <v>46.49</v>
      </c>
      <c r="O27" t="n">
        <v>26629.54</v>
      </c>
      <c r="P27" t="n">
        <v>330.06</v>
      </c>
      <c r="Q27" t="n">
        <v>1397.34</v>
      </c>
      <c r="R27" t="n">
        <v>103.01</v>
      </c>
      <c r="S27" t="n">
        <v>66.97</v>
      </c>
      <c r="T27" t="n">
        <v>15338.36</v>
      </c>
      <c r="U27" t="n">
        <v>0.65</v>
      </c>
      <c r="V27" t="n">
        <v>0.84</v>
      </c>
      <c r="W27" t="n">
        <v>5.35</v>
      </c>
      <c r="X27" t="n">
        <v>0.93</v>
      </c>
      <c r="Y27" t="n">
        <v>1</v>
      </c>
      <c r="Z27" t="n">
        <v>10</v>
      </c>
      <c r="AA27" t="n">
        <v>862.1568601865569</v>
      </c>
      <c r="AB27" t="n">
        <v>1179.641051783496</v>
      </c>
      <c r="AC27" t="n">
        <v>1067.057765437893</v>
      </c>
      <c r="AD27" t="n">
        <v>862156.8601865568</v>
      </c>
      <c r="AE27" t="n">
        <v>1179641.051783496</v>
      </c>
      <c r="AF27" t="n">
        <v>4.578074512870958e-06</v>
      </c>
      <c r="AG27" t="n">
        <v>33.61111111111111</v>
      </c>
      <c r="AH27" t="n">
        <v>1067057.765437893</v>
      </c>
    </row>
    <row r="28">
      <c r="A28" t="n">
        <v>26</v>
      </c>
      <c r="B28" t="n">
        <v>105</v>
      </c>
      <c r="C28" t="inlineStr">
        <is>
          <t xml:space="preserve">CONCLUIDO	</t>
        </is>
      </c>
      <c r="D28" t="n">
        <v>3.4501</v>
      </c>
      <c r="E28" t="n">
        <v>28.98</v>
      </c>
      <c r="F28" t="n">
        <v>25.08</v>
      </c>
      <c r="G28" t="n">
        <v>45.6</v>
      </c>
      <c r="H28" t="n">
        <v>0.62</v>
      </c>
      <c r="I28" t="n">
        <v>33</v>
      </c>
      <c r="J28" t="n">
        <v>214.42</v>
      </c>
      <c r="K28" t="n">
        <v>55.27</v>
      </c>
      <c r="L28" t="n">
        <v>7.5</v>
      </c>
      <c r="M28" t="n">
        <v>31</v>
      </c>
      <c r="N28" t="n">
        <v>46.65</v>
      </c>
      <c r="O28" t="n">
        <v>26679.66</v>
      </c>
      <c r="P28" t="n">
        <v>328.87</v>
      </c>
      <c r="Q28" t="n">
        <v>1397.28</v>
      </c>
      <c r="R28" t="n">
        <v>102.25</v>
      </c>
      <c r="S28" t="n">
        <v>66.97</v>
      </c>
      <c r="T28" t="n">
        <v>14963.49</v>
      </c>
      <c r="U28" t="n">
        <v>0.65</v>
      </c>
      <c r="V28" t="n">
        <v>0.84</v>
      </c>
      <c r="W28" t="n">
        <v>5.35</v>
      </c>
      <c r="X28" t="n">
        <v>0.92</v>
      </c>
      <c r="Y28" t="n">
        <v>1</v>
      </c>
      <c r="Z28" t="n">
        <v>10</v>
      </c>
      <c r="AA28" t="n">
        <v>860.4976974052419</v>
      </c>
      <c r="AB28" t="n">
        <v>1177.370912069005</v>
      </c>
      <c r="AC28" t="n">
        <v>1065.004284671592</v>
      </c>
      <c r="AD28" t="n">
        <v>860497.6974052419</v>
      </c>
      <c r="AE28" t="n">
        <v>1177370.912069004</v>
      </c>
      <c r="AF28" t="n">
        <v>4.58738197463219e-06</v>
      </c>
      <c r="AG28" t="n">
        <v>33.54166666666666</v>
      </c>
      <c r="AH28" t="n">
        <v>1065004.284671592</v>
      </c>
    </row>
    <row r="29">
      <c r="A29" t="n">
        <v>27</v>
      </c>
      <c r="B29" t="n">
        <v>105</v>
      </c>
      <c r="C29" t="inlineStr">
        <is>
          <t xml:space="preserve">CONCLUIDO	</t>
        </is>
      </c>
      <c r="D29" t="n">
        <v>3.4569</v>
      </c>
      <c r="E29" t="n">
        <v>28.93</v>
      </c>
      <c r="F29" t="n">
        <v>25.07</v>
      </c>
      <c r="G29" t="n">
        <v>47</v>
      </c>
      <c r="H29" t="n">
        <v>0.64</v>
      </c>
      <c r="I29" t="n">
        <v>32</v>
      </c>
      <c r="J29" t="n">
        <v>214.83</v>
      </c>
      <c r="K29" t="n">
        <v>55.27</v>
      </c>
      <c r="L29" t="n">
        <v>7.75</v>
      </c>
      <c r="M29" t="n">
        <v>30</v>
      </c>
      <c r="N29" t="n">
        <v>46.81</v>
      </c>
      <c r="O29" t="n">
        <v>26729.83</v>
      </c>
      <c r="P29" t="n">
        <v>326.94</v>
      </c>
      <c r="Q29" t="n">
        <v>1397.35</v>
      </c>
      <c r="R29" t="n">
        <v>102</v>
      </c>
      <c r="S29" t="n">
        <v>66.97</v>
      </c>
      <c r="T29" t="n">
        <v>14842.87</v>
      </c>
      <c r="U29" t="n">
        <v>0.66</v>
      </c>
      <c r="V29" t="n">
        <v>0.84</v>
      </c>
      <c r="W29" t="n">
        <v>5.34</v>
      </c>
      <c r="X29" t="n">
        <v>0.9</v>
      </c>
      <c r="Y29" t="n">
        <v>1</v>
      </c>
      <c r="Z29" t="n">
        <v>10</v>
      </c>
      <c r="AA29" t="n">
        <v>858.2963187166018</v>
      </c>
      <c r="AB29" t="n">
        <v>1174.358888629234</v>
      </c>
      <c r="AC29" t="n">
        <v>1062.279724521511</v>
      </c>
      <c r="AD29" t="n">
        <v>858296.3187166018</v>
      </c>
      <c r="AE29" t="n">
        <v>1174358.888629234</v>
      </c>
      <c r="AF29" t="n">
        <v>4.596423508914529e-06</v>
      </c>
      <c r="AG29" t="n">
        <v>33.4837962962963</v>
      </c>
      <c r="AH29" t="n">
        <v>1062279.724521511</v>
      </c>
    </row>
    <row r="30">
      <c r="A30" t="n">
        <v>28</v>
      </c>
      <c r="B30" t="n">
        <v>105</v>
      </c>
      <c r="C30" t="inlineStr">
        <is>
          <t xml:space="preserve">CONCLUIDO	</t>
        </is>
      </c>
      <c r="D30" t="n">
        <v>3.4657</v>
      </c>
      <c r="E30" t="n">
        <v>28.85</v>
      </c>
      <c r="F30" t="n">
        <v>25.03</v>
      </c>
      <c r="G30" t="n">
        <v>48.45</v>
      </c>
      <c r="H30" t="n">
        <v>0.66</v>
      </c>
      <c r="I30" t="n">
        <v>31</v>
      </c>
      <c r="J30" t="n">
        <v>215.24</v>
      </c>
      <c r="K30" t="n">
        <v>55.27</v>
      </c>
      <c r="L30" t="n">
        <v>8</v>
      </c>
      <c r="M30" t="n">
        <v>29</v>
      </c>
      <c r="N30" t="n">
        <v>46.97</v>
      </c>
      <c r="O30" t="n">
        <v>26780.06</v>
      </c>
      <c r="P30" t="n">
        <v>325.12</v>
      </c>
      <c r="Q30" t="n">
        <v>1397.26</v>
      </c>
      <c r="R30" t="n">
        <v>100.85</v>
      </c>
      <c r="S30" t="n">
        <v>66.97</v>
      </c>
      <c r="T30" t="n">
        <v>14272.52</v>
      </c>
      <c r="U30" t="n">
        <v>0.66</v>
      </c>
      <c r="V30" t="n">
        <v>0.84</v>
      </c>
      <c r="W30" t="n">
        <v>5.34</v>
      </c>
      <c r="X30" t="n">
        <v>0.87</v>
      </c>
      <c r="Y30" t="n">
        <v>1</v>
      </c>
      <c r="Z30" t="n">
        <v>10</v>
      </c>
      <c r="AA30" t="n">
        <v>855.9295150863456</v>
      </c>
      <c r="AB30" t="n">
        <v>1171.12052348631</v>
      </c>
      <c r="AC30" t="n">
        <v>1059.350424402754</v>
      </c>
      <c r="AD30" t="n">
        <v>855929.5150863456</v>
      </c>
      <c r="AE30" t="n">
        <v>1171120.52348631</v>
      </c>
      <c r="AF30" t="n">
        <v>4.608124317985792e-06</v>
      </c>
      <c r="AG30" t="n">
        <v>33.3912037037037</v>
      </c>
      <c r="AH30" t="n">
        <v>1059350.424402754</v>
      </c>
    </row>
    <row r="31">
      <c r="A31" t="n">
        <v>29</v>
      </c>
      <c r="B31" t="n">
        <v>105</v>
      </c>
      <c r="C31" t="inlineStr">
        <is>
          <t xml:space="preserve">CONCLUIDO	</t>
        </is>
      </c>
      <c r="D31" t="n">
        <v>3.4757</v>
      </c>
      <c r="E31" t="n">
        <v>28.77</v>
      </c>
      <c r="F31" t="n">
        <v>24.99</v>
      </c>
      <c r="G31" t="n">
        <v>49.98</v>
      </c>
      <c r="H31" t="n">
        <v>0.68</v>
      </c>
      <c r="I31" t="n">
        <v>30</v>
      </c>
      <c r="J31" t="n">
        <v>215.65</v>
      </c>
      <c r="K31" t="n">
        <v>55.27</v>
      </c>
      <c r="L31" t="n">
        <v>8.25</v>
      </c>
      <c r="M31" t="n">
        <v>28</v>
      </c>
      <c r="N31" t="n">
        <v>47.12</v>
      </c>
      <c r="O31" t="n">
        <v>26830.34</v>
      </c>
      <c r="P31" t="n">
        <v>323.44</v>
      </c>
      <c r="Q31" t="n">
        <v>1397.22</v>
      </c>
      <c r="R31" t="n">
        <v>99.42</v>
      </c>
      <c r="S31" t="n">
        <v>66.97</v>
      </c>
      <c r="T31" t="n">
        <v>13563.49</v>
      </c>
      <c r="U31" t="n">
        <v>0.67</v>
      </c>
      <c r="V31" t="n">
        <v>0.84</v>
      </c>
      <c r="W31" t="n">
        <v>5.34</v>
      </c>
      <c r="X31" t="n">
        <v>0.82</v>
      </c>
      <c r="Y31" t="n">
        <v>1</v>
      </c>
      <c r="Z31" t="n">
        <v>10</v>
      </c>
      <c r="AA31" t="n">
        <v>853.5516621520483</v>
      </c>
      <c r="AB31" t="n">
        <v>1167.867040198137</v>
      </c>
      <c r="AC31" t="n">
        <v>1056.407448993312</v>
      </c>
      <c r="AD31" t="n">
        <v>853551.6621520483</v>
      </c>
      <c r="AE31" t="n">
        <v>1167867.040198137</v>
      </c>
      <c r="AF31" t="n">
        <v>4.621420691930408e-06</v>
      </c>
      <c r="AG31" t="n">
        <v>33.29861111111111</v>
      </c>
      <c r="AH31" t="n">
        <v>1056407.448993312</v>
      </c>
    </row>
    <row r="32">
      <c r="A32" t="n">
        <v>30</v>
      </c>
      <c r="B32" t="n">
        <v>105</v>
      </c>
      <c r="C32" t="inlineStr">
        <is>
          <t xml:space="preserve">CONCLUIDO	</t>
        </is>
      </c>
      <c r="D32" t="n">
        <v>3.4809</v>
      </c>
      <c r="E32" t="n">
        <v>28.73</v>
      </c>
      <c r="F32" t="n">
        <v>24.99</v>
      </c>
      <c r="G32" t="n">
        <v>51.7</v>
      </c>
      <c r="H32" t="n">
        <v>0.7</v>
      </c>
      <c r="I32" t="n">
        <v>29</v>
      </c>
      <c r="J32" t="n">
        <v>216.05</v>
      </c>
      <c r="K32" t="n">
        <v>55.27</v>
      </c>
      <c r="L32" t="n">
        <v>8.5</v>
      </c>
      <c r="M32" t="n">
        <v>27</v>
      </c>
      <c r="N32" t="n">
        <v>47.28</v>
      </c>
      <c r="O32" t="n">
        <v>26880.68</v>
      </c>
      <c r="P32" t="n">
        <v>321.81</v>
      </c>
      <c r="Q32" t="n">
        <v>1397.22</v>
      </c>
      <c r="R32" t="n">
        <v>99.26000000000001</v>
      </c>
      <c r="S32" t="n">
        <v>66.97</v>
      </c>
      <c r="T32" t="n">
        <v>13488.58</v>
      </c>
      <c r="U32" t="n">
        <v>0.67</v>
      </c>
      <c r="V32" t="n">
        <v>0.84</v>
      </c>
      <c r="W32" t="n">
        <v>5.35</v>
      </c>
      <c r="X32" t="n">
        <v>0.82</v>
      </c>
      <c r="Y32" t="n">
        <v>1</v>
      </c>
      <c r="Z32" t="n">
        <v>10</v>
      </c>
      <c r="AA32" t="n">
        <v>851.897900679347</v>
      </c>
      <c r="AB32" t="n">
        <v>1165.60429079238</v>
      </c>
      <c r="AC32" t="n">
        <v>1054.360653215052</v>
      </c>
      <c r="AD32" t="n">
        <v>851897.900679347</v>
      </c>
      <c r="AE32" t="n">
        <v>1165604.29079238</v>
      </c>
      <c r="AF32" t="n">
        <v>4.628334806381609e-06</v>
      </c>
      <c r="AG32" t="n">
        <v>33.25231481481482</v>
      </c>
      <c r="AH32" t="n">
        <v>1054360.653215052</v>
      </c>
    </row>
    <row r="33">
      <c r="A33" t="n">
        <v>31</v>
      </c>
      <c r="B33" t="n">
        <v>105</v>
      </c>
      <c r="C33" t="inlineStr">
        <is>
          <t xml:space="preserve">CONCLUIDO	</t>
        </is>
      </c>
      <c r="D33" t="n">
        <v>3.4919</v>
      </c>
      <c r="E33" t="n">
        <v>28.64</v>
      </c>
      <c r="F33" t="n">
        <v>24.94</v>
      </c>
      <c r="G33" t="n">
        <v>53.44</v>
      </c>
      <c r="H33" t="n">
        <v>0.72</v>
      </c>
      <c r="I33" t="n">
        <v>28</v>
      </c>
      <c r="J33" t="n">
        <v>216.46</v>
      </c>
      <c r="K33" t="n">
        <v>55.27</v>
      </c>
      <c r="L33" t="n">
        <v>8.75</v>
      </c>
      <c r="M33" t="n">
        <v>26</v>
      </c>
      <c r="N33" t="n">
        <v>47.44</v>
      </c>
      <c r="O33" t="n">
        <v>26931.07</v>
      </c>
      <c r="P33" t="n">
        <v>320.08</v>
      </c>
      <c r="Q33" t="n">
        <v>1397.26</v>
      </c>
      <c r="R33" t="n">
        <v>97.45</v>
      </c>
      <c r="S33" t="n">
        <v>66.97</v>
      </c>
      <c r="T33" t="n">
        <v>12586.94</v>
      </c>
      <c r="U33" t="n">
        <v>0.6899999999999999</v>
      </c>
      <c r="V33" t="n">
        <v>0.84</v>
      </c>
      <c r="W33" t="n">
        <v>5.35</v>
      </c>
      <c r="X33" t="n">
        <v>0.77</v>
      </c>
      <c r="Y33" t="n">
        <v>1</v>
      </c>
      <c r="Z33" t="n">
        <v>10</v>
      </c>
      <c r="AA33" t="n">
        <v>849.3592417025767</v>
      </c>
      <c r="AB33" t="n">
        <v>1162.130785582634</v>
      </c>
      <c r="AC33" t="n">
        <v>1051.218654467428</v>
      </c>
      <c r="AD33" t="n">
        <v>849359.2417025767</v>
      </c>
      <c r="AE33" t="n">
        <v>1162130.785582633</v>
      </c>
      <c r="AF33" t="n">
        <v>4.642960817720688e-06</v>
      </c>
      <c r="AG33" t="n">
        <v>33.14814814814815</v>
      </c>
      <c r="AH33" t="n">
        <v>1051218.654467428</v>
      </c>
    </row>
    <row r="34">
      <c r="A34" t="n">
        <v>32</v>
      </c>
      <c r="B34" t="n">
        <v>105</v>
      </c>
      <c r="C34" t="inlineStr">
        <is>
          <t xml:space="preserve">CONCLUIDO	</t>
        </is>
      </c>
      <c r="D34" t="n">
        <v>3.4995</v>
      </c>
      <c r="E34" t="n">
        <v>28.58</v>
      </c>
      <c r="F34" t="n">
        <v>24.92</v>
      </c>
      <c r="G34" t="n">
        <v>55.37</v>
      </c>
      <c r="H34" t="n">
        <v>0.74</v>
      </c>
      <c r="I34" t="n">
        <v>27</v>
      </c>
      <c r="J34" t="n">
        <v>216.87</v>
      </c>
      <c r="K34" t="n">
        <v>55.27</v>
      </c>
      <c r="L34" t="n">
        <v>9</v>
      </c>
      <c r="M34" t="n">
        <v>25</v>
      </c>
      <c r="N34" t="n">
        <v>47.6</v>
      </c>
      <c r="O34" t="n">
        <v>26981.51</v>
      </c>
      <c r="P34" t="n">
        <v>318.32</v>
      </c>
      <c r="Q34" t="n">
        <v>1397.2</v>
      </c>
      <c r="R34" t="n">
        <v>97.05</v>
      </c>
      <c r="S34" t="n">
        <v>66.97</v>
      </c>
      <c r="T34" t="n">
        <v>12391.46</v>
      </c>
      <c r="U34" t="n">
        <v>0.6899999999999999</v>
      </c>
      <c r="V34" t="n">
        <v>0.84</v>
      </c>
      <c r="W34" t="n">
        <v>5.34</v>
      </c>
      <c r="X34" t="n">
        <v>0.75</v>
      </c>
      <c r="Y34" t="n">
        <v>1</v>
      </c>
      <c r="Z34" t="n">
        <v>10</v>
      </c>
      <c r="AA34" t="n">
        <v>847.2958477081768</v>
      </c>
      <c r="AB34" t="n">
        <v>1159.307558888977</v>
      </c>
      <c r="AC34" t="n">
        <v>1048.664872566991</v>
      </c>
      <c r="AD34" t="n">
        <v>847295.8477081768</v>
      </c>
      <c r="AE34" t="n">
        <v>1159307.558888977</v>
      </c>
      <c r="AF34" t="n">
        <v>4.653066061918596e-06</v>
      </c>
      <c r="AG34" t="n">
        <v>33.0787037037037</v>
      </c>
      <c r="AH34" t="n">
        <v>1048664.872566991</v>
      </c>
    </row>
    <row r="35">
      <c r="A35" t="n">
        <v>33</v>
      </c>
      <c r="B35" t="n">
        <v>105</v>
      </c>
      <c r="C35" t="inlineStr">
        <is>
          <t xml:space="preserve">CONCLUIDO	</t>
        </is>
      </c>
      <c r="D35" t="n">
        <v>3.5089</v>
      </c>
      <c r="E35" t="n">
        <v>28.5</v>
      </c>
      <c r="F35" t="n">
        <v>24.88</v>
      </c>
      <c r="G35" t="n">
        <v>57.42</v>
      </c>
      <c r="H35" t="n">
        <v>0.76</v>
      </c>
      <c r="I35" t="n">
        <v>26</v>
      </c>
      <c r="J35" t="n">
        <v>217.28</v>
      </c>
      <c r="K35" t="n">
        <v>55.27</v>
      </c>
      <c r="L35" t="n">
        <v>9.25</v>
      </c>
      <c r="M35" t="n">
        <v>24</v>
      </c>
      <c r="N35" t="n">
        <v>47.76</v>
      </c>
      <c r="O35" t="n">
        <v>27032.02</v>
      </c>
      <c r="P35" t="n">
        <v>316.01</v>
      </c>
      <c r="Q35" t="n">
        <v>1397.17</v>
      </c>
      <c r="R35" t="n">
        <v>95.95999999999999</v>
      </c>
      <c r="S35" t="n">
        <v>66.97</v>
      </c>
      <c r="T35" t="n">
        <v>11852.16</v>
      </c>
      <c r="U35" t="n">
        <v>0.7</v>
      </c>
      <c r="V35" t="n">
        <v>0.85</v>
      </c>
      <c r="W35" t="n">
        <v>5.33</v>
      </c>
      <c r="X35" t="n">
        <v>0.71</v>
      </c>
      <c r="Y35" t="n">
        <v>1</v>
      </c>
      <c r="Z35" t="n">
        <v>10</v>
      </c>
      <c r="AA35" t="n">
        <v>834.7428259876691</v>
      </c>
      <c r="AB35" t="n">
        <v>1142.131960770745</v>
      </c>
      <c r="AC35" t="n">
        <v>1033.128489427059</v>
      </c>
      <c r="AD35" t="n">
        <v>834742.8259876691</v>
      </c>
      <c r="AE35" t="n">
        <v>1142131.960770745</v>
      </c>
      <c r="AF35" t="n">
        <v>4.665564653426536e-06</v>
      </c>
      <c r="AG35" t="n">
        <v>32.98611111111111</v>
      </c>
      <c r="AH35" t="n">
        <v>1033128.489427059</v>
      </c>
    </row>
    <row r="36">
      <c r="A36" t="n">
        <v>34</v>
      </c>
      <c r="B36" t="n">
        <v>105</v>
      </c>
      <c r="C36" t="inlineStr">
        <is>
          <t xml:space="preserve">CONCLUIDO	</t>
        </is>
      </c>
      <c r="D36" t="n">
        <v>3.5171</v>
      </c>
      <c r="E36" t="n">
        <v>28.43</v>
      </c>
      <c r="F36" t="n">
        <v>24.85</v>
      </c>
      <c r="G36" t="n">
        <v>59.65</v>
      </c>
      <c r="H36" t="n">
        <v>0.78</v>
      </c>
      <c r="I36" t="n">
        <v>25</v>
      </c>
      <c r="J36" t="n">
        <v>217.69</v>
      </c>
      <c r="K36" t="n">
        <v>55.27</v>
      </c>
      <c r="L36" t="n">
        <v>9.5</v>
      </c>
      <c r="M36" t="n">
        <v>23</v>
      </c>
      <c r="N36" t="n">
        <v>47.92</v>
      </c>
      <c r="O36" t="n">
        <v>27082.57</v>
      </c>
      <c r="P36" t="n">
        <v>314.96</v>
      </c>
      <c r="Q36" t="n">
        <v>1397.18</v>
      </c>
      <c r="R36" t="n">
        <v>94.95999999999999</v>
      </c>
      <c r="S36" t="n">
        <v>66.97</v>
      </c>
      <c r="T36" t="n">
        <v>11354.31</v>
      </c>
      <c r="U36" t="n">
        <v>0.71</v>
      </c>
      <c r="V36" t="n">
        <v>0.85</v>
      </c>
      <c r="W36" t="n">
        <v>5.34</v>
      </c>
      <c r="X36" t="n">
        <v>0.6899999999999999</v>
      </c>
      <c r="Y36" t="n">
        <v>1</v>
      </c>
      <c r="Z36" t="n">
        <v>10</v>
      </c>
      <c r="AA36" t="n">
        <v>833.0813708023322</v>
      </c>
      <c r="AB36" t="n">
        <v>1139.858684487938</v>
      </c>
      <c r="AC36" t="n">
        <v>1031.07217144212</v>
      </c>
      <c r="AD36" t="n">
        <v>833081.3708023322</v>
      </c>
      <c r="AE36" t="n">
        <v>1139858.684487937</v>
      </c>
      <c r="AF36" t="n">
        <v>4.676467680061122e-06</v>
      </c>
      <c r="AG36" t="n">
        <v>32.9050925925926</v>
      </c>
      <c r="AH36" t="n">
        <v>1031072.17144212</v>
      </c>
    </row>
    <row r="37">
      <c r="A37" t="n">
        <v>35</v>
      </c>
      <c r="B37" t="n">
        <v>105</v>
      </c>
      <c r="C37" t="inlineStr">
        <is>
          <t xml:space="preserve">CONCLUIDO	</t>
        </is>
      </c>
      <c r="D37" t="n">
        <v>3.5263</v>
      </c>
      <c r="E37" t="n">
        <v>28.36</v>
      </c>
      <c r="F37" t="n">
        <v>24.82</v>
      </c>
      <c r="G37" t="n">
        <v>62.05</v>
      </c>
      <c r="H37" t="n">
        <v>0.79</v>
      </c>
      <c r="I37" t="n">
        <v>24</v>
      </c>
      <c r="J37" t="n">
        <v>218.1</v>
      </c>
      <c r="K37" t="n">
        <v>55.27</v>
      </c>
      <c r="L37" t="n">
        <v>9.75</v>
      </c>
      <c r="M37" t="n">
        <v>22</v>
      </c>
      <c r="N37" t="n">
        <v>48.08</v>
      </c>
      <c r="O37" t="n">
        <v>27133.18</v>
      </c>
      <c r="P37" t="n">
        <v>312.55</v>
      </c>
      <c r="Q37" t="n">
        <v>1397.25</v>
      </c>
      <c r="R37" t="n">
        <v>94.04000000000001</v>
      </c>
      <c r="S37" t="n">
        <v>66.97</v>
      </c>
      <c r="T37" t="n">
        <v>10899.69</v>
      </c>
      <c r="U37" t="n">
        <v>0.71</v>
      </c>
      <c r="V37" t="n">
        <v>0.85</v>
      </c>
      <c r="W37" t="n">
        <v>5.33</v>
      </c>
      <c r="X37" t="n">
        <v>0.65</v>
      </c>
      <c r="Y37" t="n">
        <v>1</v>
      </c>
      <c r="Z37" t="n">
        <v>10</v>
      </c>
      <c r="AA37" t="n">
        <v>830.3993814292892</v>
      </c>
      <c r="AB37" t="n">
        <v>1136.18906830672</v>
      </c>
      <c r="AC37" t="n">
        <v>1027.752778278899</v>
      </c>
      <c r="AD37" t="n">
        <v>830399.3814292892</v>
      </c>
      <c r="AE37" t="n">
        <v>1136189.06830672</v>
      </c>
      <c r="AF37" t="n">
        <v>4.688700344090169e-06</v>
      </c>
      <c r="AG37" t="n">
        <v>32.82407407407408</v>
      </c>
      <c r="AH37" t="n">
        <v>1027752.778278899</v>
      </c>
    </row>
    <row r="38">
      <c r="A38" t="n">
        <v>36</v>
      </c>
      <c r="B38" t="n">
        <v>105</v>
      </c>
      <c r="C38" t="inlineStr">
        <is>
          <t xml:space="preserve">CONCLUIDO	</t>
        </is>
      </c>
      <c r="D38" t="n">
        <v>3.5251</v>
      </c>
      <c r="E38" t="n">
        <v>28.37</v>
      </c>
      <c r="F38" t="n">
        <v>24.83</v>
      </c>
      <c r="G38" t="n">
        <v>62.07</v>
      </c>
      <c r="H38" t="n">
        <v>0.8100000000000001</v>
      </c>
      <c r="I38" t="n">
        <v>24</v>
      </c>
      <c r="J38" t="n">
        <v>218.51</v>
      </c>
      <c r="K38" t="n">
        <v>55.27</v>
      </c>
      <c r="L38" t="n">
        <v>10</v>
      </c>
      <c r="M38" t="n">
        <v>22</v>
      </c>
      <c r="N38" t="n">
        <v>48.24</v>
      </c>
      <c r="O38" t="n">
        <v>27183.85</v>
      </c>
      <c r="P38" t="n">
        <v>311.9</v>
      </c>
      <c r="Q38" t="n">
        <v>1397.26</v>
      </c>
      <c r="R38" t="n">
        <v>94.06</v>
      </c>
      <c r="S38" t="n">
        <v>66.97</v>
      </c>
      <c r="T38" t="n">
        <v>10911.65</v>
      </c>
      <c r="U38" t="n">
        <v>0.71</v>
      </c>
      <c r="V38" t="n">
        <v>0.85</v>
      </c>
      <c r="W38" t="n">
        <v>5.33</v>
      </c>
      <c r="X38" t="n">
        <v>0.66</v>
      </c>
      <c r="Y38" t="n">
        <v>1</v>
      </c>
      <c r="Z38" t="n">
        <v>10</v>
      </c>
      <c r="AA38" t="n">
        <v>830.1164860150134</v>
      </c>
      <c r="AB38" t="n">
        <v>1135.801998320443</v>
      </c>
      <c r="AC38" t="n">
        <v>1027.402649708856</v>
      </c>
      <c r="AD38" t="n">
        <v>830116.4860150134</v>
      </c>
      <c r="AE38" t="n">
        <v>1135801.998320443</v>
      </c>
      <c r="AF38" t="n">
        <v>4.687104779216815e-06</v>
      </c>
      <c r="AG38" t="n">
        <v>32.83564814814815</v>
      </c>
      <c r="AH38" t="n">
        <v>1027402.649708856</v>
      </c>
    </row>
    <row r="39">
      <c r="A39" t="n">
        <v>37</v>
      </c>
      <c r="B39" t="n">
        <v>105</v>
      </c>
      <c r="C39" t="inlineStr">
        <is>
          <t xml:space="preserve">CONCLUIDO	</t>
        </is>
      </c>
      <c r="D39" t="n">
        <v>3.535</v>
      </c>
      <c r="E39" t="n">
        <v>28.29</v>
      </c>
      <c r="F39" t="n">
        <v>24.79</v>
      </c>
      <c r="G39" t="n">
        <v>64.67</v>
      </c>
      <c r="H39" t="n">
        <v>0.83</v>
      </c>
      <c r="I39" t="n">
        <v>23</v>
      </c>
      <c r="J39" t="n">
        <v>218.92</v>
      </c>
      <c r="K39" t="n">
        <v>55.27</v>
      </c>
      <c r="L39" t="n">
        <v>10.25</v>
      </c>
      <c r="M39" t="n">
        <v>21</v>
      </c>
      <c r="N39" t="n">
        <v>48.4</v>
      </c>
      <c r="O39" t="n">
        <v>27234.57</v>
      </c>
      <c r="P39" t="n">
        <v>309.58</v>
      </c>
      <c r="Q39" t="n">
        <v>1397.18</v>
      </c>
      <c r="R39" t="n">
        <v>92.98</v>
      </c>
      <c r="S39" t="n">
        <v>66.97</v>
      </c>
      <c r="T39" t="n">
        <v>10375.93</v>
      </c>
      <c r="U39" t="n">
        <v>0.72</v>
      </c>
      <c r="V39" t="n">
        <v>0.85</v>
      </c>
      <c r="W39" t="n">
        <v>5.33</v>
      </c>
      <c r="X39" t="n">
        <v>0.63</v>
      </c>
      <c r="Y39" t="n">
        <v>1</v>
      </c>
      <c r="Z39" t="n">
        <v>10</v>
      </c>
      <c r="AA39" t="n">
        <v>827.3952852092308</v>
      </c>
      <c r="AB39" t="n">
        <v>1132.078731327064</v>
      </c>
      <c r="AC39" t="n">
        <v>1024.034726091687</v>
      </c>
      <c r="AD39" t="n">
        <v>827395.2852092308</v>
      </c>
      <c r="AE39" t="n">
        <v>1132078.731327064</v>
      </c>
      <c r="AF39" t="n">
        <v>4.700268189421985e-06</v>
      </c>
      <c r="AG39" t="n">
        <v>32.74305555555556</v>
      </c>
      <c r="AH39" t="n">
        <v>1024034.726091687</v>
      </c>
    </row>
    <row r="40">
      <c r="A40" t="n">
        <v>38</v>
      </c>
      <c r="B40" t="n">
        <v>105</v>
      </c>
      <c r="C40" t="inlineStr">
        <is>
          <t xml:space="preserve">CONCLUIDO	</t>
        </is>
      </c>
      <c r="D40" t="n">
        <v>3.5445</v>
      </c>
      <c r="E40" t="n">
        <v>28.21</v>
      </c>
      <c r="F40" t="n">
        <v>24.76</v>
      </c>
      <c r="G40" t="n">
        <v>67.52</v>
      </c>
      <c r="H40" t="n">
        <v>0.85</v>
      </c>
      <c r="I40" t="n">
        <v>22</v>
      </c>
      <c r="J40" t="n">
        <v>219.33</v>
      </c>
      <c r="K40" t="n">
        <v>55.27</v>
      </c>
      <c r="L40" t="n">
        <v>10.5</v>
      </c>
      <c r="M40" t="n">
        <v>20</v>
      </c>
      <c r="N40" t="n">
        <v>48.56</v>
      </c>
      <c r="O40" t="n">
        <v>27285.35</v>
      </c>
      <c r="P40" t="n">
        <v>307.79</v>
      </c>
      <c r="Q40" t="n">
        <v>1397.3</v>
      </c>
      <c r="R40" t="n">
        <v>91.79000000000001</v>
      </c>
      <c r="S40" t="n">
        <v>66.97</v>
      </c>
      <c r="T40" t="n">
        <v>9784.370000000001</v>
      </c>
      <c r="U40" t="n">
        <v>0.73</v>
      </c>
      <c r="V40" t="n">
        <v>0.85</v>
      </c>
      <c r="W40" t="n">
        <v>5.33</v>
      </c>
      <c r="X40" t="n">
        <v>0.59</v>
      </c>
      <c r="Y40" t="n">
        <v>1</v>
      </c>
      <c r="Z40" t="n">
        <v>10</v>
      </c>
      <c r="AA40" t="n">
        <v>825.136744761244</v>
      </c>
      <c r="AB40" t="n">
        <v>1128.988496646356</v>
      </c>
      <c r="AC40" t="n">
        <v>1021.239419071734</v>
      </c>
      <c r="AD40" t="n">
        <v>825136.744761244</v>
      </c>
      <c r="AE40" t="n">
        <v>1128988.496646356</v>
      </c>
      <c r="AF40" t="n">
        <v>4.712899744669371e-06</v>
      </c>
      <c r="AG40" t="n">
        <v>32.65046296296297</v>
      </c>
      <c r="AH40" t="n">
        <v>1021239.419071734</v>
      </c>
    </row>
    <row r="41">
      <c r="A41" t="n">
        <v>39</v>
      </c>
      <c r="B41" t="n">
        <v>105</v>
      </c>
      <c r="C41" t="inlineStr">
        <is>
          <t xml:space="preserve">CONCLUIDO	</t>
        </is>
      </c>
      <c r="D41" t="n">
        <v>3.5439</v>
      </c>
      <c r="E41" t="n">
        <v>28.22</v>
      </c>
      <c r="F41" t="n">
        <v>24.76</v>
      </c>
      <c r="G41" t="n">
        <v>67.53</v>
      </c>
      <c r="H41" t="n">
        <v>0.87</v>
      </c>
      <c r="I41" t="n">
        <v>22</v>
      </c>
      <c r="J41" t="n">
        <v>219.75</v>
      </c>
      <c r="K41" t="n">
        <v>55.27</v>
      </c>
      <c r="L41" t="n">
        <v>10.75</v>
      </c>
      <c r="M41" t="n">
        <v>20</v>
      </c>
      <c r="N41" t="n">
        <v>48.72</v>
      </c>
      <c r="O41" t="n">
        <v>27336.19</v>
      </c>
      <c r="P41" t="n">
        <v>306.71</v>
      </c>
      <c r="Q41" t="n">
        <v>1397.17</v>
      </c>
      <c r="R41" t="n">
        <v>92.09</v>
      </c>
      <c r="S41" t="n">
        <v>66.97</v>
      </c>
      <c r="T41" t="n">
        <v>9935.190000000001</v>
      </c>
      <c r="U41" t="n">
        <v>0.73</v>
      </c>
      <c r="V41" t="n">
        <v>0.85</v>
      </c>
      <c r="W41" t="n">
        <v>5.33</v>
      </c>
      <c r="X41" t="n">
        <v>0.6</v>
      </c>
      <c r="Y41" t="n">
        <v>1</v>
      </c>
      <c r="Z41" t="n">
        <v>10</v>
      </c>
      <c r="AA41" t="n">
        <v>824.4555877179915</v>
      </c>
      <c r="AB41" t="n">
        <v>1128.056507529251</v>
      </c>
      <c r="AC41" t="n">
        <v>1020.39637768791</v>
      </c>
      <c r="AD41" t="n">
        <v>824455.5877179916</v>
      </c>
      <c r="AE41" t="n">
        <v>1128056.507529251</v>
      </c>
      <c r="AF41" t="n">
        <v>4.712101962232695e-06</v>
      </c>
      <c r="AG41" t="n">
        <v>32.66203703703704</v>
      </c>
      <c r="AH41" t="n">
        <v>1020396.37768791</v>
      </c>
    </row>
    <row r="42">
      <c r="A42" t="n">
        <v>40</v>
      </c>
      <c r="B42" t="n">
        <v>105</v>
      </c>
      <c r="C42" t="inlineStr">
        <is>
          <t xml:space="preserve">CONCLUIDO	</t>
        </is>
      </c>
      <c r="D42" t="n">
        <v>3.5519</v>
      </c>
      <c r="E42" t="n">
        <v>28.15</v>
      </c>
      <c r="F42" t="n">
        <v>24.74</v>
      </c>
      <c r="G42" t="n">
        <v>70.68000000000001</v>
      </c>
      <c r="H42" t="n">
        <v>0.89</v>
      </c>
      <c r="I42" t="n">
        <v>21</v>
      </c>
      <c r="J42" t="n">
        <v>220.16</v>
      </c>
      <c r="K42" t="n">
        <v>55.27</v>
      </c>
      <c r="L42" t="n">
        <v>11</v>
      </c>
      <c r="M42" t="n">
        <v>19</v>
      </c>
      <c r="N42" t="n">
        <v>48.89</v>
      </c>
      <c r="O42" t="n">
        <v>27387.08</v>
      </c>
      <c r="P42" t="n">
        <v>304.45</v>
      </c>
      <c r="Q42" t="n">
        <v>1397.28</v>
      </c>
      <c r="R42" t="n">
        <v>91.04000000000001</v>
      </c>
      <c r="S42" t="n">
        <v>66.97</v>
      </c>
      <c r="T42" t="n">
        <v>9415.16</v>
      </c>
      <c r="U42" t="n">
        <v>0.74</v>
      </c>
      <c r="V42" t="n">
        <v>0.85</v>
      </c>
      <c r="W42" t="n">
        <v>5.33</v>
      </c>
      <c r="X42" t="n">
        <v>0.57</v>
      </c>
      <c r="Y42" t="n">
        <v>1</v>
      </c>
      <c r="Z42" t="n">
        <v>10</v>
      </c>
      <c r="AA42" t="n">
        <v>822.0772576699842</v>
      </c>
      <c r="AB42" t="n">
        <v>1124.80237143305</v>
      </c>
      <c r="AC42" t="n">
        <v>1017.452811773523</v>
      </c>
      <c r="AD42" t="n">
        <v>822077.2576699842</v>
      </c>
      <c r="AE42" t="n">
        <v>1124802.37143305</v>
      </c>
      <c r="AF42" t="n">
        <v>4.722739061388387e-06</v>
      </c>
      <c r="AG42" t="n">
        <v>32.58101851851852</v>
      </c>
      <c r="AH42" t="n">
        <v>1017452.811773523</v>
      </c>
    </row>
    <row r="43">
      <c r="A43" t="n">
        <v>41</v>
      </c>
      <c r="B43" t="n">
        <v>105</v>
      </c>
      <c r="C43" t="inlineStr">
        <is>
          <t xml:space="preserve">CONCLUIDO	</t>
        </is>
      </c>
      <c r="D43" t="n">
        <v>3.5531</v>
      </c>
      <c r="E43" t="n">
        <v>28.14</v>
      </c>
      <c r="F43" t="n">
        <v>24.73</v>
      </c>
      <c r="G43" t="n">
        <v>70.65000000000001</v>
      </c>
      <c r="H43" t="n">
        <v>0.91</v>
      </c>
      <c r="I43" t="n">
        <v>21</v>
      </c>
      <c r="J43" t="n">
        <v>220.57</v>
      </c>
      <c r="K43" t="n">
        <v>55.27</v>
      </c>
      <c r="L43" t="n">
        <v>11.25</v>
      </c>
      <c r="M43" t="n">
        <v>19</v>
      </c>
      <c r="N43" t="n">
        <v>49.05</v>
      </c>
      <c r="O43" t="n">
        <v>27438.03</v>
      </c>
      <c r="P43" t="n">
        <v>302.47</v>
      </c>
      <c r="Q43" t="n">
        <v>1397.22</v>
      </c>
      <c r="R43" t="n">
        <v>90.7</v>
      </c>
      <c r="S43" t="n">
        <v>66.97</v>
      </c>
      <c r="T43" t="n">
        <v>9247.530000000001</v>
      </c>
      <c r="U43" t="n">
        <v>0.74</v>
      </c>
      <c r="V43" t="n">
        <v>0.85</v>
      </c>
      <c r="W43" t="n">
        <v>5.33</v>
      </c>
      <c r="X43" t="n">
        <v>0.5600000000000001</v>
      </c>
      <c r="Y43" t="n">
        <v>1</v>
      </c>
      <c r="Z43" t="n">
        <v>10</v>
      </c>
      <c r="AA43" t="n">
        <v>820.5704541098997</v>
      </c>
      <c r="AB43" t="n">
        <v>1122.740696326661</v>
      </c>
      <c r="AC43" t="n">
        <v>1015.587900045708</v>
      </c>
      <c r="AD43" t="n">
        <v>820570.4541098997</v>
      </c>
      <c r="AE43" t="n">
        <v>1122740.696326661</v>
      </c>
      <c r="AF43" t="n">
        <v>4.724334626261741e-06</v>
      </c>
      <c r="AG43" t="n">
        <v>32.56944444444445</v>
      </c>
      <c r="AH43" t="n">
        <v>1015587.900045708</v>
      </c>
    </row>
    <row r="44">
      <c r="A44" t="n">
        <v>42</v>
      </c>
      <c r="B44" t="n">
        <v>105</v>
      </c>
      <c r="C44" t="inlineStr">
        <is>
          <t xml:space="preserve">CONCLUIDO	</t>
        </is>
      </c>
      <c r="D44" t="n">
        <v>3.5602</v>
      </c>
      <c r="E44" t="n">
        <v>28.09</v>
      </c>
      <c r="F44" t="n">
        <v>24.71</v>
      </c>
      <c r="G44" t="n">
        <v>74.14</v>
      </c>
      <c r="H44" t="n">
        <v>0.92</v>
      </c>
      <c r="I44" t="n">
        <v>20</v>
      </c>
      <c r="J44" t="n">
        <v>220.99</v>
      </c>
      <c r="K44" t="n">
        <v>55.27</v>
      </c>
      <c r="L44" t="n">
        <v>11.5</v>
      </c>
      <c r="M44" t="n">
        <v>18</v>
      </c>
      <c r="N44" t="n">
        <v>49.21</v>
      </c>
      <c r="O44" t="n">
        <v>27489.03</v>
      </c>
      <c r="P44" t="n">
        <v>301.75</v>
      </c>
      <c r="Q44" t="n">
        <v>1397.24</v>
      </c>
      <c r="R44" t="n">
        <v>90.45999999999999</v>
      </c>
      <c r="S44" t="n">
        <v>66.97</v>
      </c>
      <c r="T44" t="n">
        <v>9130.76</v>
      </c>
      <c r="U44" t="n">
        <v>0.74</v>
      </c>
      <c r="V44" t="n">
        <v>0.85</v>
      </c>
      <c r="W44" t="n">
        <v>5.32</v>
      </c>
      <c r="X44" t="n">
        <v>0.55</v>
      </c>
      <c r="Y44" t="n">
        <v>1</v>
      </c>
      <c r="Z44" t="n">
        <v>10</v>
      </c>
      <c r="AA44" t="n">
        <v>819.3349563057453</v>
      </c>
      <c r="AB44" t="n">
        <v>1121.050233724701</v>
      </c>
      <c r="AC44" t="n">
        <v>1014.0587728219</v>
      </c>
      <c r="AD44" t="n">
        <v>819334.9563057453</v>
      </c>
      <c r="AE44" t="n">
        <v>1121050.233724701</v>
      </c>
      <c r="AF44" t="n">
        <v>4.733775051762419e-06</v>
      </c>
      <c r="AG44" t="n">
        <v>32.51157407407408</v>
      </c>
      <c r="AH44" t="n">
        <v>1014058.7728219</v>
      </c>
    </row>
    <row r="45">
      <c r="A45" t="n">
        <v>43</v>
      </c>
      <c r="B45" t="n">
        <v>105</v>
      </c>
      <c r="C45" t="inlineStr">
        <is>
          <t xml:space="preserve">CONCLUIDO	</t>
        </is>
      </c>
      <c r="D45" t="n">
        <v>3.5627</v>
      </c>
      <c r="E45" t="n">
        <v>28.07</v>
      </c>
      <c r="F45" t="n">
        <v>24.69</v>
      </c>
      <c r="G45" t="n">
        <v>74.08</v>
      </c>
      <c r="H45" t="n">
        <v>0.9399999999999999</v>
      </c>
      <c r="I45" t="n">
        <v>20</v>
      </c>
      <c r="J45" t="n">
        <v>221.4</v>
      </c>
      <c r="K45" t="n">
        <v>55.27</v>
      </c>
      <c r="L45" t="n">
        <v>11.75</v>
      </c>
      <c r="M45" t="n">
        <v>18</v>
      </c>
      <c r="N45" t="n">
        <v>49.38</v>
      </c>
      <c r="O45" t="n">
        <v>27540.09</v>
      </c>
      <c r="P45" t="n">
        <v>298.46</v>
      </c>
      <c r="Q45" t="n">
        <v>1397.3</v>
      </c>
      <c r="R45" t="n">
        <v>89.70999999999999</v>
      </c>
      <c r="S45" t="n">
        <v>66.97</v>
      </c>
      <c r="T45" t="n">
        <v>8756.280000000001</v>
      </c>
      <c r="U45" t="n">
        <v>0.75</v>
      </c>
      <c r="V45" t="n">
        <v>0.85</v>
      </c>
      <c r="W45" t="n">
        <v>5.33</v>
      </c>
      <c r="X45" t="n">
        <v>0.53</v>
      </c>
      <c r="Y45" t="n">
        <v>1</v>
      </c>
      <c r="Z45" t="n">
        <v>10</v>
      </c>
      <c r="AA45" t="n">
        <v>816.6755732193545</v>
      </c>
      <c r="AB45" t="n">
        <v>1117.4115484622</v>
      </c>
      <c r="AC45" t="n">
        <v>1010.767358573925</v>
      </c>
      <c r="AD45" t="n">
        <v>816675.5732193545</v>
      </c>
      <c r="AE45" t="n">
        <v>1117411.5484622</v>
      </c>
      <c r="AF45" t="n">
        <v>4.737099145248574e-06</v>
      </c>
      <c r="AG45" t="n">
        <v>32.48842592592593</v>
      </c>
      <c r="AH45" t="n">
        <v>1010767.358573925</v>
      </c>
    </row>
    <row r="46">
      <c r="A46" t="n">
        <v>44</v>
      </c>
      <c r="B46" t="n">
        <v>105</v>
      </c>
      <c r="C46" t="inlineStr">
        <is>
          <t xml:space="preserve">CONCLUIDO	</t>
        </is>
      </c>
      <c r="D46" t="n">
        <v>3.5694</v>
      </c>
      <c r="E46" t="n">
        <v>28.02</v>
      </c>
      <c r="F46" t="n">
        <v>24.68</v>
      </c>
      <c r="G46" t="n">
        <v>77.94</v>
      </c>
      <c r="H46" t="n">
        <v>0.96</v>
      </c>
      <c r="I46" t="n">
        <v>19</v>
      </c>
      <c r="J46" t="n">
        <v>221.81</v>
      </c>
      <c r="K46" t="n">
        <v>55.27</v>
      </c>
      <c r="L46" t="n">
        <v>12</v>
      </c>
      <c r="M46" t="n">
        <v>17</v>
      </c>
      <c r="N46" t="n">
        <v>49.54</v>
      </c>
      <c r="O46" t="n">
        <v>27591.21</v>
      </c>
      <c r="P46" t="n">
        <v>298.3</v>
      </c>
      <c r="Q46" t="n">
        <v>1397.26</v>
      </c>
      <c r="R46" t="n">
        <v>89.42</v>
      </c>
      <c r="S46" t="n">
        <v>66.97</v>
      </c>
      <c r="T46" t="n">
        <v>8618.67</v>
      </c>
      <c r="U46" t="n">
        <v>0.75</v>
      </c>
      <c r="V46" t="n">
        <v>0.85</v>
      </c>
      <c r="W46" t="n">
        <v>5.32</v>
      </c>
      <c r="X46" t="n">
        <v>0.51</v>
      </c>
      <c r="Y46" t="n">
        <v>1</v>
      </c>
      <c r="Z46" t="n">
        <v>10</v>
      </c>
      <c r="AA46" t="n">
        <v>815.9145865903114</v>
      </c>
      <c r="AB46" t="n">
        <v>1116.370332983982</v>
      </c>
      <c r="AC46" t="n">
        <v>1009.825515239593</v>
      </c>
      <c r="AD46" t="n">
        <v>815914.5865903114</v>
      </c>
      <c r="AE46" t="n">
        <v>1116370.332983982</v>
      </c>
      <c r="AF46" t="n">
        <v>4.746007715791467e-06</v>
      </c>
      <c r="AG46" t="n">
        <v>32.43055555555556</v>
      </c>
      <c r="AH46" t="n">
        <v>1009825.515239593</v>
      </c>
    </row>
    <row r="47">
      <c r="A47" t="n">
        <v>45</v>
      </c>
      <c r="B47" t="n">
        <v>105</v>
      </c>
      <c r="C47" t="inlineStr">
        <is>
          <t xml:space="preserve">CONCLUIDO	</t>
        </is>
      </c>
      <c r="D47" t="n">
        <v>3.5689</v>
      </c>
      <c r="E47" t="n">
        <v>28.02</v>
      </c>
      <c r="F47" t="n">
        <v>24.68</v>
      </c>
      <c r="G47" t="n">
        <v>77.95</v>
      </c>
      <c r="H47" t="n">
        <v>0.98</v>
      </c>
      <c r="I47" t="n">
        <v>19</v>
      </c>
      <c r="J47" t="n">
        <v>222.23</v>
      </c>
      <c r="K47" t="n">
        <v>55.27</v>
      </c>
      <c r="L47" t="n">
        <v>12.25</v>
      </c>
      <c r="M47" t="n">
        <v>17</v>
      </c>
      <c r="N47" t="n">
        <v>49.71</v>
      </c>
      <c r="O47" t="n">
        <v>27642.51</v>
      </c>
      <c r="P47" t="n">
        <v>296.26</v>
      </c>
      <c r="Q47" t="n">
        <v>1397.21</v>
      </c>
      <c r="R47" t="n">
        <v>89.45999999999999</v>
      </c>
      <c r="S47" t="n">
        <v>66.97</v>
      </c>
      <c r="T47" t="n">
        <v>8637.09</v>
      </c>
      <c r="U47" t="n">
        <v>0.75</v>
      </c>
      <c r="V47" t="n">
        <v>0.85</v>
      </c>
      <c r="W47" t="n">
        <v>5.33</v>
      </c>
      <c r="X47" t="n">
        <v>0.52</v>
      </c>
      <c r="Y47" t="n">
        <v>1</v>
      </c>
      <c r="Z47" t="n">
        <v>10</v>
      </c>
      <c r="AA47" t="n">
        <v>814.5770746449735</v>
      </c>
      <c r="AB47" t="n">
        <v>1114.540290133508</v>
      </c>
      <c r="AC47" t="n">
        <v>1008.170129110287</v>
      </c>
      <c r="AD47" t="n">
        <v>814577.0746449735</v>
      </c>
      <c r="AE47" t="n">
        <v>1114540.290133508</v>
      </c>
      <c r="AF47" t="n">
        <v>4.745342897094236e-06</v>
      </c>
      <c r="AG47" t="n">
        <v>32.43055555555556</v>
      </c>
      <c r="AH47" t="n">
        <v>1008170.129110287</v>
      </c>
    </row>
    <row r="48">
      <c r="A48" t="n">
        <v>46</v>
      </c>
      <c r="B48" t="n">
        <v>105</v>
      </c>
      <c r="C48" t="inlineStr">
        <is>
          <t xml:space="preserve">CONCLUIDO	</t>
        </is>
      </c>
      <c r="D48" t="n">
        <v>3.5781</v>
      </c>
      <c r="E48" t="n">
        <v>27.95</v>
      </c>
      <c r="F48" t="n">
        <v>24.65</v>
      </c>
      <c r="G48" t="n">
        <v>82.18000000000001</v>
      </c>
      <c r="H48" t="n">
        <v>1</v>
      </c>
      <c r="I48" t="n">
        <v>18</v>
      </c>
      <c r="J48" t="n">
        <v>222.65</v>
      </c>
      <c r="K48" t="n">
        <v>55.27</v>
      </c>
      <c r="L48" t="n">
        <v>12.5</v>
      </c>
      <c r="M48" t="n">
        <v>16</v>
      </c>
      <c r="N48" t="n">
        <v>49.87</v>
      </c>
      <c r="O48" t="n">
        <v>27693.75</v>
      </c>
      <c r="P48" t="n">
        <v>293.71</v>
      </c>
      <c r="Q48" t="n">
        <v>1397.2</v>
      </c>
      <c r="R48" t="n">
        <v>88.7</v>
      </c>
      <c r="S48" t="n">
        <v>66.97</v>
      </c>
      <c r="T48" t="n">
        <v>8259.459999999999</v>
      </c>
      <c r="U48" t="n">
        <v>0.76</v>
      </c>
      <c r="V48" t="n">
        <v>0.85</v>
      </c>
      <c r="W48" t="n">
        <v>5.32</v>
      </c>
      <c r="X48" t="n">
        <v>0.49</v>
      </c>
      <c r="Y48" t="n">
        <v>1</v>
      </c>
      <c r="Z48" t="n">
        <v>10</v>
      </c>
      <c r="AA48" t="n">
        <v>811.8865953344805</v>
      </c>
      <c r="AB48" t="n">
        <v>1110.859057645322</v>
      </c>
      <c r="AC48" t="n">
        <v>1004.840228284131</v>
      </c>
      <c r="AD48" t="n">
        <v>811886.5953344805</v>
      </c>
      <c r="AE48" t="n">
        <v>1110859.057645322</v>
      </c>
      <c r="AF48" t="n">
        <v>4.757575561123284e-06</v>
      </c>
      <c r="AG48" t="n">
        <v>32.34953703703704</v>
      </c>
      <c r="AH48" t="n">
        <v>1004840.228284131</v>
      </c>
    </row>
    <row r="49">
      <c r="A49" t="n">
        <v>47</v>
      </c>
      <c r="B49" t="n">
        <v>105</v>
      </c>
      <c r="C49" t="inlineStr">
        <is>
          <t xml:space="preserve">CONCLUIDO	</t>
        </is>
      </c>
      <c r="D49" t="n">
        <v>3.5782</v>
      </c>
      <c r="E49" t="n">
        <v>27.95</v>
      </c>
      <c r="F49" t="n">
        <v>24.65</v>
      </c>
      <c r="G49" t="n">
        <v>82.17</v>
      </c>
      <c r="H49" t="n">
        <v>1.02</v>
      </c>
      <c r="I49" t="n">
        <v>18</v>
      </c>
      <c r="J49" t="n">
        <v>223.06</v>
      </c>
      <c r="K49" t="n">
        <v>55.27</v>
      </c>
      <c r="L49" t="n">
        <v>12.75</v>
      </c>
      <c r="M49" t="n">
        <v>16</v>
      </c>
      <c r="N49" t="n">
        <v>50.04</v>
      </c>
      <c r="O49" t="n">
        <v>27745.04</v>
      </c>
      <c r="P49" t="n">
        <v>292.75</v>
      </c>
      <c r="Q49" t="n">
        <v>1397.2</v>
      </c>
      <c r="R49" t="n">
        <v>88.58</v>
      </c>
      <c r="S49" t="n">
        <v>66.97</v>
      </c>
      <c r="T49" t="n">
        <v>8203.76</v>
      </c>
      <c r="U49" t="n">
        <v>0.76</v>
      </c>
      <c r="V49" t="n">
        <v>0.85</v>
      </c>
      <c r="W49" t="n">
        <v>5.32</v>
      </c>
      <c r="X49" t="n">
        <v>0.49</v>
      </c>
      <c r="Y49" t="n">
        <v>1</v>
      </c>
      <c r="Z49" t="n">
        <v>10</v>
      </c>
      <c r="AA49" t="n">
        <v>811.2288292137378</v>
      </c>
      <c r="AB49" t="n">
        <v>1109.959073020328</v>
      </c>
      <c r="AC49" t="n">
        <v>1004.026136928611</v>
      </c>
      <c r="AD49" t="n">
        <v>811228.8292137377</v>
      </c>
      <c r="AE49" t="n">
        <v>1109959.073020328</v>
      </c>
      <c r="AF49" t="n">
        <v>4.75770852486273e-06</v>
      </c>
      <c r="AG49" t="n">
        <v>32.34953703703704</v>
      </c>
      <c r="AH49" t="n">
        <v>1004026.136928611</v>
      </c>
    </row>
    <row r="50">
      <c r="A50" t="n">
        <v>48</v>
      </c>
      <c r="B50" t="n">
        <v>105</v>
      </c>
      <c r="C50" t="inlineStr">
        <is>
          <t xml:space="preserve">CONCLUIDO	</t>
        </is>
      </c>
      <c r="D50" t="n">
        <v>3.5878</v>
      </c>
      <c r="E50" t="n">
        <v>27.87</v>
      </c>
      <c r="F50" t="n">
        <v>24.62</v>
      </c>
      <c r="G50" t="n">
        <v>86.89</v>
      </c>
      <c r="H50" t="n">
        <v>1.03</v>
      </c>
      <c r="I50" t="n">
        <v>17</v>
      </c>
      <c r="J50" t="n">
        <v>223.48</v>
      </c>
      <c r="K50" t="n">
        <v>55.27</v>
      </c>
      <c r="L50" t="n">
        <v>13</v>
      </c>
      <c r="M50" t="n">
        <v>15</v>
      </c>
      <c r="N50" t="n">
        <v>50.21</v>
      </c>
      <c r="O50" t="n">
        <v>27796.39</v>
      </c>
      <c r="P50" t="n">
        <v>289.94</v>
      </c>
      <c r="Q50" t="n">
        <v>1397.18</v>
      </c>
      <c r="R50" t="n">
        <v>87.22</v>
      </c>
      <c r="S50" t="n">
        <v>66.97</v>
      </c>
      <c r="T50" t="n">
        <v>7526.9</v>
      </c>
      <c r="U50" t="n">
        <v>0.77</v>
      </c>
      <c r="V50" t="n">
        <v>0.85</v>
      </c>
      <c r="W50" t="n">
        <v>5.32</v>
      </c>
      <c r="X50" t="n">
        <v>0.45</v>
      </c>
      <c r="Y50" t="n">
        <v>1</v>
      </c>
      <c r="Z50" t="n">
        <v>10</v>
      </c>
      <c r="AA50" t="n">
        <v>798.5985271557889</v>
      </c>
      <c r="AB50" t="n">
        <v>1092.677736535042</v>
      </c>
      <c r="AC50" t="n">
        <v>988.3941069429719</v>
      </c>
      <c r="AD50" t="n">
        <v>798598.527155789</v>
      </c>
      <c r="AE50" t="n">
        <v>1092677.736535042</v>
      </c>
      <c r="AF50" t="n">
        <v>4.770473043849562e-06</v>
      </c>
      <c r="AG50" t="n">
        <v>32.25694444444445</v>
      </c>
      <c r="AH50" t="n">
        <v>988394.1069429719</v>
      </c>
    </row>
    <row r="51">
      <c r="A51" t="n">
        <v>49</v>
      </c>
      <c r="B51" t="n">
        <v>105</v>
      </c>
      <c r="C51" t="inlineStr">
        <is>
          <t xml:space="preserve">CONCLUIDO	</t>
        </is>
      </c>
      <c r="D51" t="n">
        <v>3.587</v>
      </c>
      <c r="E51" t="n">
        <v>27.88</v>
      </c>
      <c r="F51" t="n">
        <v>24.62</v>
      </c>
      <c r="G51" t="n">
        <v>86.91</v>
      </c>
      <c r="H51" t="n">
        <v>1.05</v>
      </c>
      <c r="I51" t="n">
        <v>17</v>
      </c>
      <c r="J51" t="n">
        <v>223.89</v>
      </c>
      <c r="K51" t="n">
        <v>55.27</v>
      </c>
      <c r="L51" t="n">
        <v>13.25</v>
      </c>
      <c r="M51" t="n">
        <v>15</v>
      </c>
      <c r="N51" t="n">
        <v>50.37</v>
      </c>
      <c r="O51" t="n">
        <v>27847.8</v>
      </c>
      <c r="P51" t="n">
        <v>289.52</v>
      </c>
      <c r="Q51" t="n">
        <v>1397.26</v>
      </c>
      <c r="R51" t="n">
        <v>87.33</v>
      </c>
      <c r="S51" t="n">
        <v>66.97</v>
      </c>
      <c r="T51" t="n">
        <v>7582.52</v>
      </c>
      <c r="U51" t="n">
        <v>0.77</v>
      </c>
      <c r="V51" t="n">
        <v>0.85</v>
      </c>
      <c r="W51" t="n">
        <v>5.33</v>
      </c>
      <c r="X51" t="n">
        <v>0.46</v>
      </c>
      <c r="Y51" t="n">
        <v>1</v>
      </c>
      <c r="Z51" t="n">
        <v>10</v>
      </c>
      <c r="AA51" t="n">
        <v>798.3852750418897</v>
      </c>
      <c r="AB51" t="n">
        <v>1092.385955584786</v>
      </c>
      <c r="AC51" t="n">
        <v>988.130173157091</v>
      </c>
      <c r="AD51" t="n">
        <v>798385.2750418897</v>
      </c>
      <c r="AE51" t="n">
        <v>1092385.955584785</v>
      </c>
      <c r="AF51" t="n">
        <v>4.769409333933992e-06</v>
      </c>
      <c r="AG51" t="n">
        <v>32.26851851851852</v>
      </c>
      <c r="AH51" t="n">
        <v>988130.173157091</v>
      </c>
    </row>
    <row r="52">
      <c r="A52" t="n">
        <v>50</v>
      </c>
      <c r="B52" t="n">
        <v>105</v>
      </c>
      <c r="C52" t="inlineStr">
        <is>
          <t xml:space="preserve">CONCLUIDO	</t>
        </is>
      </c>
      <c r="D52" t="n">
        <v>3.5861</v>
      </c>
      <c r="E52" t="n">
        <v>27.89</v>
      </c>
      <c r="F52" t="n">
        <v>24.63</v>
      </c>
      <c r="G52" t="n">
        <v>86.93000000000001</v>
      </c>
      <c r="H52" t="n">
        <v>1.07</v>
      </c>
      <c r="I52" t="n">
        <v>17</v>
      </c>
      <c r="J52" t="n">
        <v>224.31</v>
      </c>
      <c r="K52" t="n">
        <v>55.27</v>
      </c>
      <c r="L52" t="n">
        <v>13.5</v>
      </c>
      <c r="M52" t="n">
        <v>15</v>
      </c>
      <c r="N52" t="n">
        <v>50.54</v>
      </c>
      <c r="O52" t="n">
        <v>27899.27</v>
      </c>
      <c r="P52" t="n">
        <v>286.33</v>
      </c>
      <c r="Q52" t="n">
        <v>1397.25</v>
      </c>
      <c r="R52" t="n">
        <v>87.65000000000001</v>
      </c>
      <c r="S52" t="n">
        <v>66.97</v>
      </c>
      <c r="T52" t="n">
        <v>7740.99</v>
      </c>
      <c r="U52" t="n">
        <v>0.76</v>
      </c>
      <c r="V52" t="n">
        <v>0.85</v>
      </c>
      <c r="W52" t="n">
        <v>5.32</v>
      </c>
      <c r="X52" t="n">
        <v>0.47</v>
      </c>
      <c r="Y52" t="n">
        <v>1</v>
      </c>
      <c r="Z52" t="n">
        <v>10</v>
      </c>
      <c r="AA52" t="n">
        <v>796.3604501460468</v>
      </c>
      <c r="AB52" t="n">
        <v>1089.615500833323</v>
      </c>
      <c r="AC52" t="n">
        <v>985.6241267187507</v>
      </c>
      <c r="AD52" t="n">
        <v>796360.4501460468</v>
      </c>
      <c r="AE52" t="n">
        <v>1089615.500833323</v>
      </c>
      <c r="AF52" t="n">
        <v>4.768212660278977e-06</v>
      </c>
      <c r="AG52" t="n">
        <v>32.2800925925926</v>
      </c>
      <c r="AH52" t="n">
        <v>985624.1267187507</v>
      </c>
    </row>
    <row r="53">
      <c r="A53" t="n">
        <v>51</v>
      </c>
      <c r="B53" t="n">
        <v>105</v>
      </c>
      <c r="C53" t="inlineStr">
        <is>
          <t xml:space="preserve">CONCLUIDO	</t>
        </is>
      </c>
      <c r="D53" t="n">
        <v>3.5949</v>
      </c>
      <c r="E53" t="n">
        <v>27.82</v>
      </c>
      <c r="F53" t="n">
        <v>24.6</v>
      </c>
      <c r="G53" t="n">
        <v>92.26000000000001</v>
      </c>
      <c r="H53" t="n">
        <v>1.09</v>
      </c>
      <c r="I53" t="n">
        <v>16</v>
      </c>
      <c r="J53" t="n">
        <v>224.73</v>
      </c>
      <c r="K53" t="n">
        <v>55.27</v>
      </c>
      <c r="L53" t="n">
        <v>13.75</v>
      </c>
      <c r="M53" t="n">
        <v>14</v>
      </c>
      <c r="N53" t="n">
        <v>50.71</v>
      </c>
      <c r="O53" t="n">
        <v>27950.8</v>
      </c>
      <c r="P53" t="n">
        <v>286.06</v>
      </c>
      <c r="Q53" t="n">
        <v>1397.17</v>
      </c>
      <c r="R53" t="n">
        <v>86.72</v>
      </c>
      <c r="S53" t="n">
        <v>66.97</v>
      </c>
      <c r="T53" t="n">
        <v>7283.55</v>
      </c>
      <c r="U53" t="n">
        <v>0.77</v>
      </c>
      <c r="V53" t="n">
        <v>0.86</v>
      </c>
      <c r="W53" t="n">
        <v>5.32</v>
      </c>
      <c r="X53" t="n">
        <v>0.44</v>
      </c>
      <c r="Y53" t="n">
        <v>1</v>
      </c>
      <c r="Z53" t="n">
        <v>10</v>
      </c>
      <c r="AA53" t="n">
        <v>795.272855236091</v>
      </c>
      <c r="AB53" t="n">
        <v>1088.127405496221</v>
      </c>
      <c r="AC53" t="n">
        <v>984.2780531120663</v>
      </c>
      <c r="AD53" t="n">
        <v>795272.855236091</v>
      </c>
      <c r="AE53" t="n">
        <v>1088127.405496221</v>
      </c>
      <c r="AF53" t="n">
        <v>4.779913469350239e-06</v>
      </c>
      <c r="AG53" t="n">
        <v>32.19907407407408</v>
      </c>
      <c r="AH53" t="n">
        <v>984278.0531120664</v>
      </c>
    </row>
    <row r="54">
      <c r="A54" t="n">
        <v>52</v>
      </c>
      <c r="B54" t="n">
        <v>105</v>
      </c>
      <c r="C54" t="inlineStr">
        <is>
          <t xml:space="preserve">CONCLUIDO	</t>
        </is>
      </c>
      <c r="D54" t="n">
        <v>3.5944</v>
      </c>
      <c r="E54" t="n">
        <v>27.82</v>
      </c>
      <c r="F54" t="n">
        <v>24.61</v>
      </c>
      <c r="G54" t="n">
        <v>92.28</v>
      </c>
      <c r="H54" t="n">
        <v>1.11</v>
      </c>
      <c r="I54" t="n">
        <v>16</v>
      </c>
      <c r="J54" t="n">
        <v>225.15</v>
      </c>
      <c r="K54" t="n">
        <v>55.27</v>
      </c>
      <c r="L54" t="n">
        <v>14</v>
      </c>
      <c r="M54" t="n">
        <v>12</v>
      </c>
      <c r="N54" t="n">
        <v>50.88</v>
      </c>
      <c r="O54" t="n">
        <v>28002.38</v>
      </c>
      <c r="P54" t="n">
        <v>284.18</v>
      </c>
      <c r="Q54" t="n">
        <v>1397.37</v>
      </c>
      <c r="R54" t="n">
        <v>86.84999999999999</v>
      </c>
      <c r="S54" t="n">
        <v>66.97</v>
      </c>
      <c r="T54" t="n">
        <v>7348.45</v>
      </c>
      <c r="U54" t="n">
        <v>0.77</v>
      </c>
      <c r="V54" t="n">
        <v>0.86</v>
      </c>
      <c r="W54" t="n">
        <v>5.32</v>
      </c>
      <c r="X54" t="n">
        <v>0.44</v>
      </c>
      <c r="Y54" t="n">
        <v>1</v>
      </c>
      <c r="Z54" t="n">
        <v>10</v>
      </c>
      <c r="AA54" t="n">
        <v>794.0988860828022</v>
      </c>
      <c r="AB54" t="n">
        <v>1086.521129108827</v>
      </c>
      <c r="AC54" t="n">
        <v>982.8250774886625</v>
      </c>
      <c r="AD54" t="n">
        <v>794098.8860828022</v>
      </c>
      <c r="AE54" t="n">
        <v>1086521.129108827</v>
      </c>
      <c r="AF54" t="n">
        <v>4.779248650653008e-06</v>
      </c>
      <c r="AG54" t="n">
        <v>32.19907407407408</v>
      </c>
      <c r="AH54" t="n">
        <v>982825.0774886624</v>
      </c>
    </row>
    <row r="55">
      <c r="A55" t="n">
        <v>53</v>
      </c>
      <c r="B55" t="n">
        <v>105</v>
      </c>
      <c r="C55" t="inlineStr">
        <is>
          <t xml:space="preserve">CONCLUIDO	</t>
        </is>
      </c>
      <c r="D55" t="n">
        <v>3.5951</v>
      </c>
      <c r="E55" t="n">
        <v>27.82</v>
      </c>
      <c r="F55" t="n">
        <v>24.6</v>
      </c>
      <c r="G55" t="n">
        <v>92.26000000000001</v>
      </c>
      <c r="H55" t="n">
        <v>1.12</v>
      </c>
      <c r="I55" t="n">
        <v>16</v>
      </c>
      <c r="J55" t="n">
        <v>225.57</v>
      </c>
      <c r="K55" t="n">
        <v>55.27</v>
      </c>
      <c r="L55" t="n">
        <v>14.25</v>
      </c>
      <c r="M55" t="n">
        <v>11</v>
      </c>
      <c r="N55" t="n">
        <v>51.04</v>
      </c>
      <c r="O55" t="n">
        <v>28054.03</v>
      </c>
      <c r="P55" t="n">
        <v>282.72</v>
      </c>
      <c r="Q55" t="n">
        <v>1397.18</v>
      </c>
      <c r="R55" t="n">
        <v>86.73999999999999</v>
      </c>
      <c r="S55" t="n">
        <v>66.97</v>
      </c>
      <c r="T55" t="n">
        <v>7293.84</v>
      </c>
      <c r="U55" t="n">
        <v>0.77</v>
      </c>
      <c r="V55" t="n">
        <v>0.86</v>
      </c>
      <c r="W55" t="n">
        <v>5.32</v>
      </c>
      <c r="X55" t="n">
        <v>0.44</v>
      </c>
      <c r="Y55" t="n">
        <v>1</v>
      </c>
      <c r="Z55" t="n">
        <v>10</v>
      </c>
      <c r="AA55" t="n">
        <v>793.008566548557</v>
      </c>
      <c r="AB55" t="n">
        <v>1085.02930582057</v>
      </c>
      <c r="AC55" t="n">
        <v>981.4756317212494</v>
      </c>
      <c r="AD55" t="n">
        <v>793008.566548557</v>
      </c>
      <c r="AE55" t="n">
        <v>1085029.30582057</v>
      </c>
      <c r="AF55" t="n">
        <v>4.780179396829132e-06</v>
      </c>
      <c r="AG55" t="n">
        <v>32.19907407407408</v>
      </c>
      <c r="AH55" t="n">
        <v>981475.6317212494</v>
      </c>
    </row>
    <row r="56">
      <c r="A56" t="n">
        <v>54</v>
      </c>
      <c r="B56" t="n">
        <v>105</v>
      </c>
      <c r="C56" t="inlineStr">
        <is>
          <t xml:space="preserve">CONCLUIDO	</t>
        </is>
      </c>
      <c r="D56" t="n">
        <v>3.6052</v>
      </c>
      <c r="E56" t="n">
        <v>27.74</v>
      </c>
      <c r="F56" t="n">
        <v>24.56</v>
      </c>
      <c r="G56" t="n">
        <v>98.26000000000001</v>
      </c>
      <c r="H56" t="n">
        <v>1.14</v>
      </c>
      <c r="I56" t="n">
        <v>15</v>
      </c>
      <c r="J56" t="n">
        <v>225.99</v>
      </c>
      <c r="K56" t="n">
        <v>55.27</v>
      </c>
      <c r="L56" t="n">
        <v>14.5</v>
      </c>
      <c r="M56" t="n">
        <v>10</v>
      </c>
      <c r="N56" t="n">
        <v>51.21</v>
      </c>
      <c r="O56" t="n">
        <v>28105.73</v>
      </c>
      <c r="P56" t="n">
        <v>281.54</v>
      </c>
      <c r="Q56" t="n">
        <v>1397.22</v>
      </c>
      <c r="R56" t="n">
        <v>85.40000000000001</v>
      </c>
      <c r="S56" t="n">
        <v>66.97</v>
      </c>
      <c r="T56" t="n">
        <v>6626.24</v>
      </c>
      <c r="U56" t="n">
        <v>0.78</v>
      </c>
      <c r="V56" t="n">
        <v>0.86</v>
      </c>
      <c r="W56" t="n">
        <v>5.32</v>
      </c>
      <c r="X56" t="n">
        <v>0.4</v>
      </c>
      <c r="Y56" t="n">
        <v>1</v>
      </c>
      <c r="Z56" t="n">
        <v>10</v>
      </c>
      <c r="AA56" t="n">
        <v>791.1629255064413</v>
      </c>
      <c r="AB56" t="n">
        <v>1082.504018322811</v>
      </c>
      <c r="AC56" t="n">
        <v>979.1913541180132</v>
      </c>
      <c r="AD56" t="n">
        <v>791162.9255064413</v>
      </c>
      <c r="AE56" t="n">
        <v>1082504.018322811</v>
      </c>
      <c r="AF56" t="n">
        <v>4.793608734513194e-06</v>
      </c>
      <c r="AG56" t="n">
        <v>32.10648148148148</v>
      </c>
      <c r="AH56" t="n">
        <v>979191.3541180133</v>
      </c>
    </row>
    <row r="57">
      <c r="A57" t="n">
        <v>55</v>
      </c>
      <c r="B57" t="n">
        <v>105</v>
      </c>
      <c r="C57" t="inlineStr">
        <is>
          <t xml:space="preserve">CONCLUIDO	</t>
        </is>
      </c>
      <c r="D57" t="n">
        <v>3.6057</v>
      </c>
      <c r="E57" t="n">
        <v>27.73</v>
      </c>
      <c r="F57" t="n">
        <v>24.56</v>
      </c>
      <c r="G57" t="n">
        <v>98.23999999999999</v>
      </c>
      <c r="H57" t="n">
        <v>1.16</v>
      </c>
      <c r="I57" t="n">
        <v>15</v>
      </c>
      <c r="J57" t="n">
        <v>226.41</v>
      </c>
      <c r="K57" t="n">
        <v>55.27</v>
      </c>
      <c r="L57" t="n">
        <v>14.75</v>
      </c>
      <c r="M57" t="n">
        <v>9</v>
      </c>
      <c r="N57" t="n">
        <v>51.38</v>
      </c>
      <c r="O57" t="n">
        <v>28157.49</v>
      </c>
      <c r="P57" t="n">
        <v>281.41</v>
      </c>
      <c r="Q57" t="n">
        <v>1397.18</v>
      </c>
      <c r="R57" t="n">
        <v>85.3</v>
      </c>
      <c r="S57" t="n">
        <v>66.97</v>
      </c>
      <c r="T57" t="n">
        <v>6575.44</v>
      </c>
      <c r="U57" t="n">
        <v>0.79</v>
      </c>
      <c r="V57" t="n">
        <v>0.86</v>
      </c>
      <c r="W57" t="n">
        <v>5.32</v>
      </c>
      <c r="X57" t="n">
        <v>0.4</v>
      </c>
      <c r="Y57" t="n">
        <v>1</v>
      </c>
      <c r="Z57" t="n">
        <v>10</v>
      </c>
      <c r="AA57" t="n">
        <v>791.0332649536416</v>
      </c>
      <c r="AB57" t="n">
        <v>1082.326611034251</v>
      </c>
      <c r="AC57" t="n">
        <v>979.0308783320803</v>
      </c>
      <c r="AD57" t="n">
        <v>791033.2649536416</v>
      </c>
      <c r="AE57" t="n">
        <v>1082326.611034251</v>
      </c>
      <c r="AF57" t="n">
        <v>4.794273553210425e-06</v>
      </c>
      <c r="AG57" t="n">
        <v>32.09490740740741</v>
      </c>
      <c r="AH57" t="n">
        <v>979030.8783320803</v>
      </c>
    </row>
    <row r="58">
      <c r="A58" t="n">
        <v>56</v>
      </c>
      <c r="B58" t="n">
        <v>105</v>
      </c>
      <c r="C58" t="inlineStr">
        <is>
          <t xml:space="preserve">CONCLUIDO	</t>
        </is>
      </c>
      <c r="D58" t="n">
        <v>3.6022</v>
      </c>
      <c r="E58" t="n">
        <v>27.76</v>
      </c>
      <c r="F58" t="n">
        <v>24.59</v>
      </c>
      <c r="G58" t="n">
        <v>98.34999999999999</v>
      </c>
      <c r="H58" t="n">
        <v>1.18</v>
      </c>
      <c r="I58" t="n">
        <v>15</v>
      </c>
      <c r="J58" t="n">
        <v>226.83</v>
      </c>
      <c r="K58" t="n">
        <v>55.27</v>
      </c>
      <c r="L58" t="n">
        <v>15</v>
      </c>
      <c r="M58" t="n">
        <v>5</v>
      </c>
      <c r="N58" t="n">
        <v>51.55</v>
      </c>
      <c r="O58" t="n">
        <v>28209.31</v>
      </c>
      <c r="P58" t="n">
        <v>280.05</v>
      </c>
      <c r="Q58" t="n">
        <v>1397.22</v>
      </c>
      <c r="R58" t="n">
        <v>85.95999999999999</v>
      </c>
      <c r="S58" t="n">
        <v>66.97</v>
      </c>
      <c r="T58" t="n">
        <v>6908.93</v>
      </c>
      <c r="U58" t="n">
        <v>0.78</v>
      </c>
      <c r="V58" t="n">
        <v>0.86</v>
      </c>
      <c r="W58" t="n">
        <v>5.33</v>
      </c>
      <c r="X58" t="n">
        <v>0.42</v>
      </c>
      <c r="Y58" t="n">
        <v>1</v>
      </c>
      <c r="Z58" t="n">
        <v>10</v>
      </c>
      <c r="AA58" t="n">
        <v>790.560893283023</v>
      </c>
      <c r="AB58" t="n">
        <v>1081.680291274943</v>
      </c>
      <c r="AC58" t="n">
        <v>978.4462424234856</v>
      </c>
      <c r="AD58" t="n">
        <v>790560.893283023</v>
      </c>
      <c r="AE58" t="n">
        <v>1081680.291274943</v>
      </c>
      <c r="AF58" t="n">
        <v>4.789619822329809e-06</v>
      </c>
      <c r="AG58" t="n">
        <v>32.12962962962963</v>
      </c>
      <c r="AH58" t="n">
        <v>978446.2424234856</v>
      </c>
    </row>
    <row r="59">
      <c r="A59" t="n">
        <v>57</v>
      </c>
      <c r="B59" t="n">
        <v>105</v>
      </c>
      <c r="C59" t="inlineStr">
        <is>
          <t xml:space="preserve">CONCLUIDO	</t>
        </is>
      </c>
      <c r="D59" t="n">
        <v>3.6018</v>
      </c>
      <c r="E59" t="n">
        <v>27.76</v>
      </c>
      <c r="F59" t="n">
        <v>24.59</v>
      </c>
      <c r="G59" t="n">
        <v>98.36</v>
      </c>
      <c r="H59" t="n">
        <v>1.19</v>
      </c>
      <c r="I59" t="n">
        <v>15</v>
      </c>
      <c r="J59" t="n">
        <v>227.25</v>
      </c>
      <c r="K59" t="n">
        <v>55.27</v>
      </c>
      <c r="L59" t="n">
        <v>15.25</v>
      </c>
      <c r="M59" t="n">
        <v>3</v>
      </c>
      <c r="N59" t="n">
        <v>51.72</v>
      </c>
      <c r="O59" t="n">
        <v>28261.2</v>
      </c>
      <c r="P59" t="n">
        <v>280.19</v>
      </c>
      <c r="Q59" t="n">
        <v>1397.31</v>
      </c>
      <c r="R59" t="n">
        <v>85.93000000000001</v>
      </c>
      <c r="S59" t="n">
        <v>66.97</v>
      </c>
      <c r="T59" t="n">
        <v>6889.74</v>
      </c>
      <c r="U59" t="n">
        <v>0.78</v>
      </c>
      <c r="V59" t="n">
        <v>0.86</v>
      </c>
      <c r="W59" t="n">
        <v>5.33</v>
      </c>
      <c r="X59" t="n">
        <v>0.42</v>
      </c>
      <c r="Y59" t="n">
        <v>1</v>
      </c>
      <c r="Z59" t="n">
        <v>10</v>
      </c>
      <c r="AA59" t="n">
        <v>790.6888415778662</v>
      </c>
      <c r="AB59" t="n">
        <v>1081.855355776628</v>
      </c>
      <c r="AC59" t="n">
        <v>978.6045990148343</v>
      </c>
      <c r="AD59" t="n">
        <v>790688.8415778662</v>
      </c>
      <c r="AE59" t="n">
        <v>1081855.355776628</v>
      </c>
      <c r="AF59" t="n">
        <v>4.789087967372025e-06</v>
      </c>
      <c r="AG59" t="n">
        <v>32.12962962962963</v>
      </c>
      <c r="AH59" t="n">
        <v>978604.5990148343</v>
      </c>
    </row>
    <row r="60">
      <c r="A60" t="n">
        <v>58</v>
      </c>
      <c r="B60" t="n">
        <v>105</v>
      </c>
      <c r="C60" t="inlineStr">
        <is>
          <t xml:space="preserve">CONCLUIDO	</t>
        </is>
      </c>
      <c r="D60" t="n">
        <v>3.6015</v>
      </c>
      <c r="E60" t="n">
        <v>27.77</v>
      </c>
      <c r="F60" t="n">
        <v>24.59</v>
      </c>
      <c r="G60" t="n">
        <v>98.37</v>
      </c>
      <c r="H60" t="n">
        <v>1.21</v>
      </c>
      <c r="I60" t="n">
        <v>15</v>
      </c>
      <c r="J60" t="n">
        <v>227.67</v>
      </c>
      <c r="K60" t="n">
        <v>55.27</v>
      </c>
      <c r="L60" t="n">
        <v>15.5</v>
      </c>
      <c r="M60" t="n">
        <v>2</v>
      </c>
      <c r="N60" t="n">
        <v>51.9</v>
      </c>
      <c r="O60" t="n">
        <v>28313.14</v>
      </c>
      <c r="P60" t="n">
        <v>280.24</v>
      </c>
      <c r="Q60" t="n">
        <v>1397.2</v>
      </c>
      <c r="R60" t="n">
        <v>85.97</v>
      </c>
      <c r="S60" t="n">
        <v>66.97</v>
      </c>
      <c r="T60" t="n">
        <v>6912.96</v>
      </c>
      <c r="U60" t="n">
        <v>0.78</v>
      </c>
      <c r="V60" t="n">
        <v>0.86</v>
      </c>
      <c r="W60" t="n">
        <v>5.34</v>
      </c>
      <c r="X60" t="n">
        <v>0.43</v>
      </c>
      <c r="Y60" t="n">
        <v>1</v>
      </c>
      <c r="Z60" t="n">
        <v>10</v>
      </c>
      <c r="AA60" t="n">
        <v>790.7478852699122</v>
      </c>
      <c r="AB60" t="n">
        <v>1081.936141960909</v>
      </c>
      <c r="AC60" t="n">
        <v>978.6776750790719</v>
      </c>
      <c r="AD60" t="n">
        <v>790747.8852699122</v>
      </c>
      <c r="AE60" t="n">
        <v>1081936.141960909</v>
      </c>
      <c r="AF60" t="n">
        <v>4.788689076153687e-06</v>
      </c>
      <c r="AG60" t="n">
        <v>32.1412037037037</v>
      </c>
      <c r="AH60" t="n">
        <v>978677.6750790719</v>
      </c>
    </row>
    <row r="61">
      <c r="A61" t="n">
        <v>59</v>
      </c>
      <c r="B61" t="n">
        <v>105</v>
      </c>
      <c r="C61" t="inlineStr">
        <is>
          <t xml:space="preserve">CONCLUIDO	</t>
        </is>
      </c>
      <c r="D61" t="n">
        <v>3.601</v>
      </c>
      <c r="E61" t="n">
        <v>27.77</v>
      </c>
      <c r="F61" t="n">
        <v>24.6</v>
      </c>
      <c r="G61" t="n">
        <v>98.39</v>
      </c>
      <c r="H61" t="n">
        <v>1.23</v>
      </c>
      <c r="I61" t="n">
        <v>15</v>
      </c>
      <c r="J61" t="n">
        <v>228.09</v>
      </c>
      <c r="K61" t="n">
        <v>55.27</v>
      </c>
      <c r="L61" t="n">
        <v>15.75</v>
      </c>
      <c r="M61" t="n">
        <v>2</v>
      </c>
      <c r="N61" t="n">
        <v>52.07</v>
      </c>
      <c r="O61" t="n">
        <v>28365.14</v>
      </c>
      <c r="P61" t="n">
        <v>280.32</v>
      </c>
      <c r="Q61" t="n">
        <v>1397.2</v>
      </c>
      <c r="R61" t="n">
        <v>86.06</v>
      </c>
      <c r="S61" t="n">
        <v>66.97</v>
      </c>
      <c r="T61" t="n">
        <v>6956.96</v>
      </c>
      <c r="U61" t="n">
        <v>0.78</v>
      </c>
      <c r="V61" t="n">
        <v>0.86</v>
      </c>
      <c r="W61" t="n">
        <v>5.34</v>
      </c>
      <c r="X61" t="n">
        <v>0.43</v>
      </c>
      <c r="Y61" t="n">
        <v>1</v>
      </c>
      <c r="Z61" t="n">
        <v>10</v>
      </c>
      <c r="AA61" t="n">
        <v>790.8918934244025</v>
      </c>
      <c r="AB61" t="n">
        <v>1082.133180271074</v>
      </c>
      <c r="AC61" t="n">
        <v>978.8559083294596</v>
      </c>
      <c r="AD61" t="n">
        <v>790891.8934244025</v>
      </c>
      <c r="AE61" t="n">
        <v>1082133.180271074</v>
      </c>
      <c r="AF61" t="n">
        <v>4.788024257456456e-06</v>
      </c>
      <c r="AG61" t="n">
        <v>32.1412037037037</v>
      </c>
      <c r="AH61" t="n">
        <v>978855.9083294596</v>
      </c>
    </row>
    <row r="62">
      <c r="A62" t="n">
        <v>60</v>
      </c>
      <c r="B62" t="n">
        <v>105</v>
      </c>
      <c r="C62" t="inlineStr">
        <is>
          <t xml:space="preserve">CONCLUIDO	</t>
        </is>
      </c>
      <c r="D62" t="n">
        <v>3.6012</v>
      </c>
      <c r="E62" t="n">
        <v>27.77</v>
      </c>
      <c r="F62" t="n">
        <v>24.6</v>
      </c>
      <c r="G62" t="n">
        <v>98.38</v>
      </c>
      <c r="H62" t="n">
        <v>1.24</v>
      </c>
      <c r="I62" t="n">
        <v>15</v>
      </c>
      <c r="J62" t="n">
        <v>228.51</v>
      </c>
      <c r="K62" t="n">
        <v>55.27</v>
      </c>
      <c r="L62" t="n">
        <v>16</v>
      </c>
      <c r="M62" t="n">
        <v>0</v>
      </c>
      <c r="N62" t="n">
        <v>52.24</v>
      </c>
      <c r="O62" t="n">
        <v>28417.2</v>
      </c>
      <c r="P62" t="n">
        <v>280.76</v>
      </c>
      <c r="Q62" t="n">
        <v>1397.21</v>
      </c>
      <c r="R62" t="n">
        <v>86.01000000000001</v>
      </c>
      <c r="S62" t="n">
        <v>66.97</v>
      </c>
      <c r="T62" t="n">
        <v>6929.67</v>
      </c>
      <c r="U62" t="n">
        <v>0.78</v>
      </c>
      <c r="V62" t="n">
        <v>0.86</v>
      </c>
      <c r="W62" t="n">
        <v>5.34</v>
      </c>
      <c r="X62" t="n">
        <v>0.43</v>
      </c>
      <c r="Y62" t="n">
        <v>1</v>
      </c>
      <c r="Z62" t="n">
        <v>10</v>
      </c>
      <c r="AA62" t="n">
        <v>791.1704178952176</v>
      </c>
      <c r="AB62" t="n">
        <v>1082.514269739675</v>
      </c>
      <c r="AC62" t="n">
        <v>979.2006271540403</v>
      </c>
      <c r="AD62" t="n">
        <v>791170.4178952177</v>
      </c>
      <c r="AE62" t="n">
        <v>1082514.269739676</v>
      </c>
      <c r="AF62" t="n">
        <v>4.788290184935348e-06</v>
      </c>
      <c r="AG62" t="n">
        <v>32.1412037037037</v>
      </c>
      <c r="AH62" t="n">
        <v>979200.6271540403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2.561</v>
      </c>
      <c r="E2" t="n">
        <v>39.05</v>
      </c>
      <c r="F2" t="n">
        <v>30.99</v>
      </c>
      <c r="G2" t="n">
        <v>8.01</v>
      </c>
      <c r="H2" t="n">
        <v>0.14</v>
      </c>
      <c r="I2" t="n">
        <v>232</v>
      </c>
      <c r="J2" t="n">
        <v>124.63</v>
      </c>
      <c r="K2" t="n">
        <v>45</v>
      </c>
      <c r="L2" t="n">
        <v>1</v>
      </c>
      <c r="M2" t="n">
        <v>230</v>
      </c>
      <c r="N2" t="n">
        <v>18.64</v>
      </c>
      <c r="O2" t="n">
        <v>15605.44</v>
      </c>
      <c r="P2" t="n">
        <v>320.16</v>
      </c>
      <c r="Q2" t="n">
        <v>1397.66</v>
      </c>
      <c r="R2" t="n">
        <v>294.41</v>
      </c>
      <c r="S2" t="n">
        <v>66.97</v>
      </c>
      <c r="T2" t="n">
        <v>110047.74</v>
      </c>
      <c r="U2" t="n">
        <v>0.23</v>
      </c>
      <c r="V2" t="n">
        <v>0.68</v>
      </c>
      <c r="W2" t="n">
        <v>5.69</v>
      </c>
      <c r="X2" t="n">
        <v>6.81</v>
      </c>
      <c r="Y2" t="n">
        <v>1</v>
      </c>
      <c r="Z2" t="n">
        <v>10</v>
      </c>
      <c r="AA2" t="n">
        <v>1133.311099861892</v>
      </c>
      <c r="AB2" t="n">
        <v>1550.646244988074</v>
      </c>
      <c r="AC2" t="n">
        <v>1402.654743712085</v>
      </c>
      <c r="AD2" t="n">
        <v>1133311.099861892</v>
      </c>
      <c r="AE2" t="n">
        <v>1550646.244988074</v>
      </c>
      <c r="AF2" t="n">
        <v>4.267529906204966e-06</v>
      </c>
      <c r="AG2" t="n">
        <v>45.19675925925926</v>
      </c>
      <c r="AH2" t="n">
        <v>1402654.743712085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2.7907</v>
      </c>
      <c r="E3" t="n">
        <v>35.83</v>
      </c>
      <c r="F3" t="n">
        <v>29.25</v>
      </c>
      <c r="G3" t="n">
        <v>10.09</v>
      </c>
      <c r="H3" t="n">
        <v>0.18</v>
      </c>
      <c r="I3" t="n">
        <v>174</v>
      </c>
      <c r="J3" t="n">
        <v>124.96</v>
      </c>
      <c r="K3" t="n">
        <v>45</v>
      </c>
      <c r="L3" t="n">
        <v>1.25</v>
      </c>
      <c r="M3" t="n">
        <v>172</v>
      </c>
      <c r="N3" t="n">
        <v>18.71</v>
      </c>
      <c r="O3" t="n">
        <v>15645.96</v>
      </c>
      <c r="P3" t="n">
        <v>299.86</v>
      </c>
      <c r="Q3" t="n">
        <v>1397.62</v>
      </c>
      <c r="R3" t="n">
        <v>237.74</v>
      </c>
      <c r="S3" t="n">
        <v>66.97</v>
      </c>
      <c r="T3" t="n">
        <v>82000.98</v>
      </c>
      <c r="U3" t="n">
        <v>0.28</v>
      </c>
      <c r="V3" t="n">
        <v>0.72</v>
      </c>
      <c r="W3" t="n">
        <v>5.6</v>
      </c>
      <c r="X3" t="n">
        <v>5.08</v>
      </c>
      <c r="Y3" t="n">
        <v>1</v>
      </c>
      <c r="Z3" t="n">
        <v>10</v>
      </c>
      <c r="AA3" t="n">
        <v>1010.84646364915</v>
      </c>
      <c r="AB3" t="n">
        <v>1383.084726963358</v>
      </c>
      <c r="AC3" t="n">
        <v>1251.085061793581</v>
      </c>
      <c r="AD3" t="n">
        <v>1010846.46364915</v>
      </c>
      <c r="AE3" t="n">
        <v>1383084.726963358</v>
      </c>
      <c r="AF3" t="n">
        <v>4.650291178932527e-06</v>
      </c>
      <c r="AG3" t="n">
        <v>41.4699074074074</v>
      </c>
      <c r="AH3" t="n">
        <v>1251085.061793581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2.9589</v>
      </c>
      <c r="E4" t="n">
        <v>33.8</v>
      </c>
      <c r="F4" t="n">
        <v>28.14</v>
      </c>
      <c r="G4" t="n">
        <v>12.23</v>
      </c>
      <c r="H4" t="n">
        <v>0.21</v>
      </c>
      <c r="I4" t="n">
        <v>138</v>
      </c>
      <c r="J4" t="n">
        <v>125.29</v>
      </c>
      <c r="K4" t="n">
        <v>45</v>
      </c>
      <c r="L4" t="n">
        <v>1.5</v>
      </c>
      <c r="M4" t="n">
        <v>136</v>
      </c>
      <c r="N4" t="n">
        <v>18.79</v>
      </c>
      <c r="O4" t="n">
        <v>15686.51</v>
      </c>
      <c r="P4" t="n">
        <v>285.97</v>
      </c>
      <c r="Q4" t="n">
        <v>1397.7</v>
      </c>
      <c r="R4" t="n">
        <v>202.02</v>
      </c>
      <c r="S4" t="n">
        <v>66.97</v>
      </c>
      <c r="T4" t="n">
        <v>64320.94</v>
      </c>
      <c r="U4" t="n">
        <v>0.33</v>
      </c>
      <c r="V4" t="n">
        <v>0.75</v>
      </c>
      <c r="W4" t="n">
        <v>5.51</v>
      </c>
      <c r="X4" t="n">
        <v>3.96</v>
      </c>
      <c r="Y4" t="n">
        <v>1</v>
      </c>
      <c r="Z4" t="n">
        <v>10</v>
      </c>
      <c r="AA4" t="n">
        <v>942.5126541710929</v>
      </c>
      <c r="AB4" t="n">
        <v>1289.587394160571</v>
      </c>
      <c r="AC4" t="n">
        <v>1166.510983209161</v>
      </c>
      <c r="AD4" t="n">
        <v>942512.6541710929</v>
      </c>
      <c r="AE4" t="n">
        <v>1289587.394160572</v>
      </c>
      <c r="AF4" t="n">
        <v>4.930571745204949e-06</v>
      </c>
      <c r="AG4" t="n">
        <v>39.12037037037037</v>
      </c>
      <c r="AH4" t="n">
        <v>1166510.983209161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3.0713</v>
      </c>
      <c r="E5" t="n">
        <v>32.56</v>
      </c>
      <c r="F5" t="n">
        <v>27.49</v>
      </c>
      <c r="G5" t="n">
        <v>14.34</v>
      </c>
      <c r="H5" t="n">
        <v>0.25</v>
      </c>
      <c r="I5" t="n">
        <v>115</v>
      </c>
      <c r="J5" t="n">
        <v>125.62</v>
      </c>
      <c r="K5" t="n">
        <v>45</v>
      </c>
      <c r="L5" t="n">
        <v>1.75</v>
      </c>
      <c r="M5" t="n">
        <v>113</v>
      </c>
      <c r="N5" t="n">
        <v>18.87</v>
      </c>
      <c r="O5" t="n">
        <v>15727.09</v>
      </c>
      <c r="P5" t="n">
        <v>277.37</v>
      </c>
      <c r="Q5" t="n">
        <v>1397.52</v>
      </c>
      <c r="R5" t="n">
        <v>180.51</v>
      </c>
      <c r="S5" t="n">
        <v>66.97</v>
      </c>
      <c r="T5" t="n">
        <v>53680.99</v>
      </c>
      <c r="U5" t="n">
        <v>0.37</v>
      </c>
      <c r="V5" t="n">
        <v>0.77</v>
      </c>
      <c r="W5" t="n">
        <v>5.49</v>
      </c>
      <c r="X5" t="n">
        <v>3.32</v>
      </c>
      <c r="Y5" t="n">
        <v>1</v>
      </c>
      <c r="Z5" t="n">
        <v>10</v>
      </c>
      <c r="AA5" t="n">
        <v>900.2176118337936</v>
      </c>
      <c r="AB5" t="n">
        <v>1231.717451309101</v>
      </c>
      <c r="AC5" t="n">
        <v>1114.16406648246</v>
      </c>
      <c r="AD5" t="n">
        <v>900217.6118337936</v>
      </c>
      <c r="AE5" t="n">
        <v>1231717.451309101</v>
      </c>
      <c r="AF5" t="n">
        <v>5.117869816840028e-06</v>
      </c>
      <c r="AG5" t="n">
        <v>37.68518518518519</v>
      </c>
      <c r="AH5" t="n">
        <v>1114164.06648246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3.1623</v>
      </c>
      <c r="E6" t="n">
        <v>31.62</v>
      </c>
      <c r="F6" t="n">
        <v>26.99</v>
      </c>
      <c r="G6" t="n">
        <v>16.52</v>
      </c>
      <c r="H6" t="n">
        <v>0.28</v>
      </c>
      <c r="I6" t="n">
        <v>98</v>
      </c>
      <c r="J6" t="n">
        <v>125.95</v>
      </c>
      <c r="K6" t="n">
        <v>45</v>
      </c>
      <c r="L6" t="n">
        <v>2</v>
      </c>
      <c r="M6" t="n">
        <v>96</v>
      </c>
      <c r="N6" t="n">
        <v>18.95</v>
      </c>
      <c r="O6" t="n">
        <v>15767.7</v>
      </c>
      <c r="P6" t="n">
        <v>269.78</v>
      </c>
      <c r="Q6" t="n">
        <v>1397.61</v>
      </c>
      <c r="R6" t="n">
        <v>164.33</v>
      </c>
      <c r="S6" t="n">
        <v>66.97</v>
      </c>
      <c r="T6" t="n">
        <v>45675.47</v>
      </c>
      <c r="U6" t="n">
        <v>0.41</v>
      </c>
      <c r="V6" t="n">
        <v>0.78</v>
      </c>
      <c r="W6" t="n">
        <v>5.46</v>
      </c>
      <c r="X6" t="n">
        <v>2.82</v>
      </c>
      <c r="Y6" t="n">
        <v>1</v>
      </c>
      <c r="Z6" t="n">
        <v>10</v>
      </c>
      <c r="AA6" t="n">
        <v>863.2391753935367</v>
      </c>
      <c r="AB6" t="n">
        <v>1181.121923198062</v>
      </c>
      <c r="AC6" t="n">
        <v>1068.39730456307</v>
      </c>
      <c r="AD6" t="n">
        <v>863239.1753935367</v>
      </c>
      <c r="AE6" t="n">
        <v>1181121.923198062</v>
      </c>
      <c r="AF6" t="n">
        <v>5.269507935334622e-06</v>
      </c>
      <c r="AG6" t="n">
        <v>36.59722222222222</v>
      </c>
      <c r="AH6" t="n">
        <v>1068397.30456307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3.2369</v>
      </c>
      <c r="E7" t="n">
        <v>30.89</v>
      </c>
      <c r="F7" t="n">
        <v>26.59</v>
      </c>
      <c r="G7" t="n">
        <v>18.77</v>
      </c>
      <c r="H7" t="n">
        <v>0.31</v>
      </c>
      <c r="I7" t="n">
        <v>85</v>
      </c>
      <c r="J7" t="n">
        <v>126.28</v>
      </c>
      <c r="K7" t="n">
        <v>45</v>
      </c>
      <c r="L7" t="n">
        <v>2.25</v>
      </c>
      <c r="M7" t="n">
        <v>83</v>
      </c>
      <c r="N7" t="n">
        <v>19.03</v>
      </c>
      <c r="O7" t="n">
        <v>15808.34</v>
      </c>
      <c r="P7" t="n">
        <v>263.63</v>
      </c>
      <c r="Q7" t="n">
        <v>1397.32</v>
      </c>
      <c r="R7" t="n">
        <v>151.07</v>
      </c>
      <c r="S7" t="n">
        <v>66.97</v>
      </c>
      <c r="T7" t="n">
        <v>39109.54</v>
      </c>
      <c r="U7" t="n">
        <v>0.44</v>
      </c>
      <c r="V7" t="n">
        <v>0.79</v>
      </c>
      <c r="W7" t="n">
        <v>5.44</v>
      </c>
      <c r="X7" t="n">
        <v>2.42</v>
      </c>
      <c r="Y7" t="n">
        <v>1</v>
      </c>
      <c r="Z7" t="n">
        <v>10</v>
      </c>
      <c r="AA7" t="n">
        <v>839.7981756741325</v>
      </c>
      <c r="AB7" t="n">
        <v>1149.048913238053</v>
      </c>
      <c r="AC7" t="n">
        <v>1039.385297658891</v>
      </c>
      <c r="AD7" t="n">
        <v>839798.1756741325</v>
      </c>
      <c r="AE7" t="n">
        <v>1149048.913238053</v>
      </c>
      <c r="AF7" t="n">
        <v>5.393817865441178e-06</v>
      </c>
      <c r="AG7" t="n">
        <v>35.75231481481482</v>
      </c>
      <c r="AH7" t="n">
        <v>1039385.297658891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3.2944</v>
      </c>
      <c r="E8" t="n">
        <v>30.36</v>
      </c>
      <c r="F8" t="n">
        <v>26.31</v>
      </c>
      <c r="G8" t="n">
        <v>21.04</v>
      </c>
      <c r="H8" t="n">
        <v>0.35</v>
      </c>
      <c r="I8" t="n">
        <v>75</v>
      </c>
      <c r="J8" t="n">
        <v>126.61</v>
      </c>
      <c r="K8" t="n">
        <v>45</v>
      </c>
      <c r="L8" t="n">
        <v>2.5</v>
      </c>
      <c r="M8" t="n">
        <v>73</v>
      </c>
      <c r="N8" t="n">
        <v>19.11</v>
      </c>
      <c r="O8" t="n">
        <v>15849</v>
      </c>
      <c r="P8" t="n">
        <v>257.87</v>
      </c>
      <c r="Q8" t="n">
        <v>1397.28</v>
      </c>
      <c r="R8" t="n">
        <v>142.27</v>
      </c>
      <c r="S8" t="n">
        <v>66.97</v>
      </c>
      <c r="T8" t="n">
        <v>34762.06</v>
      </c>
      <c r="U8" t="n">
        <v>0.47</v>
      </c>
      <c r="V8" t="n">
        <v>0.8</v>
      </c>
      <c r="W8" t="n">
        <v>5.42</v>
      </c>
      <c r="X8" t="n">
        <v>2.14</v>
      </c>
      <c r="Y8" t="n">
        <v>1</v>
      </c>
      <c r="Z8" t="n">
        <v>10</v>
      </c>
      <c r="AA8" t="n">
        <v>819.4052397184173</v>
      </c>
      <c r="AB8" t="n">
        <v>1121.146398590604</v>
      </c>
      <c r="AC8" t="n">
        <v>1014.14575984797</v>
      </c>
      <c r="AD8" t="n">
        <v>819405.2397184173</v>
      </c>
      <c r="AE8" t="n">
        <v>1121146.398590604</v>
      </c>
      <c r="AF8" t="n">
        <v>5.489633160094354e-06</v>
      </c>
      <c r="AG8" t="n">
        <v>35.13888888888889</v>
      </c>
      <c r="AH8" t="n">
        <v>1014145.75984797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3.3361</v>
      </c>
      <c r="E9" t="n">
        <v>29.97</v>
      </c>
      <c r="F9" t="n">
        <v>26.1</v>
      </c>
      <c r="G9" t="n">
        <v>23.03</v>
      </c>
      <c r="H9" t="n">
        <v>0.38</v>
      </c>
      <c r="I9" t="n">
        <v>68</v>
      </c>
      <c r="J9" t="n">
        <v>126.94</v>
      </c>
      <c r="K9" t="n">
        <v>45</v>
      </c>
      <c r="L9" t="n">
        <v>2.75</v>
      </c>
      <c r="M9" t="n">
        <v>66</v>
      </c>
      <c r="N9" t="n">
        <v>19.19</v>
      </c>
      <c r="O9" t="n">
        <v>15889.69</v>
      </c>
      <c r="P9" t="n">
        <v>254.04</v>
      </c>
      <c r="Q9" t="n">
        <v>1397.3</v>
      </c>
      <c r="R9" t="n">
        <v>135.89</v>
      </c>
      <c r="S9" t="n">
        <v>66.97</v>
      </c>
      <c r="T9" t="n">
        <v>31606.32</v>
      </c>
      <c r="U9" t="n">
        <v>0.49</v>
      </c>
      <c r="V9" t="n">
        <v>0.8100000000000001</v>
      </c>
      <c r="W9" t="n">
        <v>5.4</v>
      </c>
      <c r="X9" t="n">
        <v>1.94</v>
      </c>
      <c r="Y9" t="n">
        <v>1</v>
      </c>
      <c r="Z9" t="n">
        <v>10</v>
      </c>
      <c r="AA9" t="n">
        <v>802.4374614513576</v>
      </c>
      <c r="AB9" t="n">
        <v>1097.930335800067</v>
      </c>
      <c r="AC9" t="n">
        <v>993.1454055062127</v>
      </c>
      <c r="AD9" t="n">
        <v>802437.4614513577</v>
      </c>
      <c r="AE9" t="n">
        <v>1097930.335800067</v>
      </c>
      <c r="AF9" t="n">
        <v>5.559120078129788e-06</v>
      </c>
      <c r="AG9" t="n">
        <v>34.6875</v>
      </c>
      <c r="AH9" t="n">
        <v>993145.4055062127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3.3798</v>
      </c>
      <c r="E10" t="n">
        <v>29.59</v>
      </c>
      <c r="F10" t="n">
        <v>25.9</v>
      </c>
      <c r="G10" t="n">
        <v>25.47</v>
      </c>
      <c r="H10" t="n">
        <v>0.42</v>
      </c>
      <c r="I10" t="n">
        <v>61</v>
      </c>
      <c r="J10" t="n">
        <v>127.27</v>
      </c>
      <c r="K10" t="n">
        <v>45</v>
      </c>
      <c r="L10" t="n">
        <v>3</v>
      </c>
      <c r="M10" t="n">
        <v>59</v>
      </c>
      <c r="N10" t="n">
        <v>19.27</v>
      </c>
      <c r="O10" t="n">
        <v>15930.42</v>
      </c>
      <c r="P10" t="n">
        <v>249.75</v>
      </c>
      <c r="Q10" t="n">
        <v>1397.25</v>
      </c>
      <c r="R10" t="n">
        <v>128.93</v>
      </c>
      <c r="S10" t="n">
        <v>66.97</v>
      </c>
      <c r="T10" t="n">
        <v>28160.96</v>
      </c>
      <c r="U10" t="n">
        <v>0.52</v>
      </c>
      <c r="V10" t="n">
        <v>0.8100000000000001</v>
      </c>
      <c r="W10" t="n">
        <v>5.39</v>
      </c>
      <c r="X10" t="n">
        <v>1.73</v>
      </c>
      <c r="Y10" t="n">
        <v>1</v>
      </c>
      <c r="Z10" t="n">
        <v>10</v>
      </c>
      <c r="AA10" t="n">
        <v>785.1950223458231</v>
      </c>
      <c r="AB10" t="n">
        <v>1074.338469933148</v>
      </c>
      <c r="AC10" t="n">
        <v>971.8051142062402</v>
      </c>
      <c r="AD10" t="n">
        <v>785195.0223458231</v>
      </c>
      <c r="AE10" t="n">
        <v>1074338.469933148</v>
      </c>
      <c r="AF10" t="n">
        <v>5.631939702066203e-06</v>
      </c>
      <c r="AG10" t="n">
        <v>34.24768518518518</v>
      </c>
      <c r="AH10" t="n">
        <v>971805.1142062402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3.4104</v>
      </c>
      <c r="E11" t="n">
        <v>29.32</v>
      </c>
      <c r="F11" t="n">
        <v>25.76</v>
      </c>
      <c r="G11" t="n">
        <v>27.6</v>
      </c>
      <c r="H11" t="n">
        <v>0.45</v>
      </c>
      <c r="I11" t="n">
        <v>56</v>
      </c>
      <c r="J11" t="n">
        <v>127.6</v>
      </c>
      <c r="K11" t="n">
        <v>45</v>
      </c>
      <c r="L11" t="n">
        <v>3.25</v>
      </c>
      <c r="M11" t="n">
        <v>54</v>
      </c>
      <c r="N11" t="n">
        <v>19.35</v>
      </c>
      <c r="O11" t="n">
        <v>15971.17</v>
      </c>
      <c r="P11" t="n">
        <v>245.76</v>
      </c>
      <c r="Q11" t="n">
        <v>1397.27</v>
      </c>
      <c r="R11" t="n">
        <v>124.43</v>
      </c>
      <c r="S11" t="n">
        <v>66.97</v>
      </c>
      <c r="T11" t="n">
        <v>25936.19</v>
      </c>
      <c r="U11" t="n">
        <v>0.54</v>
      </c>
      <c r="V11" t="n">
        <v>0.82</v>
      </c>
      <c r="W11" t="n">
        <v>5.38</v>
      </c>
      <c r="X11" t="n">
        <v>1.59</v>
      </c>
      <c r="Y11" t="n">
        <v>1</v>
      </c>
      <c r="Z11" t="n">
        <v>10</v>
      </c>
      <c r="AA11" t="n">
        <v>779.1514221083407</v>
      </c>
      <c r="AB11" t="n">
        <v>1066.069349463399</v>
      </c>
      <c r="AC11" t="n">
        <v>964.3251869883411</v>
      </c>
      <c r="AD11" t="n">
        <v>779151.4221083408</v>
      </c>
      <c r="AE11" t="n">
        <v>1066069.349463399</v>
      </c>
      <c r="AF11" t="n">
        <v>5.682930102351198e-06</v>
      </c>
      <c r="AG11" t="n">
        <v>33.93518518518518</v>
      </c>
      <c r="AH11" t="n">
        <v>964325.1869883412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3.4441</v>
      </c>
      <c r="E12" t="n">
        <v>29.04</v>
      </c>
      <c r="F12" t="n">
        <v>25.6</v>
      </c>
      <c r="G12" t="n">
        <v>30.12</v>
      </c>
      <c r="H12" t="n">
        <v>0.48</v>
      </c>
      <c r="I12" t="n">
        <v>51</v>
      </c>
      <c r="J12" t="n">
        <v>127.93</v>
      </c>
      <c r="K12" t="n">
        <v>45</v>
      </c>
      <c r="L12" t="n">
        <v>3.5</v>
      </c>
      <c r="M12" t="n">
        <v>49</v>
      </c>
      <c r="N12" t="n">
        <v>19.43</v>
      </c>
      <c r="O12" t="n">
        <v>16011.95</v>
      </c>
      <c r="P12" t="n">
        <v>241.42</v>
      </c>
      <c r="Q12" t="n">
        <v>1397.27</v>
      </c>
      <c r="R12" t="n">
        <v>119.53</v>
      </c>
      <c r="S12" t="n">
        <v>66.97</v>
      </c>
      <c r="T12" t="n">
        <v>23511.46</v>
      </c>
      <c r="U12" t="n">
        <v>0.5600000000000001</v>
      </c>
      <c r="V12" t="n">
        <v>0.82</v>
      </c>
      <c r="W12" t="n">
        <v>5.37</v>
      </c>
      <c r="X12" t="n">
        <v>1.43</v>
      </c>
      <c r="Y12" t="n">
        <v>1</v>
      </c>
      <c r="Z12" t="n">
        <v>10</v>
      </c>
      <c r="AA12" t="n">
        <v>763.2577534477616</v>
      </c>
      <c r="AB12" t="n">
        <v>1044.32293082282</v>
      </c>
      <c r="AC12" t="n">
        <v>944.6542160215287</v>
      </c>
      <c r="AD12" t="n">
        <v>763257.7534477616</v>
      </c>
      <c r="AE12" t="n">
        <v>1044322.93082282</v>
      </c>
      <c r="AF12" t="n">
        <v>5.739086196782712e-06</v>
      </c>
      <c r="AG12" t="n">
        <v>33.61111111111111</v>
      </c>
      <c r="AH12" t="n">
        <v>944654.2160215287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3.4704</v>
      </c>
      <c r="E13" t="n">
        <v>28.82</v>
      </c>
      <c r="F13" t="n">
        <v>25.48</v>
      </c>
      <c r="G13" t="n">
        <v>32.53</v>
      </c>
      <c r="H13" t="n">
        <v>0.52</v>
      </c>
      <c r="I13" t="n">
        <v>47</v>
      </c>
      <c r="J13" t="n">
        <v>128.26</v>
      </c>
      <c r="K13" t="n">
        <v>45</v>
      </c>
      <c r="L13" t="n">
        <v>3.75</v>
      </c>
      <c r="M13" t="n">
        <v>45</v>
      </c>
      <c r="N13" t="n">
        <v>19.51</v>
      </c>
      <c r="O13" t="n">
        <v>16052.76</v>
      </c>
      <c r="P13" t="n">
        <v>237.61</v>
      </c>
      <c r="Q13" t="n">
        <v>1397.28</v>
      </c>
      <c r="R13" t="n">
        <v>115.33</v>
      </c>
      <c r="S13" t="n">
        <v>66.97</v>
      </c>
      <c r="T13" t="n">
        <v>21432.25</v>
      </c>
      <c r="U13" t="n">
        <v>0.58</v>
      </c>
      <c r="V13" t="n">
        <v>0.83</v>
      </c>
      <c r="W13" t="n">
        <v>5.37</v>
      </c>
      <c r="X13" t="n">
        <v>1.31</v>
      </c>
      <c r="Y13" t="n">
        <v>1</v>
      </c>
      <c r="Z13" t="n">
        <v>10</v>
      </c>
      <c r="AA13" t="n">
        <v>757.9670198985424</v>
      </c>
      <c r="AB13" t="n">
        <v>1037.083915770088</v>
      </c>
      <c r="AC13" t="n">
        <v>938.1060824054074</v>
      </c>
      <c r="AD13" t="n">
        <v>757967.0198985424</v>
      </c>
      <c r="AE13" t="n">
        <v>1037083.915770088</v>
      </c>
      <c r="AF13" t="n">
        <v>5.7829112793806e-06</v>
      </c>
      <c r="AG13" t="n">
        <v>33.35648148148148</v>
      </c>
      <c r="AH13" t="n">
        <v>938106.0824054074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3.4955</v>
      </c>
      <c r="E14" t="n">
        <v>28.61</v>
      </c>
      <c r="F14" t="n">
        <v>25.38</v>
      </c>
      <c r="G14" t="n">
        <v>35.41</v>
      </c>
      <c r="H14" t="n">
        <v>0.55</v>
      </c>
      <c r="I14" t="n">
        <v>43</v>
      </c>
      <c r="J14" t="n">
        <v>128.59</v>
      </c>
      <c r="K14" t="n">
        <v>45</v>
      </c>
      <c r="L14" t="n">
        <v>4</v>
      </c>
      <c r="M14" t="n">
        <v>41</v>
      </c>
      <c r="N14" t="n">
        <v>19.59</v>
      </c>
      <c r="O14" t="n">
        <v>16093.6</v>
      </c>
      <c r="P14" t="n">
        <v>234.32</v>
      </c>
      <c r="Q14" t="n">
        <v>1397.29</v>
      </c>
      <c r="R14" t="n">
        <v>111.82</v>
      </c>
      <c r="S14" t="n">
        <v>66.97</v>
      </c>
      <c r="T14" t="n">
        <v>19694.23</v>
      </c>
      <c r="U14" t="n">
        <v>0.6</v>
      </c>
      <c r="V14" t="n">
        <v>0.83</v>
      </c>
      <c r="W14" t="n">
        <v>5.37</v>
      </c>
      <c r="X14" t="n">
        <v>1.21</v>
      </c>
      <c r="Y14" t="n">
        <v>1</v>
      </c>
      <c r="Z14" t="n">
        <v>10</v>
      </c>
      <c r="AA14" t="n">
        <v>753.3839803161507</v>
      </c>
      <c r="AB14" t="n">
        <v>1030.813198824023</v>
      </c>
      <c r="AC14" t="n">
        <v>932.4338338836684</v>
      </c>
      <c r="AD14" t="n">
        <v>753383.9803161507</v>
      </c>
      <c r="AE14" t="n">
        <v>1030813.198824023</v>
      </c>
      <c r="AF14" t="n">
        <v>5.824736738437899e-06</v>
      </c>
      <c r="AG14" t="n">
        <v>33.11342592592593</v>
      </c>
      <c r="AH14" t="n">
        <v>932433.8338836684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3.5148</v>
      </c>
      <c r="E15" t="n">
        <v>28.45</v>
      </c>
      <c r="F15" t="n">
        <v>25.3</v>
      </c>
      <c r="G15" t="n">
        <v>37.94</v>
      </c>
      <c r="H15" t="n">
        <v>0.58</v>
      </c>
      <c r="I15" t="n">
        <v>40</v>
      </c>
      <c r="J15" t="n">
        <v>128.92</v>
      </c>
      <c r="K15" t="n">
        <v>45</v>
      </c>
      <c r="L15" t="n">
        <v>4.25</v>
      </c>
      <c r="M15" t="n">
        <v>38</v>
      </c>
      <c r="N15" t="n">
        <v>19.68</v>
      </c>
      <c r="O15" t="n">
        <v>16134.46</v>
      </c>
      <c r="P15" t="n">
        <v>230.81</v>
      </c>
      <c r="Q15" t="n">
        <v>1397.19</v>
      </c>
      <c r="R15" t="n">
        <v>109.26</v>
      </c>
      <c r="S15" t="n">
        <v>66.97</v>
      </c>
      <c r="T15" t="n">
        <v>18433.35</v>
      </c>
      <c r="U15" t="n">
        <v>0.61</v>
      </c>
      <c r="V15" t="n">
        <v>0.83</v>
      </c>
      <c r="W15" t="n">
        <v>5.36</v>
      </c>
      <c r="X15" t="n">
        <v>1.13</v>
      </c>
      <c r="Y15" t="n">
        <v>1</v>
      </c>
      <c r="Z15" t="n">
        <v>10</v>
      </c>
      <c r="AA15" t="n">
        <v>739.629701279049</v>
      </c>
      <c r="AB15" t="n">
        <v>1011.993987449495</v>
      </c>
      <c r="AC15" t="n">
        <v>915.4107016297963</v>
      </c>
      <c r="AD15" t="n">
        <v>739629.7012790489</v>
      </c>
      <c r="AE15" t="n">
        <v>1011993.987449495</v>
      </c>
      <c r="AF15" t="n">
        <v>5.856897350382357e-06</v>
      </c>
      <c r="AG15" t="n">
        <v>32.92824074074074</v>
      </c>
      <c r="AH15" t="n">
        <v>915410.7016297963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3.5287</v>
      </c>
      <c r="E16" t="n">
        <v>28.34</v>
      </c>
      <c r="F16" t="n">
        <v>25.24</v>
      </c>
      <c r="G16" t="n">
        <v>39.85</v>
      </c>
      <c r="H16" t="n">
        <v>0.62</v>
      </c>
      <c r="I16" t="n">
        <v>38</v>
      </c>
      <c r="J16" t="n">
        <v>129.25</v>
      </c>
      <c r="K16" t="n">
        <v>45</v>
      </c>
      <c r="L16" t="n">
        <v>4.5</v>
      </c>
      <c r="M16" t="n">
        <v>36</v>
      </c>
      <c r="N16" t="n">
        <v>19.76</v>
      </c>
      <c r="O16" t="n">
        <v>16175.36</v>
      </c>
      <c r="P16" t="n">
        <v>227.2</v>
      </c>
      <c r="Q16" t="n">
        <v>1397.29</v>
      </c>
      <c r="R16" t="n">
        <v>107.38</v>
      </c>
      <c r="S16" t="n">
        <v>66.97</v>
      </c>
      <c r="T16" t="n">
        <v>17502.64</v>
      </c>
      <c r="U16" t="n">
        <v>0.62</v>
      </c>
      <c r="V16" t="n">
        <v>0.83</v>
      </c>
      <c r="W16" t="n">
        <v>5.36</v>
      </c>
      <c r="X16" t="n">
        <v>1.07</v>
      </c>
      <c r="Y16" t="n">
        <v>1</v>
      </c>
      <c r="Z16" t="n">
        <v>10</v>
      </c>
      <c r="AA16" t="n">
        <v>735.906464290858</v>
      </c>
      <c r="AB16" t="n">
        <v>1006.899690344629</v>
      </c>
      <c r="AC16" t="n">
        <v>910.8025970907279</v>
      </c>
      <c r="AD16" t="n">
        <v>735906.464290858</v>
      </c>
      <c r="AE16" t="n">
        <v>1006899.690344629</v>
      </c>
      <c r="AF16" t="n">
        <v>5.880059656394168e-06</v>
      </c>
      <c r="AG16" t="n">
        <v>32.80092592592593</v>
      </c>
      <c r="AH16" t="n">
        <v>910802.5970907279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3.5488</v>
      </c>
      <c r="E17" t="n">
        <v>28.18</v>
      </c>
      <c r="F17" t="n">
        <v>25.15</v>
      </c>
      <c r="G17" t="n">
        <v>43.12</v>
      </c>
      <c r="H17" t="n">
        <v>0.65</v>
      </c>
      <c r="I17" t="n">
        <v>35</v>
      </c>
      <c r="J17" t="n">
        <v>129.59</v>
      </c>
      <c r="K17" t="n">
        <v>45</v>
      </c>
      <c r="L17" t="n">
        <v>4.75</v>
      </c>
      <c r="M17" t="n">
        <v>33</v>
      </c>
      <c r="N17" t="n">
        <v>19.84</v>
      </c>
      <c r="O17" t="n">
        <v>16216.29</v>
      </c>
      <c r="P17" t="n">
        <v>223.63</v>
      </c>
      <c r="Q17" t="n">
        <v>1397.23</v>
      </c>
      <c r="R17" t="n">
        <v>104.88</v>
      </c>
      <c r="S17" t="n">
        <v>66.97</v>
      </c>
      <c r="T17" t="n">
        <v>16267.68</v>
      </c>
      <c r="U17" t="n">
        <v>0.64</v>
      </c>
      <c r="V17" t="n">
        <v>0.84</v>
      </c>
      <c r="W17" t="n">
        <v>5.35</v>
      </c>
      <c r="X17" t="n">
        <v>0.98</v>
      </c>
      <c r="Y17" t="n">
        <v>1</v>
      </c>
      <c r="Z17" t="n">
        <v>10</v>
      </c>
      <c r="AA17" t="n">
        <v>731.6862382309398</v>
      </c>
      <c r="AB17" t="n">
        <v>1001.125390866215</v>
      </c>
      <c r="AC17" t="n">
        <v>905.5793886502539</v>
      </c>
      <c r="AD17" t="n">
        <v>731686.2382309398</v>
      </c>
      <c r="AE17" t="n">
        <v>1001125.390866215</v>
      </c>
      <c r="AF17" t="n">
        <v>5.913553350699018e-06</v>
      </c>
      <c r="AG17" t="n">
        <v>32.61574074074074</v>
      </c>
      <c r="AH17" t="n">
        <v>905579.3886502539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3.5674</v>
      </c>
      <c r="E18" t="n">
        <v>28.03</v>
      </c>
      <c r="F18" t="n">
        <v>25.06</v>
      </c>
      <c r="G18" t="n">
        <v>45.56</v>
      </c>
      <c r="H18" t="n">
        <v>0.68</v>
      </c>
      <c r="I18" t="n">
        <v>33</v>
      </c>
      <c r="J18" t="n">
        <v>129.92</v>
      </c>
      <c r="K18" t="n">
        <v>45</v>
      </c>
      <c r="L18" t="n">
        <v>5</v>
      </c>
      <c r="M18" t="n">
        <v>31</v>
      </c>
      <c r="N18" t="n">
        <v>19.92</v>
      </c>
      <c r="O18" t="n">
        <v>16257.24</v>
      </c>
      <c r="P18" t="n">
        <v>220.29</v>
      </c>
      <c r="Q18" t="n">
        <v>1397.4</v>
      </c>
      <c r="R18" t="n">
        <v>101.67</v>
      </c>
      <c r="S18" t="n">
        <v>66.97</v>
      </c>
      <c r="T18" t="n">
        <v>14670.23</v>
      </c>
      <c r="U18" t="n">
        <v>0.66</v>
      </c>
      <c r="V18" t="n">
        <v>0.84</v>
      </c>
      <c r="W18" t="n">
        <v>5.34</v>
      </c>
      <c r="X18" t="n">
        <v>0.89</v>
      </c>
      <c r="Y18" t="n">
        <v>1</v>
      </c>
      <c r="Z18" t="n">
        <v>10</v>
      </c>
      <c r="AA18" t="n">
        <v>727.6712750167954</v>
      </c>
      <c r="AB18" t="n">
        <v>995.6319410689468</v>
      </c>
      <c r="AC18" t="n">
        <v>900.6102259915317</v>
      </c>
      <c r="AD18" t="n">
        <v>727671.2750167955</v>
      </c>
      <c r="AE18" t="n">
        <v>995631.9410689468</v>
      </c>
      <c r="AF18" t="n">
        <v>5.944547515578133e-06</v>
      </c>
      <c r="AG18" t="n">
        <v>32.44212962962963</v>
      </c>
      <c r="AH18" t="n">
        <v>900610.2259915317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3.576</v>
      </c>
      <c r="E19" t="n">
        <v>27.96</v>
      </c>
      <c r="F19" t="n">
        <v>25.04</v>
      </c>
      <c r="G19" t="n">
        <v>48.46</v>
      </c>
      <c r="H19" t="n">
        <v>0.71</v>
      </c>
      <c r="I19" t="n">
        <v>31</v>
      </c>
      <c r="J19" t="n">
        <v>130.25</v>
      </c>
      <c r="K19" t="n">
        <v>45</v>
      </c>
      <c r="L19" t="n">
        <v>5.25</v>
      </c>
      <c r="M19" t="n">
        <v>29</v>
      </c>
      <c r="N19" t="n">
        <v>20</v>
      </c>
      <c r="O19" t="n">
        <v>16298.23</v>
      </c>
      <c r="P19" t="n">
        <v>218.48</v>
      </c>
      <c r="Q19" t="n">
        <v>1397.32</v>
      </c>
      <c r="R19" t="n">
        <v>100.99</v>
      </c>
      <c r="S19" t="n">
        <v>66.97</v>
      </c>
      <c r="T19" t="n">
        <v>14342.55</v>
      </c>
      <c r="U19" t="n">
        <v>0.66</v>
      </c>
      <c r="V19" t="n">
        <v>0.84</v>
      </c>
      <c r="W19" t="n">
        <v>5.35</v>
      </c>
      <c r="X19" t="n">
        <v>0.87</v>
      </c>
      <c r="Y19" t="n">
        <v>1</v>
      </c>
      <c r="Z19" t="n">
        <v>10</v>
      </c>
      <c r="AA19" t="n">
        <v>725.7789171333156</v>
      </c>
      <c r="AB19" t="n">
        <v>993.0427335278321</v>
      </c>
      <c r="AC19" t="n">
        <v>898.2681287841652</v>
      </c>
      <c r="AD19" t="n">
        <v>725778.9171333157</v>
      </c>
      <c r="AE19" t="n">
        <v>993042.7335278321</v>
      </c>
      <c r="AF19" t="n">
        <v>5.958878150952347e-06</v>
      </c>
      <c r="AG19" t="n">
        <v>32.36111111111111</v>
      </c>
      <c r="AH19" t="n">
        <v>898268.1287841653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3.5924</v>
      </c>
      <c r="E20" t="n">
        <v>27.84</v>
      </c>
      <c r="F20" t="n">
        <v>24.96</v>
      </c>
      <c r="G20" t="n">
        <v>51.65</v>
      </c>
      <c r="H20" t="n">
        <v>0.74</v>
      </c>
      <c r="I20" t="n">
        <v>29</v>
      </c>
      <c r="J20" t="n">
        <v>130.58</v>
      </c>
      <c r="K20" t="n">
        <v>45</v>
      </c>
      <c r="L20" t="n">
        <v>5.5</v>
      </c>
      <c r="M20" t="n">
        <v>25</v>
      </c>
      <c r="N20" t="n">
        <v>20.09</v>
      </c>
      <c r="O20" t="n">
        <v>16339.24</v>
      </c>
      <c r="P20" t="n">
        <v>213.69</v>
      </c>
      <c r="Q20" t="n">
        <v>1397.18</v>
      </c>
      <c r="R20" t="n">
        <v>98.45</v>
      </c>
      <c r="S20" t="n">
        <v>66.97</v>
      </c>
      <c r="T20" t="n">
        <v>13081.39</v>
      </c>
      <c r="U20" t="n">
        <v>0.68</v>
      </c>
      <c r="V20" t="n">
        <v>0.84</v>
      </c>
      <c r="W20" t="n">
        <v>5.34</v>
      </c>
      <c r="X20" t="n">
        <v>0.8</v>
      </c>
      <c r="Y20" t="n">
        <v>1</v>
      </c>
      <c r="Z20" t="n">
        <v>10</v>
      </c>
      <c r="AA20" t="n">
        <v>711.6475410404615</v>
      </c>
      <c r="AB20" t="n">
        <v>973.7075613252753</v>
      </c>
      <c r="AC20" t="n">
        <v>880.7782782795358</v>
      </c>
      <c r="AD20" t="n">
        <v>711647.5410404615</v>
      </c>
      <c r="AE20" t="n">
        <v>973707.5613252752</v>
      </c>
      <c r="AF20" t="n">
        <v>5.986206339340383e-06</v>
      </c>
      <c r="AG20" t="n">
        <v>32.22222222222222</v>
      </c>
      <c r="AH20" t="n">
        <v>880778.2782795358</v>
      </c>
    </row>
    <row r="21">
      <c r="A21" t="n">
        <v>19</v>
      </c>
      <c r="B21" t="n">
        <v>60</v>
      </c>
      <c r="C21" t="inlineStr">
        <is>
          <t xml:space="preserve">CONCLUIDO	</t>
        </is>
      </c>
      <c r="D21" t="n">
        <v>3.599</v>
      </c>
      <c r="E21" t="n">
        <v>27.79</v>
      </c>
      <c r="F21" t="n">
        <v>24.94</v>
      </c>
      <c r="G21" t="n">
        <v>53.44</v>
      </c>
      <c r="H21" t="n">
        <v>0.78</v>
      </c>
      <c r="I21" t="n">
        <v>28</v>
      </c>
      <c r="J21" t="n">
        <v>130.92</v>
      </c>
      <c r="K21" t="n">
        <v>45</v>
      </c>
      <c r="L21" t="n">
        <v>5.75</v>
      </c>
      <c r="M21" t="n">
        <v>25</v>
      </c>
      <c r="N21" t="n">
        <v>20.17</v>
      </c>
      <c r="O21" t="n">
        <v>16380.29</v>
      </c>
      <c r="P21" t="n">
        <v>210.94</v>
      </c>
      <c r="Q21" t="n">
        <v>1397.25</v>
      </c>
      <c r="R21" t="n">
        <v>97.48</v>
      </c>
      <c r="S21" t="n">
        <v>66.97</v>
      </c>
      <c r="T21" t="n">
        <v>12601.31</v>
      </c>
      <c r="U21" t="n">
        <v>0.6899999999999999</v>
      </c>
      <c r="V21" t="n">
        <v>0.84</v>
      </c>
      <c r="W21" t="n">
        <v>5.35</v>
      </c>
      <c r="X21" t="n">
        <v>0.77</v>
      </c>
      <c r="Y21" t="n">
        <v>1</v>
      </c>
      <c r="Z21" t="n">
        <v>10</v>
      </c>
      <c r="AA21" t="n">
        <v>709.2841878411882</v>
      </c>
      <c r="AB21" t="n">
        <v>970.4739172142448</v>
      </c>
      <c r="AC21" t="n">
        <v>877.8532486240142</v>
      </c>
      <c r="AD21" t="n">
        <v>709284.1878411882</v>
      </c>
      <c r="AE21" t="n">
        <v>970473.9172142448</v>
      </c>
      <c r="AF21" t="n">
        <v>5.997204268813618e-06</v>
      </c>
      <c r="AG21" t="n">
        <v>32.16435185185185</v>
      </c>
      <c r="AH21" t="n">
        <v>877853.2486240142</v>
      </c>
    </row>
    <row r="22">
      <c r="A22" t="n">
        <v>20</v>
      </c>
      <c r="B22" t="n">
        <v>60</v>
      </c>
      <c r="C22" t="inlineStr">
        <is>
          <t xml:space="preserve">CONCLUIDO	</t>
        </is>
      </c>
      <c r="D22" t="n">
        <v>3.6119</v>
      </c>
      <c r="E22" t="n">
        <v>27.69</v>
      </c>
      <c r="F22" t="n">
        <v>24.89</v>
      </c>
      <c r="G22" t="n">
        <v>57.44</v>
      </c>
      <c r="H22" t="n">
        <v>0.8100000000000001</v>
      </c>
      <c r="I22" t="n">
        <v>26</v>
      </c>
      <c r="J22" t="n">
        <v>131.25</v>
      </c>
      <c r="K22" t="n">
        <v>45</v>
      </c>
      <c r="L22" t="n">
        <v>6</v>
      </c>
      <c r="M22" t="n">
        <v>18</v>
      </c>
      <c r="N22" t="n">
        <v>20.25</v>
      </c>
      <c r="O22" t="n">
        <v>16421.36</v>
      </c>
      <c r="P22" t="n">
        <v>206.49</v>
      </c>
      <c r="Q22" t="n">
        <v>1397.25</v>
      </c>
      <c r="R22" t="n">
        <v>95.84999999999999</v>
      </c>
      <c r="S22" t="n">
        <v>66.97</v>
      </c>
      <c r="T22" t="n">
        <v>11797.01</v>
      </c>
      <c r="U22" t="n">
        <v>0.7</v>
      </c>
      <c r="V22" t="n">
        <v>0.85</v>
      </c>
      <c r="W22" t="n">
        <v>5.34</v>
      </c>
      <c r="X22" t="n">
        <v>0.72</v>
      </c>
      <c r="Y22" t="n">
        <v>1</v>
      </c>
      <c r="Z22" t="n">
        <v>10</v>
      </c>
      <c r="AA22" t="n">
        <v>705.2677565056036</v>
      </c>
      <c r="AB22" t="n">
        <v>964.9784586684532</v>
      </c>
      <c r="AC22" t="n">
        <v>872.8822689289084</v>
      </c>
      <c r="AD22" t="n">
        <v>705267.7565056037</v>
      </c>
      <c r="AE22" t="n">
        <v>964978.4586684532</v>
      </c>
      <c r="AF22" t="n">
        <v>6.018700221874939e-06</v>
      </c>
      <c r="AG22" t="n">
        <v>32.04861111111111</v>
      </c>
      <c r="AH22" t="n">
        <v>872882.2689289084</v>
      </c>
    </row>
    <row r="23">
      <c r="A23" t="n">
        <v>21</v>
      </c>
      <c r="B23" t="n">
        <v>60</v>
      </c>
      <c r="C23" t="inlineStr">
        <is>
          <t xml:space="preserve">CONCLUIDO	</t>
        </is>
      </c>
      <c r="D23" t="n">
        <v>3.6117</v>
      </c>
      <c r="E23" t="n">
        <v>27.69</v>
      </c>
      <c r="F23" t="n">
        <v>24.89</v>
      </c>
      <c r="G23" t="n">
        <v>57.44</v>
      </c>
      <c r="H23" t="n">
        <v>0.84</v>
      </c>
      <c r="I23" t="n">
        <v>26</v>
      </c>
      <c r="J23" t="n">
        <v>131.58</v>
      </c>
      <c r="K23" t="n">
        <v>45</v>
      </c>
      <c r="L23" t="n">
        <v>6.25</v>
      </c>
      <c r="M23" t="n">
        <v>11</v>
      </c>
      <c r="N23" t="n">
        <v>20.34</v>
      </c>
      <c r="O23" t="n">
        <v>16462.46</v>
      </c>
      <c r="P23" t="n">
        <v>206.86</v>
      </c>
      <c r="Q23" t="n">
        <v>1397.27</v>
      </c>
      <c r="R23" t="n">
        <v>95.81999999999999</v>
      </c>
      <c r="S23" t="n">
        <v>66.97</v>
      </c>
      <c r="T23" t="n">
        <v>11780.1</v>
      </c>
      <c r="U23" t="n">
        <v>0.7</v>
      </c>
      <c r="V23" t="n">
        <v>0.85</v>
      </c>
      <c r="W23" t="n">
        <v>5.35</v>
      </c>
      <c r="X23" t="n">
        <v>0.73</v>
      </c>
      <c r="Y23" t="n">
        <v>1</v>
      </c>
      <c r="Z23" t="n">
        <v>10</v>
      </c>
      <c r="AA23" t="n">
        <v>705.528434655567</v>
      </c>
      <c r="AB23" t="n">
        <v>965.3351300135415</v>
      </c>
      <c r="AC23" t="n">
        <v>873.2049000614127</v>
      </c>
      <c r="AD23" t="n">
        <v>705528.434655567</v>
      </c>
      <c r="AE23" t="n">
        <v>965335.1300135416</v>
      </c>
      <c r="AF23" t="n">
        <v>6.018366951284841e-06</v>
      </c>
      <c r="AG23" t="n">
        <v>32.04861111111111</v>
      </c>
      <c r="AH23" t="n">
        <v>873204.9000614127</v>
      </c>
    </row>
    <row r="24">
      <c r="A24" t="n">
        <v>22</v>
      </c>
      <c r="B24" t="n">
        <v>60</v>
      </c>
      <c r="C24" t="inlineStr">
        <is>
          <t xml:space="preserve">CONCLUIDO	</t>
        </is>
      </c>
      <c r="D24" t="n">
        <v>3.6155</v>
      </c>
      <c r="E24" t="n">
        <v>27.66</v>
      </c>
      <c r="F24" t="n">
        <v>24.89</v>
      </c>
      <c r="G24" t="n">
        <v>59.73</v>
      </c>
      <c r="H24" t="n">
        <v>0.87</v>
      </c>
      <c r="I24" t="n">
        <v>25</v>
      </c>
      <c r="J24" t="n">
        <v>131.92</v>
      </c>
      <c r="K24" t="n">
        <v>45</v>
      </c>
      <c r="L24" t="n">
        <v>6.5</v>
      </c>
      <c r="M24" t="n">
        <v>3</v>
      </c>
      <c r="N24" t="n">
        <v>20.42</v>
      </c>
      <c r="O24" t="n">
        <v>16503.6</v>
      </c>
      <c r="P24" t="n">
        <v>205.45</v>
      </c>
      <c r="Q24" t="n">
        <v>1397.21</v>
      </c>
      <c r="R24" t="n">
        <v>95.15000000000001</v>
      </c>
      <c r="S24" t="n">
        <v>66.97</v>
      </c>
      <c r="T24" t="n">
        <v>11451.32</v>
      </c>
      <c r="U24" t="n">
        <v>0.7</v>
      </c>
      <c r="V24" t="n">
        <v>0.85</v>
      </c>
      <c r="W24" t="n">
        <v>5.36</v>
      </c>
      <c r="X24" t="n">
        <v>0.72</v>
      </c>
      <c r="Y24" t="n">
        <v>1</v>
      </c>
      <c r="Z24" t="n">
        <v>10</v>
      </c>
      <c r="AA24" t="n">
        <v>704.3400729874534</v>
      </c>
      <c r="AB24" t="n">
        <v>963.7091611524115</v>
      </c>
      <c r="AC24" t="n">
        <v>871.7341113863275</v>
      </c>
      <c r="AD24" t="n">
        <v>704340.0729874533</v>
      </c>
      <c r="AE24" t="n">
        <v>963709.1611524115</v>
      </c>
      <c r="AF24" t="n">
        <v>6.024699092496703e-06</v>
      </c>
      <c r="AG24" t="n">
        <v>32.01388888888889</v>
      </c>
      <c r="AH24" t="n">
        <v>871734.1113863275</v>
      </c>
    </row>
    <row r="25">
      <c r="A25" t="n">
        <v>23</v>
      </c>
      <c r="B25" t="n">
        <v>60</v>
      </c>
      <c r="C25" t="inlineStr">
        <is>
          <t xml:space="preserve">CONCLUIDO	</t>
        </is>
      </c>
      <c r="D25" t="n">
        <v>3.6163</v>
      </c>
      <c r="E25" t="n">
        <v>27.65</v>
      </c>
      <c r="F25" t="n">
        <v>24.88</v>
      </c>
      <c r="G25" t="n">
        <v>59.72</v>
      </c>
      <c r="H25" t="n">
        <v>0.9</v>
      </c>
      <c r="I25" t="n">
        <v>25</v>
      </c>
      <c r="J25" t="n">
        <v>132.25</v>
      </c>
      <c r="K25" t="n">
        <v>45</v>
      </c>
      <c r="L25" t="n">
        <v>6.75</v>
      </c>
      <c r="M25" t="n">
        <v>2</v>
      </c>
      <c r="N25" t="n">
        <v>20.5</v>
      </c>
      <c r="O25" t="n">
        <v>16544.76</v>
      </c>
      <c r="P25" t="n">
        <v>205.75</v>
      </c>
      <c r="Q25" t="n">
        <v>1397.21</v>
      </c>
      <c r="R25" t="n">
        <v>94.90000000000001</v>
      </c>
      <c r="S25" t="n">
        <v>66.97</v>
      </c>
      <c r="T25" t="n">
        <v>11327.24</v>
      </c>
      <c r="U25" t="n">
        <v>0.71</v>
      </c>
      <c r="V25" t="n">
        <v>0.85</v>
      </c>
      <c r="W25" t="n">
        <v>5.37</v>
      </c>
      <c r="X25" t="n">
        <v>0.72</v>
      </c>
      <c r="Y25" t="n">
        <v>1</v>
      </c>
      <c r="Z25" t="n">
        <v>10</v>
      </c>
      <c r="AA25" t="n">
        <v>704.4513939337591</v>
      </c>
      <c r="AB25" t="n">
        <v>963.8614753822808</v>
      </c>
      <c r="AC25" t="n">
        <v>871.8718889598723</v>
      </c>
      <c r="AD25" t="n">
        <v>704451.3939337591</v>
      </c>
      <c r="AE25" t="n">
        <v>963861.4753822808</v>
      </c>
      <c r="AF25" t="n">
        <v>6.026032174857094e-06</v>
      </c>
      <c r="AG25" t="n">
        <v>32.00231481481482</v>
      </c>
      <c r="AH25" t="n">
        <v>871871.8889598723</v>
      </c>
    </row>
    <row r="26">
      <c r="A26" t="n">
        <v>24</v>
      </c>
      <c r="B26" t="n">
        <v>60</v>
      </c>
      <c r="C26" t="inlineStr">
        <is>
          <t xml:space="preserve">CONCLUIDO	</t>
        </is>
      </c>
      <c r="D26" t="n">
        <v>3.6163</v>
      </c>
      <c r="E26" t="n">
        <v>27.65</v>
      </c>
      <c r="F26" t="n">
        <v>24.88</v>
      </c>
      <c r="G26" t="n">
        <v>59.72</v>
      </c>
      <c r="H26" t="n">
        <v>0.93</v>
      </c>
      <c r="I26" t="n">
        <v>25</v>
      </c>
      <c r="J26" t="n">
        <v>132.58</v>
      </c>
      <c r="K26" t="n">
        <v>45</v>
      </c>
      <c r="L26" t="n">
        <v>7</v>
      </c>
      <c r="M26" t="n">
        <v>1</v>
      </c>
      <c r="N26" t="n">
        <v>20.59</v>
      </c>
      <c r="O26" t="n">
        <v>16585.95</v>
      </c>
      <c r="P26" t="n">
        <v>206.08</v>
      </c>
      <c r="Q26" t="n">
        <v>1397.22</v>
      </c>
      <c r="R26" t="n">
        <v>94.90000000000001</v>
      </c>
      <c r="S26" t="n">
        <v>66.97</v>
      </c>
      <c r="T26" t="n">
        <v>11324.47</v>
      </c>
      <c r="U26" t="n">
        <v>0.71</v>
      </c>
      <c r="V26" t="n">
        <v>0.85</v>
      </c>
      <c r="W26" t="n">
        <v>5.36</v>
      </c>
      <c r="X26" t="n">
        <v>0.72</v>
      </c>
      <c r="Y26" t="n">
        <v>1</v>
      </c>
      <c r="Z26" t="n">
        <v>10</v>
      </c>
      <c r="AA26" t="n">
        <v>704.6721040305857</v>
      </c>
      <c r="AB26" t="n">
        <v>964.1634606738012</v>
      </c>
      <c r="AC26" t="n">
        <v>872.145053199009</v>
      </c>
      <c r="AD26" t="n">
        <v>704672.1040305857</v>
      </c>
      <c r="AE26" t="n">
        <v>964163.4606738011</v>
      </c>
      <c r="AF26" t="n">
        <v>6.026032174857094e-06</v>
      </c>
      <c r="AG26" t="n">
        <v>32.00231481481482</v>
      </c>
      <c r="AH26" t="n">
        <v>872145.053199009</v>
      </c>
    </row>
    <row r="27">
      <c r="A27" t="n">
        <v>25</v>
      </c>
      <c r="B27" t="n">
        <v>60</v>
      </c>
      <c r="C27" t="inlineStr">
        <is>
          <t xml:space="preserve">CONCLUIDO	</t>
        </is>
      </c>
      <c r="D27" t="n">
        <v>3.6164</v>
      </c>
      <c r="E27" t="n">
        <v>27.65</v>
      </c>
      <c r="F27" t="n">
        <v>24.88</v>
      </c>
      <c r="G27" t="n">
        <v>59.71</v>
      </c>
      <c r="H27" t="n">
        <v>0.96</v>
      </c>
      <c r="I27" t="n">
        <v>25</v>
      </c>
      <c r="J27" t="n">
        <v>132.92</v>
      </c>
      <c r="K27" t="n">
        <v>45</v>
      </c>
      <c r="L27" t="n">
        <v>7.25</v>
      </c>
      <c r="M27" t="n">
        <v>0</v>
      </c>
      <c r="N27" t="n">
        <v>20.67</v>
      </c>
      <c r="O27" t="n">
        <v>16627.17</v>
      </c>
      <c r="P27" t="n">
        <v>206.14</v>
      </c>
      <c r="Q27" t="n">
        <v>1397.24</v>
      </c>
      <c r="R27" t="n">
        <v>94.83</v>
      </c>
      <c r="S27" t="n">
        <v>66.97</v>
      </c>
      <c r="T27" t="n">
        <v>11290.01</v>
      </c>
      <c r="U27" t="n">
        <v>0.71</v>
      </c>
      <c r="V27" t="n">
        <v>0.85</v>
      </c>
      <c r="W27" t="n">
        <v>5.37</v>
      </c>
      <c r="X27" t="n">
        <v>0.71</v>
      </c>
      <c r="Y27" t="n">
        <v>1</v>
      </c>
      <c r="Z27" t="n">
        <v>10</v>
      </c>
      <c r="AA27" t="n">
        <v>704.7058068150874</v>
      </c>
      <c r="AB27" t="n">
        <v>964.2095743104181</v>
      </c>
      <c r="AC27" t="n">
        <v>872.1867658148681</v>
      </c>
      <c r="AD27" t="n">
        <v>704705.8068150873</v>
      </c>
      <c r="AE27" t="n">
        <v>964209.5743104181</v>
      </c>
      <c r="AF27" t="n">
        <v>6.026198810152144e-06</v>
      </c>
      <c r="AG27" t="n">
        <v>32.00231481481482</v>
      </c>
      <c r="AH27" t="n">
        <v>872186.765814868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9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1.532</v>
      </c>
      <c r="E2" t="n">
        <v>65.27</v>
      </c>
      <c r="F2" t="n">
        <v>38.51</v>
      </c>
      <c r="G2" t="n">
        <v>4.88</v>
      </c>
      <c r="H2" t="n">
        <v>0.07000000000000001</v>
      </c>
      <c r="I2" t="n">
        <v>473</v>
      </c>
      <c r="J2" t="n">
        <v>263.32</v>
      </c>
      <c r="K2" t="n">
        <v>59.89</v>
      </c>
      <c r="L2" t="n">
        <v>1</v>
      </c>
      <c r="M2" t="n">
        <v>471</v>
      </c>
      <c r="N2" t="n">
        <v>67.43000000000001</v>
      </c>
      <c r="O2" t="n">
        <v>32710.1</v>
      </c>
      <c r="P2" t="n">
        <v>651.21</v>
      </c>
      <c r="Q2" t="n">
        <v>1398.71</v>
      </c>
      <c r="R2" t="n">
        <v>541.5</v>
      </c>
      <c r="S2" t="n">
        <v>66.97</v>
      </c>
      <c r="T2" t="n">
        <v>232386.69</v>
      </c>
      <c r="U2" t="n">
        <v>0.12</v>
      </c>
      <c r="V2" t="n">
        <v>0.55</v>
      </c>
      <c r="W2" t="n">
        <v>6.07</v>
      </c>
      <c r="X2" t="n">
        <v>14.33</v>
      </c>
      <c r="Y2" t="n">
        <v>1</v>
      </c>
      <c r="Z2" t="n">
        <v>10</v>
      </c>
      <c r="AA2" t="n">
        <v>2659.810889508531</v>
      </c>
      <c r="AB2" t="n">
        <v>3639.270601600601</v>
      </c>
      <c r="AC2" t="n">
        <v>3291.943723132071</v>
      </c>
      <c r="AD2" t="n">
        <v>2659810.88950853</v>
      </c>
      <c r="AE2" t="n">
        <v>3639270.601600601</v>
      </c>
      <c r="AF2" t="n">
        <v>1.84063043322682e-06</v>
      </c>
      <c r="AG2" t="n">
        <v>75.54398148148148</v>
      </c>
      <c r="AH2" t="n">
        <v>3291943.723132071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1.8572</v>
      </c>
      <c r="E3" t="n">
        <v>53.84</v>
      </c>
      <c r="F3" t="n">
        <v>34.11</v>
      </c>
      <c r="G3" t="n">
        <v>6.13</v>
      </c>
      <c r="H3" t="n">
        <v>0.08</v>
      </c>
      <c r="I3" t="n">
        <v>334</v>
      </c>
      <c r="J3" t="n">
        <v>263.79</v>
      </c>
      <c r="K3" t="n">
        <v>59.89</v>
      </c>
      <c r="L3" t="n">
        <v>1.25</v>
      </c>
      <c r="M3" t="n">
        <v>332</v>
      </c>
      <c r="N3" t="n">
        <v>67.65000000000001</v>
      </c>
      <c r="O3" t="n">
        <v>32767.75</v>
      </c>
      <c r="P3" t="n">
        <v>575.9</v>
      </c>
      <c r="Q3" t="n">
        <v>1397.94</v>
      </c>
      <c r="R3" t="n">
        <v>397.06</v>
      </c>
      <c r="S3" t="n">
        <v>66.97</v>
      </c>
      <c r="T3" t="n">
        <v>160860.54</v>
      </c>
      <c r="U3" t="n">
        <v>0.17</v>
      </c>
      <c r="V3" t="n">
        <v>0.62</v>
      </c>
      <c r="W3" t="n">
        <v>5.84</v>
      </c>
      <c r="X3" t="n">
        <v>9.93</v>
      </c>
      <c r="Y3" t="n">
        <v>1</v>
      </c>
      <c r="Z3" t="n">
        <v>10</v>
      </c>
      <c r="AA3" t="n">
        <v>2052.311270295054</v>
      </c>
      <c r="AB3" t="n">
        <v>2808.062821600834</v>
      </c>
      <c r="AC3" t="n">
        <v>2540.065247048173</v>
      </c>
      <c r="AD3" t="n">
        <v>2052311.270295054</v>
      </c>
      <c r="AE3" t="n">
        <v>2808062.821600833</v>
      </c>
      <c r="AF3" t="n">
        <v>2.231343890723792e-06</v>
      </c>
      <c r="AG3" t="n">
        <v>62.31481481481482</v>
      </c>
      <c r="AH3" t="n">
        <v>2540065.247048173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2.0931</v>
      </c>
      <c r="E4" t="n">
        <v>47.78</v>
      </c>
      <c r="F4" t="n">
        <v>31.83</v>
      </c>
      <c r="G4" t="n">
        <v>7.37</v>
      </c>
      <c r="H4" t="n">
        <v>0.1</v>
      </c>
      <c r="I4" t="n">
        <v>259</v>
      </c>
      <c r="J4" t="n">
        <v>264.25</v>
      </c>
      <c r="K4" t="n">
        <v>59.89</v>
      </c>
      <c r="L4" t="n">
        <v>1.5</v>
      </c>
      <c r="M4" t="n">
        <v>257</v>
      </c>
      <c r="N4" t="n">
        <v>67.87</v>
      </c>
      <c r="O4" t="n">
        <v>32825.49</v>
      </c>
      <c r="P4" t="n">
        <v>536.54</v>
      </c>
      <c r="Q4" t="n">
        <v>1397.88</v>
      </c>
      <c r="R4" t="n">
        <v>321.15</v>
      </c>
      <c r="S4" t="n">
        <v>66.97</v>
      </c>
      <c r="T4" t="n">
        <v>123282.69</v>
      </c>
      <c r="U4" t="n">
        <v>0.21</v>
      </c>
      <c r="V4" t="n">
        <v>0.66</v>
      </c>
      <c r="W4" t="n">
        <v>5.75</v>
      </c>
      <c r="X4" t="n">
        <v>7.65</v>
      </c>
      <c r="Y4" t="n">
        <v>1</v>
      </c>
      <c r="Z4" t="n">
        <v>10</v>
      </c>
      <c r="AA4" t="n">
        <v>1751.978221832679</v>
      </c>
      <c r="AB4" t="n">
        <v>2397.133894935636</v>
      </c>
      <c r="AC4" t="n">
        <v>2168.35480040153</v>
      </c>
      <c r="AD4" t="n">
        <v>1751978.221832679</v>
      </c>
      <c r="AE4" t="n">
        <v>2397133.894935636</v>
      </c>
      <c r="AF4" t="n">
        <v>2.514767336675625e-06</v>
      </c>
      <c r="AG4" t="n">
        <v>55.30092592592593</v>
      </c>
      <c r="AH4" t="n">
        <v>2168354.80040153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2.281</v>
      </c>
      <c r="E5" t="n">
        <v>43.84</v>
      </c>
      <c r="F5" t="n">
        <v>30.32</v>
      </c>
      <c r="G5" t="n">
        <v>8.619999999999999</v>
      </c>
      <c r="H5" t="n">
        <v>0.12</v>
      </c>
      <c r="I5" t="n">
        <v>211</v>
      </c>
      <c r="J5" t="n">
        <v>264.72</v>
      </c>
      <c r="K5" t="n">
        <v>59.89</v>
      </c>
      <c r="L5" t="n">
        <v>1.75</v>
      </c>
      <c r="M5" t="n">
        <v>209</v>
      </c>
      <c r="N5" t="n">
        <v>68.09</v>
      </c>
      <c r="O5" t="n">
        <v>32883.31</v>
      </c>
      <c r="P5" t="n">
        <v>510.16</v>
      </c>
      <c r="Q5" t="n">
        <v>1397.89</v>
      </c>
      <c r="R5" t="n">
        <v>273.52</v>
      </c>
      <c r="S5" t="n">
        <v>66.97</v>
      </c>
      <c r="T5" t="n">
        <v>99706.06</v>
      </c>
      <c r="U5" t="n">
        <v>0.24</v>
      </c>
      <c r="V5" t="n">
        <v>0.6899999999999999</v>
      </c>
      <c r="W5" t="n">
        <v>5.63</v>
      </c>
      <c r="X5" t="n">
        <v>6.15</v>
      </c>
      <c r="Y5" t="n">
        <v>1</v>
      </c>
      <c r="Z5" t="n">
        <v>10</v>
      </c>
      <c r="AA5" t="n">
        <v>1566.361423738282</v>
      </c>
      <c r="AB5" t="n">
        <v>2143.164802947688</v>
      </c>
      <c r="AC5" t="n">
        <v>1938.624162105053</v>
      </c>
      <c r="AD5" t="n">
        <v>1566361.423738282</v>
      </c>
      <c r="AE5" t="n">
        <v>2143164.802947688</v>
      </c>
      <c r="AF5" t="n">
        <v>2.740520899602073e-06</v>
      </c>
      <c r="AG5" t="n">
        <v>50.74074074074074</v>
      </c>
      <c r="AH5" t="n">
        <v>1938624.162105053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2.4226</v>
      </c>
      <c r="E6" t="n">
        <v>41.28</v>
      </c>
      <c r="F6" t="n">
        <v>29.38</v>
      </c>
      <c r="G6" t="n">
        <v>9.85</v>
      </c>
      <c r="H6" t="n">
        <v>0.13</v>
      </c>
      <c r="I6" t="n">
        <v>179</v>
      </c>
      <c r="J6" t="n">
        <v>265.19</v>
      </c>
      <c r="K6" t="n">
        <v>59.89</v>
      </c>
      <c r="L6" t="n">
        <v>2</v>
      </c>
      <c r="M6" t="n">
        <v>177</v>
      </c>
      <c r="N6" t="n">
        <v>68.31</v>
      </c>
      <c r="O6" t="n">
        <v>32941.21</v>
      </c>
      <c r="P6" t="n">
        <v>493.32</v>
      </c>
      <c r="Q6" t="n">
        <v>1397.61</v>
      </c>
      <c r="R6" t="n">
        <v>242.35</v>
      </c>
      <c r="S6" t="n">
        <v>66.97</v>
      </c>
      <c r="T6" t="n">
        <v>84279.77</v>
      </c>
      <c r="U6" t="n">
        <v>0.28</v>
      </c>
      <c r="V6" t="n">
        <v>0.72</v>
      </c>
      <c r="W6" t="n">
        <v>5.59</v>
      </c>
      <c r="X6" t="n">
        <v>5.2</v>
      </c>
      <c r="Y6" t="n">
        <v>1</v>
      </c>
      <c r="Z6" t="n">
        <v>10</v>
      </c>
      <c r="AA6" t="n">
        <v>1455.595322192069</v>
      </c>
      <c r="AB6" t="n">
        <v>1991.609736156643</v>
      </c>
      <c r="AC6" t="n">
        <v>1801.533298179673</v>
      </c>
      <c r="AD6" t="n">
        <v>1455595.322192069</v>
      </c>
      <c r="AE6" t="n">
        <v>1991609.736156643</v>
      </c>
      <c r="AF6" t="n">
        <v>2.910647054526954e-06</v>
      </c>
      <c r="AG6" t="n">
        <v>47.77777777777778</v>
      </c>
      <c r="AH6" t="n">
        <v>1801533.298179673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2.5414</v>
      </c>
      <c r="E7" t="n">
        <v>39.35</v>
      </c>
      <c r="F7" t="n">
        <v>28.66</v>
      </c>
      <c r="G7" t="n">
        <v>11.09</v>
      </c>
      <c r="H7" t="n">
        <v>0.15</v>
      </c>
      <c r="I7" t="n">
        <v>155</v>
      </c>
      <c r="J7" t="n">
        <v>265.66</v>
      </c>
      <c r="K7" t="n">
        <v>59.89</v>
      </c>
      <c r="L7" t="n">
        <v>2.25</v>
      </c>
      <c r="M7" t="n">
        <v>153</v>
      </c>
      <c r="N7" t="n">
        <v>68.53</v>
      </c>
      <c r="O7" t="n">
        <v>32999.19</v>
      </c>
      <c r="P7" t="n">
        <v>480.5</v>
      </c>
      <c r="Q7" t="n">
        <v>1397.61</v>
      </c>
      <c r="R7" t="n">
        <v>218.83</v>
      </c>
      <c r="S7" t="n">
        <v>66.97</v>
      </c>
      <c r="T7" t="n">
        <v>72639.7</v>
      </c>
      <c r="U7" t="n">
        <v>0.31</v>
      </c>
      <c r="V7" t="n">
        <v>0.73</v>
      </c>
      <c r="W7" t="n">
        <v>5.55</v>
      </c>
      <c r="X7" t="n">
        <v>4.49</v>
      </c>
      <c r="Y7" t="n">
        <v>1</v>
      </c>
      <c r="Z7" t="n">
        <v>10</v>
      </c>
      <c r="AA7" t="n">
        <v>1374.11831770797</v>
      </c>
      <c r="AB7" t="n">
        <v>1880.129304109748</v>
      </c>
      <c r="AC7" t="n">
        <v>1700.692402103565</v>
      </c>
      <c r="AD7" t="n">
        <v>1374118.31770797</v>
      </c>
      <c r="AE7" t="n">
        <v>1880129.304109748</v>
      </c>
      <c r="AF7" t="n">
        <v>3.053380015014778e-06</v>
      </c>
      <c r="AG7" t="n">
        <v>45.54398148148149</v>
      </c>
      <c r="AH7" t="n">
        <v>1700692.402103565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2.6362</v>
      </c>
      <c r="E8" t="n">
        <v>37.93</v>
      </c>
      <c r="F8" t="n">
        <v>28.15</v>
      </c>
      <c r="G8" t="n">
        <v>12.33</v>
      </c>
      <c r="H8" t="n">
        <v>0.17</v>
      </c>
      <c r="I8" t="n">
        <v>137</v>
      </c>
      <c r="J8" t="n">
        <v>266.13</v>
      </c>
      <c r="K8" t="n">
        <v>59.89</v>
      </c>
      <c r="L8" t="n">
        <v>2.5</v>
      </c>
      <c r="M8" t="n">
        <v>135</v>
      </c>
      <c r="N8" t="n">
        <v>68.75</v>
      </c>
      <c r="O8" t="n">
        <v>33057.26</v>
      </c>
      <c r="P8" t="n">
        <v>471.21</v>
      </c>
      <c r="Q8" t="n">
        <v>1397.39</v>
      </c>
      <c r="R8" t="n">
        <v>202.55</v>
      </c>
      <c r="S8" t="n">
        <v>66.97</v>
      </c>
      <c r="T8" t="n">
        <v>64589.27</v>
      </c>
      <c r="U8" t="n">
        <v>0.33</v>
      </c>
      <c r="V8" t="n">
        <v>0.75</v>
      </c>
      <c r="W8" t="n">
        <v>5.52</v>
      </c>
      <c r="X8" t="n">
        <v>3.99</v>
      </c>
      <c r="Y8" t="n">
        <v>1</v>
      </c>
      <c r="Z8" t="n">
        <v>10</v>
      </c>
      <c r="AA8" t="n">
        <v>1307.684623760893</v>
      </c>
      <c r="AB8" t="n">
        <v>1789.23179320363</v>
      </c>
      <c r="AC8" t="n">
        <v>1618.470022062869</v>
      </c>
      <c r="AD8" t="n">
        <v>1307684.623760893</v>
      </c>
      <c r="AE8" t="n">
        <v>1789231.79320363</v>
      </c>
      <c r="AF8" t="n">
        <v>3.16727803398991e-06</v>
      </c>
      <c r="AG8" t="n">
        <v>43.90046296296296</v>
      </c>
      <c r="AH8" t="n">
        <v>1618470.022062869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2.723</v>
      </c>
      <c r="E9" t="n">
        <v>36.72</v>
      </c>
      <c r="F9" t="n">
        <v>27.7</v>
      </c>
      <c r="G9" t="n">
        <v>13.62</v>
      </c>
      <c r="H9" t="n">
        <v>0.18</v>
      </c>
      <c r="I9" t="n">
        <v>122</v>
      </c>
      <c r="J9" t="n">
        <v>266.6</v>
      </c>
      <c r="K9" t="n">
        <v>59.89</v>
      </c>
      <c r="L9" t="n">
        <v>2.75</v>
      </c>
      <c r="M9" t="n">
        <v>120</v>
      </c>
      <c r="N9" t="n">
        <v>68.97</v>
      </c>
      <c r="O9" t="n">
        <v>33115.41</v>
      </c>
      <c r="P9" t="n">
        <v>462.78</v>
      </c>
      <c r="Q9" t="n">
        <v>1397.53</v>
      </c>
      <c r="R9" t="n">
        <v>187.52</v>
      </c>
      <c r="S9" t="n">
        <v>66.97</v>
      </c>
      <c r="T9" t="n">
        <v>57150.29</v>
      </c>
      <c r="U9" t="n">
        <v>0.36</v>
      </c>
      <c r="V9" t="n">
        <v>0.76</v>
      </c>
      <c r="W9" t="n">
        <v>5.5</v>
      </c>
      <c r="X9" t="n">
        <v>3.53</v>
      </c>
      <c r="Y9" t="n">
        <v>1</v>
      </c>
      <c r="Z9" t="n">
        <v>10</v>
      </c>
      <c r="AA9" t="n">
        <v>1256.712213624844</v>
      </c>
      <c r="AB9" t="n">
        <v>1719.489092911461</v>
      </c>
      <c r="AC9" t="n">
        <v>1555.38346720209</v>
      </c>
      <c r="AD9" t="n">
        <v>1256712.213624844</v>
      </c>
      <c r="AE9" t="n">
        <v>1719489.092911461</v>
      </c>
      <c r="AF9" t="n">
        <v>3.271564405794145e-06</v>
      </c>
      <c r="AG9" t="n">
        <v>42.5</v>
      </c>
      <c r="AH9" t="n">
        <v>1555383.46720209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2.7904</v>
      </c>
      <c r="E10" t="n">
        <v>35.84</v>
      </c>
      <c r="F10" t="n">
        <v>27.37</v>
      </c>
      <c r="G10" t="n">
        <v>14.8</v>
      </c>
      <c r="H10" t="n">
        <v>0.2</v>
      </c>
      <c r="I10" t="n">
        <v>111</v>
      </c>
      <c r="J10" t="n">
        <v>267.08</v>
      </c>
      <c r="K10" t="n">
        <v>59.89</v>
      </c>
      <c r="L10" t="n">
        <v>3</v>
      </c>
      <c r="M10" t="n">
        <v>109</v>
      </c>
      <c r="N10" t="n">
        <v>69.19</v>
      </c>
      <c r="O10" t="n">
        <v>33173.65</v>
      </c>
      <c r="P10" t="n">
        <v>456.4</v>
      </c>
      <c r="Q10" t="n">
        <v>1397.37</v>
      </c>
      <c r="R10" t="n">
        <v>176.85</v>
      </c>
      <c r="S10" t="n">
        <v>66.97</v>
      </c>
      <c r="T10" t="n">
        <v>51872.87</v>
      </c>
      <c r="U10" t="n">
        <v>0.38</v>
      </c>
      <c r="V10" t="n">
        <v>0.77</v>
      </c>
      <c r="W10" t="n">
        <v>5.48</v>
      </c>
      <c r="X10" t="n">
        <v>3.2</v>
      </c>
      <c r="Y10" t="n">
        <v>1</v>
      </c>
      <c r="Z10" t="n">
        <v>10</v>
      </c>
      <c r="AA10" t="n">
        <v>1214.351120938567</v>
      </c>
      <c r="AB10" t="n">
        <v>1661.528777058583</v>
      </c>
      <c r="AC10" t="n">
        <v>1502.954802546396</v>
      </c>
      <c r="AD10" t="n">
        <v>1214351.120938567</v>
      </c>
      <c r="AE10" t="n">
        <v>1661528.777058583</v>
      </c>
      <c r="AF10" t="n">
        <v>3.352542533208954e-06</v>
      </c>
      <c r="AG10" t="n">
        <v>41.48148148148149</v>
      </c>
      <c r="AH10" t="n">
        <v>1502954.802546396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2.8549</v>
      </c>
      <c r="E11" t="n">
        <v>35.03</v>
      </c>
      <c r="F11" t="n">
        <v>27.07</v>
      </c>
      <c r="G11" t="n">
        <v>16.08</v>
      </c>
      <c r="H11" t="n">
        <v>0.22</v>
      </c>
      <c r="I11" t="n">
        <v>101</v>
      </c>
      <c r="J11" t="n">
        <v>267.55</v>
      </c>
      <c r="K11" t="n">
        <v>59.89</v>
      </c>
      <c r="L11" t="n">
        <v>3.25</v>
      </c>
      <c r="M11" t="n">
        <v>99</v>
      </c>
      <c r="N11" t="n">
        <v>69.41</v>
      </c>
      <c r="O11" t="n">
        <v>33231.97</v>
      </c>
      <c r="P11" t="n">
        <v>450.51</v>
      </c>
      <c r="Q11" t="n">
        <v>1397.46</v>
      </c>
      <c r="R11" t="n">
        <v>167.03</v>
      </c>
      <c r="S11" t="n">
        <v>66.97</v>
      </c>
      <c r="T11" t="n">
        <v>47012.06</v>
      </c>
      <c r="U11" t="n">
        <v>0.4</v>
      </c>
      <c r="V11" t="n">
        <v>0.78</v>
      </c>
      <c r="W11" t="n">
        <v>5.46</v>
      </c>
      <c r="X11" t="n">
        <v>2.9</v>
      </c>
      <c r="Y11" t="n">
        <v>1</v>
      </c>
      <c r="Z11" t="n">
        <v>10</v>
      </c>
      <c r="AA11" t="n">
        <v>1184.214890406299</v>
      </c>
      <c r="AB11" t="n">
        <v>1620.295056927675</v>
      </c>
      <c r="AC11" t="n">
        <v>1465.656370792892</v>
      </c>
      <c r="AD11" t="n">
        <v>1184214.890406298</v>
      </c>
      <c r="AE11" t="n">
        <v>1620295.056927674</v>
      </c>
      <c r="AF11" t="n">
        <v>3.430036438524313e-06</v>
      </c>
      <c r="AG11" t="n">
        <v>40.54398148148149</v>
      </c>
      <c r="AH11" t="n">
        <v>1465656.370792892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2.9084</v>
      </c>
      <c r="E12" t="n">
        <v>34.38</v>
      </c>
      <c r="F12" t="n">
        <v>26.83</v>
      </c>
      <c r="G12" t="n">
        <v>17.31</v>
      </c>
      <c r="H12" t="n">
        <v>0.23</v>
      </c>
      <c r="I12" t="n">
        <v>93</v>
      </c>
      <c r="J12" t="n">
        <v>268.02</v>
      </c>
      <c r="K12" t="n">
        <v>59.89</v>
      </c>
      <c r="L12" t="n">
        <v>3.5</v>
      </c>
      <c r="M12" t="n">
        <v>91</v>
      </c>
      <c r="N12" t="n">
        <v>69.64</v>
      </c>
      <c r="O12" t="n">
        <v>33290.38</v>
      </c>
      <c r="P12" t="n">
        <v>445.67</v>
      </c>
      <c r="Q12" t="n">
        <v>1397.4</v>
      </c>
      <c r="R12" t="n">
        <v>159.35</v>
      </c>
      <c r="S12" t="n">
        <v>66.97</v>
      </c>
      <c r="T12" t="n">
        <v>43209.23</v>
      </c>
      <c r="U12" t="n">
        <v>0.42</v>
      </c>
      <c r="V12" t="n">
        <v>0.78</v>
      </c>
      <c r="W12" t="n">
        <v>5.44</v>
      </c>
      <c r="X12" t="n">
        <v>2.66</v>
      </c>
      <c r="Y12" t="n">
        <v>1</v>
      </c>
      <c r="Z12" t="n">
        <v>10</v>
      </c>
      <c r="AA12" t="n">
        <v>1158.188100093232</v>
      </c>
      <c r="AB12" t="n">
        <v>1584.684054200387</v>
      </c>
      <c r="AC12" t="n">
        <v>1433.44403218554</v>
      </c>
      <c r="AD12" t="n">
        <v>1158188.100093232</v>
      </c>
      <c r="AE12" t="n">
        <v>1584684.054200387</v>
      </c>
      <c r="AF12" t="n">
        <v>3.494314328979688e-06</v>
      </c>
      <c r="AG12" t="n">
        <v>39.79166666666667</v>
      </c>
      <c r="AH12" t="n">
        <v>1433444.03218554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2.9551</v>
      </c>
      <c r="E13" t="n">
        <v>33.84</v>
      </c>
      <c r="F13" t="n">
        <v>26.64</v>
      </c>
      <c r="G13" t="n">
        <v>18.59</v>
      </c>
      <c r="H13" t="n">
        <v>0.25</v>
      </c>
      <c r="I13" t="n">
        <v>86</v>
      </c>
      <c r="J13" t="n">
        <v>268.5</v>
      </c>
      <c r="K13" t="n">
        <v>59.89</v>
      </c>
      <c r="L13" t="n">
        <v>3.75</v>
      </c>
      <c r="M13" t="n">
        <v>84</v>
      </c>
      <c r="N13" t="n">
        <v>69.86</v>
      </c>
      <c r="O13" t="n">
        <v>33348.87</v>
      </c>
      <c r="P13" t="n">
        <v>441.7</v>
      </c>
      <c r="Q13" t="n">
        <v>1397.33</v>
      </c>
      <c r="R13" t="n">
        <v>152.75</v>
      </c>
      <c r="S13" t="n">
        <v>66.97</v>
      </c>
      <c r="T13" t="n">
        <v>39948.19</v>
      </c>
      <c r="U13" t="n">
        <v>0.44</v>
      </c>
      <c r="V13" t="n">
        <v>0.79</v>
      </c>
      <c r="W13" t="n">
        <v>5.45</v>
      </c>
      <c r="X13" t="n">
        <v>2.47</v>
      </c>
      <c r="Y13" t="n">
        <v>1</v>
      </c>
      <c r="Z13" t="n">
        <v>10</v>
      </c>
      <c r="AA13" t="n">
        <v>1135.095232737914</v>
      </c>
      <c r="AB13" t="n">
        <v>1553.087374299434</v>
      </c>
      <c r="AC13" t="n">
        <v>1404.862895068116</v>
      </c>
      <c r="AD13" t="n">
        <v>1135095.232737914</v>
      </c>
      <c r="AE13" t="n">
        <v>1553087.374299434</v>
      </c>
      <c r="AF13" t="n">
        <v>3.550422319339801e-06</v>
      </c>
      <c r="AG13" t="n">
        <v>39.16666666666667</v>
      </c>
      <c r="AH13" t="n">
        <v>1404862.895068116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2.9987</v>
      </c>
      <c r="E14" t="n">
        <v>33.35</v>
      </c>
      <c r="F14" t="n">
        <v>26.45</v>
      </c>
      <c r="G14" t="n">
        <v>19.84</v>
      </c>
      <c r="H14" t="n">
        <v>0.26</v>
      </c>
      <c r="I14" t="n">
        <v>80</v>
      </c>
      <c r="J14" t="n">
        <v>268.97</v>
      </c>
      <c r="K14" t="n">
        <v>59.89</v>
      </c>
      <c r="L14" t="n">
        <v>4</v>
      </c>
      <c r="M14" t="n">
        <v>78</v>
      </c>
      <c r="N14" t="n">
        <v>70.09</v>
      </c>
      <c r="O14" t="n">
        <v>33407.45</v>
      </c>
      <c r="P14" t="n">
        <v>437.82</v>
      </c>
      <c r="Q14" t="n">
        <v>1397.36</v>
      </c>
      <c r="R14" t="n">
        <v>146.39</v>
      </c>
      <c r="S14" t="n">
        <v>66.97</v>
      </c>
      <c r="T14" t="n">
        <v>36796.79</v>
      </c>
      <c r="U14" t="n">
        <v>0.46</v>
      </c>
      <c r="V14" t="n">
        <v>0.8</v>
      </c>
      <c r="W14" t="n">
        <v>5.44</v>
      </c>
      <c r="X14" t="n">
        <v>2.28</v>
      </c>
      <c r="Y14" t="n">
        <v>1</v>
      </c>
      <c r="Z14" t="n">
        <v>10</v>
      </c>
      <c r="AA14" t="n">
        <v>1113.021059093833</v>
      </c>
      <c r="AB14" t="n">
        <v>1522.884516075793</v>
      </c>
      <c r="AC14" t="n">
        <v>1377.542555243361</v>
      </c>
      <c r="AD14" t="n">
        <v>1113021.059093833</v>
      </c>
      <c r="AE14" t="n">
        <v>1522884.516075792</v>
      </c>
      <c r="AF14" t="n">
        <v>3.60280579642119e-06</v>
      </c>
      <c r="AG14" t="n">
        <v>38.59953703703704</v>
      </c>
      <c r="AH14" t="n">
        <v>1377542.555243361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3.0356</v>
      </c>
      <c r="E15" t="n">
        <v>32.94</v>
      </c>
      <c r="F15" t="n">
        <v>26.3</v>
      </c>
      <c r="G15" t="n">
        <v>21.04</v>
      </c>
      <c r="H15" t="n">
        <v>0.28</v>
      </c>
      <c r="I15" t="n">
        <v>75</v>
      </c>
      <c r="J15" t="n">
        <v>269.45</v>
      </c>
      <c r="K15" t="n">
        <v>59.89</v>
      </c>
      <c r="L15" t="n">
        <v>4.25</v>
      </c>
      <c r="M15" t="n">
        <v>73</v>
      </c>
      <c r="N15" t="n">
        <v>70.31</v>
      </c>
      <c r="O15" t="n">
        <v>33466.11</v>
      </c>
      <c r="P15" t="n">
        <v>434.35</v>
      </c>
      <c r="Q15" t="n">
        <v>1397.41</v>
      </c>
      <c r="R15" t="n">
        <v>141.56</v>
      </c>
      <c r="S15" t="n">
        <v>66.97</v>
      </c>
      <c r="T15" t="n">
        <v>34405.91</v>
      </c>
      <c r="U15" t="n">
        <v>0.47</v>
      </c>
      <c r="V15" t="n">
        <v>0.8</v>
      </c>
      <c r="W15" t="n">
        <v>5.42</v>
      </c>
      <c r="X15" t="n">
        <v>2.13</v>
      </c>
      <c r="Y15" t="n">
        <v>1</v>
      </c>
      <c r="Z15" t="n">
        <v>10</v>
      </c>
      <c r="AA15" t="n">
        <v>1092.995714485907</v>
      </c>
      <c r="AB15" t="n">
        <v>1495.484956127375</v>
      </c>
      <c r="AC15" t="n">
        <v>1352.757970840895</v>
      </c>
      <c r="AD15" t="n">
        <v>1092995.714485907</v>
      </c>
      <c r="AE15" t="n">
        <v>1495484.956127374</v>
      </c>
      <c r="AF15" t="n">
        <v>3.647139518996954e-06</v>
      </c>
      <c r="AG15" t="n">
        <v>38.125</v>
      </c>
      <c r="AH15" t="n">
        <v>1352757.970840896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3.0708</v>
      </c>
      <c r="E16" t="n">
        <v>32.56</v>
      </c>
      <c r="F16" t="n">
        <v>26.17</v>
      </c>
      <c r="G16" t="n">
        <v>22.43</v>
      </c>
      <c r="H16" t="n">
        <v>0.3</v>
      </c>
      <c r="I16" t="n">
        <v>70</v>
      </c>
      <c r="J16" t="n">
        <v>269.92</v>
      </c>
      <c r="K16" t="n">
        <v>59.89</v>
      </c>
      <c r="L16" t="n">
        <v>4.5</v>
      </c>
      <c r="M16" t="n">
        <v>68</v>
      </c>
      <c r="N16" t="n">
        <v>70.54000000000001</v>
      </c>
      <c r="O16" t="n">
        <v>33524.86</v>
      </c>
      <c r="P16" t="n">
        <v>431.44</v>
      </c>
      <c r="Q16" t="n">
        <v>1397.29</v>
      </c>
      <c r="R16" t="n">
        <v>138.04</v>
      </c>
      <c r="S16" t="n">
        <v>66.97</v>
      </c>
      <c r="T16" t="n">
        <v>32671.15</v>
      </c>
      <c r="U16" t="n">
        <v>0.49</v>
      </c>
      <c r="V16" t="n">
        <v>0.8</v>
      </c>
      <c r="W16" t="n">
        <v>5.41</v>
      </c>
      <c r="X16" t="n">
        <v>2</v>
      </c>
      <c r="Y16" t="n">
        <v>1</v>
      </c>
      <c r="Z16" t="n">
        <v>10</v>
      </c>
      <c r="AA16" t="n">
        <v>1083.935938586929</v>
      </c>
      <c r="AB16" t="n">
        <v>1483.088971053289</v>
      </c>
      <c r="AC16" t="n">
        <v>1341.545041184407</v>
      </c>
      <c r="AD16" t="n">
        <v>1083935.938586929</v>
      </c>
      <c r="AE16" t="n">
        <v>1483088.971053289</v>
      </c>
      <c r="AF16" t="n">
        <v>3.689430766548902e-06</v>
      </c>
      <c r="AG16" t="n">
        <v>37.68518518518519</v>
      </c>
      <c r="AH16" t="n">
        <v>1341545.041184407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3.1014</v>
      </c>
      <c r="E17" t="n">
        <v>32.24</v>
      </c>
      <c r="F17" t="n">
        <v>26.05</v>
      </c>
      <c r="G17" t="n">
        <v>23.69</v>
      </c>
      <c r="H17" t="n">
        <v>0.31</v>
      </c>
      <c r="I17" t="n">
        <v>66</v>
      </c>
      <c r="J17" t="n">
        <v>270.4</v>
      </c>
      <c r="K17" t="n">
        <v>59.89</v>
      </c>
      <c r="L17" t="n">
        <v>4.75</v>
      </c>
      <c r="M17" t="n">
        <v>64</v>
      </c>
      <c r="N17" t="n">
        <v>70.76000000000001</v>
      </c>
      <c r="O17" t="n">
        <v>33583.7</v>
      </c>
      <c r="P17" t="n">
        <v>428.62</v>
      </c>
      <c r="Q17" t="n">
        <v>1397.32</v>
      </c>
      <c r="R17" t="n">
        <v>133.54</v>
      </c>
      <c r="S17" t="n">
        <v>66.97</v>
      </c>
      <c r="T17" t="n">
        <v>30443.3</v>
      </c>
      <c r="U17" t="n">
        <v>0.5</v>
      </c>
      <c r="V17" t="n">
        <v>0.8100000000000001</v>
      </c>
      <c r="W17" t="n">
        <v>5.42</v>
      </c>
      <c r="X17" t="n">
        <v>1.89</v>
      </c>
      <c r="Y17" t="n">
        <v>1</v>
      </c>
      <c r="Z17" t="n">
        <v>10</v>
      </c>
      <c r="AA17" t="n">
        <v>1066.061142109343</v>
      </c>
      <c r="AB17" t="n">
        <v>1458.631885932291</v>
      </c>
      <c r="AC17" t="n">
        <v>1319.422105941622</v>
      </c>
      <c r="AD17" t="n">
        <v>1066061.142109343</v>
      </c>
      <c r="AE17" t="n">
        <v>1458631.885932291</v>
      </c>
      <c r="AF17" t="n">
        <v>3.726195316977584e-06</v>
      </c>
      <c r="AG17" t="n">
        <v>37.31481481481482</v>
      </c>
      <c r="AH17" t="n">
        <v>1319422.105941622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3.1336</v>
      </c>
      <c r="E18" t="n">
        <v>31.91</v>
      </c>
      <c r="F18" t="n">
        <v>25.92</v>
      </c>
      <c r="G18" t="n">
        <v>25.09</v>
      </c>
      <c r="H18" t="n">
        <v>0.33</v>
      </c>
      <c r="I18" t="n">
        <v>62</v>
      </c>
      <c r="J18" t="n">
        <v>270.88</v>
      </c>
      <c r="K18" t="n">
        <v>59.89</v>
      </c>
      <c r="L18" t="n">
        <v>5</v>
      </c>
      <c r="M18" t="n">
        <v>60</v>
      </c>
      <c r="N18" t="n">
        <v>70.98999999999999</v>
      </c>
      <c r="O18" t="n">
        <v>33642.62</v>
      </c>
      <c r="P18" t="n">
        <v>425.62</v>
      </c>
      <c r="Q18" t="n">
        <v>1397.55</v>
      </c>
      <c r="R18" t="n">
        <v>129.67</v>
      </c>
      <c r="S18" t="n">
        <v>66.97</v>
      </c>
      <c r="T18" t="n">
        <v>28528.58</v>
      </c>
      <c r="U18" t="n">
        <v>0.52</v>
      </c>
      <c r="V18" t="n">
        <v>0.8100000000000001</v>
      </c>
      <c r="W18" t="n">
        <v>5.4</v>
      </c>
      <c r="X18" t="n">
        <v>1.76</v>
      </c>
      <c r="Y18" t="n">
        <v>1</v>
      </c>
      <c r="Z18" t="n">
        <v>10</v>
      </c>
      <c r="AA18" t="n">
        <v>1047.892354541596</v>
      </c>
      <c r="AB18" t="n">
        <v>1433.772549231762</v>
      </c>
      <c r="AC18" t="n">
        <v>1296.935309445494</v>
      </c>
      <c r="AD18" t="n">
        <v>1047892.354541596</v>
      </c>
      <c r="AE18" t="n">
        <v>1433772.549231763</v>
      </c>
      <c r="AF18" t="n">
        <v>3.764882196840446e-06</v>
      </c>
      <c r="AG18" t="n">
        <v>36.93287037037037</v>
      </c>
      <c r="AH18" t="n">
        <v>1296935.309445494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3.1569</v>
      </c>
      <c r="E19" t="n">
        <v>31.68</v>
      </c>
      <c r="F19" t="n">
        <v>25.84</v>
      </c>
      <c r="G19" t="n">
        <v>26.28</v>
      </c>
      <c r="H19" t="n">
        <v>0.34</v>
      </c>
      <c r="I19" t="n">
        <v>59</v>
      </c>
      <c r="J19" t="n">
        <v>271.36</v>
      </c>
      <c r="K19" t="n">
        <v>59.89</v>
      </c>
      <c r="L19" t="n">
        <v>5.25</v>
      </c>
      <c r="M19" t="n">
        <v>57</v>
      </c>
      <c r="N19" t="n">
        <v>71.22</v>
      </c>
      <c r="O19" t="n">
        <v>33701.64</v>
      </c>
      <c r="P19" t="n">
        <v>423.48</v>
      </c>
      <c r="Q19" t="n">
        <v>1397.27</v>
      </c>
      <c r="R19" t="n">
        <v>127.17</v>
      </c>
      <c r="S19" t="n">
        <v>66.97</v>
      </c>
      <c r="T19" t="n">
        <v>27292.57</v>
      </c>
      <c r="U19" t="n">
        <v>0.53</v>
      </c>
      <c r="V19" t="n">
        <v>0.8100000000000001</v>
      </c>
      <c r="W19" t="n">
        <v>5.39</v>
      </c>
      <c r="X19" t="n">
        <v>1.67</v>
      </c>
      <c r="Y19" t="n">
        <v>1</v>
      </c>
      <c r="Z19" t="n">
        <v>10</v>
      </c>
      <c r="AA19" t="n">
        <v>1042.181825438168</v>
      </c>
      <c r="AB19" t="n">
        <v>1425.959151381689</v>
      </c>
      <c r="AC19" t="n">
        <v>1289.867611320059</v>
      </c>
      <c r="AD19" t="n">
        <v>1042181.825438168</v>
      </c>
      <c r="AE19" t="n">
        <v>1425959.151381689</v>
      </c>
      <c r="AF19" t="n">
        <v>3.792876119225683e-06</v>
      </c>
      <c r="AG19" t="n">
        <v>36.66666666666666</v>
      </c>
      <c r="AH19" t="n">
        <v>1289867.611320059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3.1828</v>
      </c>
      <c r="E20" t="n">
        <v>31.42</v>
      </c>
      <c r="F20" t="n">
        <v>25.73</v>
      </c>
      <c r="G20" t="n">
        <v>27.57</v>
      </c>
      <c r="H20" t="n">
        <v>0.36</v>
      </c>
      <c r="I20" t="n">
        <v>56</v>
      </c>
      <c r="J20" t="n">
        <v>271.84</v>
      </c>
      <c r="K20" t="n">
        <v>59.89</v>
      </c>
      <c r="L20" t="n">
        <v>5.5</v>
      </c>
      <c r="M20" t="n">
        <v>54</v>
      </c>
      <c r="N20" t="n">
        <v>71.45</v>
      </c>
      <c r="O20" t="n">
        <v>33760.74</v>
      </c>
      <c r="P20" t="n">
        <v>421.01</v>
      </c>
      <c r="Q20" t="n">
        <v>1397.37</v>
      </c>
      <c r="R20" t="n">
        <v>123.55</v>
      </c>
      <c r="S20" t="n">
        <v>66.97</v>
      </c>
      <c r="T20" t="n">
        <v>25498.14</v>
      </c>
      <c r="U20" t="n">
        <v>0.54</v>
      </c>
      <c r="V20" t="n">
        <v>0.82</v>
      </c>
      <c r="W20" t="n">
        <v>5.39</v>
      </c>
      <c r="X20" t="n">
        <v>1.57</v>
      </c>
      <c r="Y20" t="n">
        <v>1</v>
      </c>
      <c r="Z20" t="n">
        <v>10</v>
      </c>
      <c r="AA20" t="n">
        <v>1035.635230889129</v>
      </c>
      <c r="AB20" t="n">
        <v>1417.001811904326</v>
      </c>
      <c r="AC20" t="n">
        <v>1281.76514775071</v>
      </c>
      <c r="AD20" t="n">
        <v>1035635.230889129</v>
      </c>
      <c r="AE20" t="n">
        <v>1417001.811904326</v>
      </c>
      <c r="AF20" t="n">
        <v>3.823993826941463e-06</v>
      </c>
      <c r="AG20" t="n">
        <v>36.36574074074074</v>
      </c>
      <c r="AH20" t="n">
        <v>1281765.14775071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3.1989</v>
      </c>
      <c r="E21" t="n">
        <v>31.26</v>
      </c>
      <c r="F21" t="n">
        <v>25.68</v>
      </c>
      <c r="G21" t="n">
        <v>28.53</v>
      </c>
      <c r="H21" t="n">
        <v>0.38</v>
      </c>
      <c r="I21" t="n">
        <v>54</v>
      </c>
      <c r="J21" t="n">
        <v>272.32</v>
      </c>
      <c r="K21" t="n">
        <v>59.89</v>
      </c>
      <c r="L21" t="n">
        <v>5.75</v>
      </c>
      <c r="M21" t="n">
        <v>52</v>
      </c>
      <c r="N21" t="n">
        <v>71.68000000000001</v>
      </c>
      <c r="O21" t="n">
        <v>33820.05</v>
      </c>
      <c r="P21" t="n">
        <v>419.25</v>
      </c>
      <c r="Q21" t="n">
        <v>1397.21</v>
      </c>
      <c r="R21" t="n">
        <v>121.84</v>
      </c>
      <c r="S21" t="n">
        <v>66.97</v>
      </c>
      <c r="T21" t="n">
        <v>24649.46</v>
      </c>
      <c r="U21" t="n">
        <v>0.55</v>
      </c>
      <c r="V21" t="n">
        <v>0.82</v>
      </c>
      <c r="W21" t="n">
        <v>5.38</v>
      </c>
      <c r="X21" t="n">
        <v>1.51</v>
      </c>
      <c r="Y21" t="n">
        <v>1</v>
      </c>
      <c r="Z21" t="n">
        <v>10</v>
      </c>
      <c r="AA21" t="n">
        <v>1021.739478326097</v>
      </c>
      <c r="AB21" t="n">
        <v>1397.989030210248</v>
      </c>
      <c r="AC21" t="n">
        <v>1264.566919256908</v>
      </c>
      <c r="AD21" t="n">
        <v>1021739.478326097</v>
      </c>
      <c r="AE21" t="n">
        <v>1397989.030210248</v>
      </c>
      <c r="AF21" t="n">
        <v>3.843337266872894e-06</v>
      </c>
      <c r="AG21" t="n">
        <v>36.18055555555556</v>
      </c>
      <c r="AH21" t="n">
        <v>1264566.919256908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3.2213</v>
      </c>
      <c r="E22" t="n">
        <v>31.04</v>
      </c>
      <c r="F22" t="n">
        <v>25.61</v>
      </c>
      <c r="G22" t="n">
        <v>30.13</v>
      </c>
      <c r="H22" t="n">
        <v>0.39</v>
      </c>
      <c r="I22" t="n">
        <v>51</v>
      </c>
      <c r="J22" t="n">
        <v>272.8</v>
      </c>
      <c r="K22" t="n">
        <v>59.89</v>
      </c>
      <c r="L22" t="n">
        <v>6</v>
      </c>
      <c r="M22" t="n">
        <v>49</v>
      </c>
      <c r="N22" t="n">
        <v>71.91</v>
      </c>
      <c r="O22" t="n">
        <v>33879.33</v>
      </c>
      <c r="P22" t="n">
        <v>417.24</v>
      </c>
      <c r="Q22" t="n">
        <v>1397.25</v>
      </c>
      <c r="R22" t="n">
        <v>119.64</v>
      </c>
      <c r="S22" t="n">
        <v>66.97</v>
      </c>
      <c r="T22" t="n">
        <v>23565.66</v>
      </c>
      <c r="U22" t="n">
        <v>0.5600000000000001</v>
      </c>
      <c r="V22" t="n">
        <v>0.82</v>
      </c>
      <c r="W22" t="n">
        <v>5.38</v>
      </c>
      <c r="X22" t="n">
        <v>1.45</v>
      </c>
      <c r="Y22" t="n">
        <v>1</v>
      </c>
      <c r="Z22" t="n">
        <v>10</v>
      </c>
      <c r="AA22" t="n">
        <v>1016.446658538806</v>
      </c>
      <c r="AB22" t="n">
        <v>1390.747160674548</v>
      </c>
      <c r="AC22" t="n">
        <v>1258.016203585667</v>
      </c>
      <c r="AD22" t="n">
        <v>1016446.658538806</v>
      </c>
      <c r="AE22" t="n">
        <v>1390747.160674548</v>
      </c>
      <c r="AF22" t="n">
        <v>3.870249878951406e-06</v>
      </c>
      <c r="AG22" t="n">
        <v>35.92592592592592</v>
      </c>
      <c r="AH22" t="n">
        <v>1258016.203585668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3.2386</v>
      </c>
      <c r="E23" t="n">
        <v>30.88</v>
      </c>
      <c r="F23" t="n">
        <v>25.55</v>
      </c>
      <c r="G23" t="n">
        <v>31.28</v>
      </c>
      <c r="H23" t="n">
        <v>0.41</v>
      </c>
      <c r="I23" t="n">
        <v>49</v>
      </c>
      <c r="J23" t="n">
        <v>273.28</v>
      </c>
      <c r="K23" t="n">
        <v>59.89</v>
      </c>
      <c r="L23" t="n">
        <v>6.25</v>
      </c>
      <c r="M23" t="n">
        <v>47</v>
      </c>
      <c r="N23" t="n">
        <v>72.14</v>
      </c>
      <c r="O23" t="n">
        <v>33938.7</v>
      </c>
      <c r="P23" t="n">
        <v>415.48</v>
      </c>
      <c r="Q23" t="n">
        <v>1397.22</v>
      </c>
      <c r="R23" t="n">
        <v>117.28</v>
      </c>
      <c r="S23" t="n">
        <v>66.97</v>
      </c>
      <c r="T23" t="n">
        <v>22397.15</v>
      </c>
      <c r="U23" t="n">
        <v>0.57</v>
      </c>
      <c r="V23" t="n">
        <v>0.82</v>
      </c>
      <c r="W23" t="n">
        <v>5.38</v>
      </c>
      <c r="X23" t="n">
        <v>1.38</v>
      </c>
      <c r="Y23" t="n">
        <v>1</v>
      </c>
      <c r="Z23" t="n">
        <v>10</v>
      </c>
      <c r="AA23" t="n">
        <v>1012.296425354922</v>
      </c>
      <c r="AB23" t="n">
        <v>1385.068628536992</v>
      </c>
      <c r="AC23" t="n">
        <v>1252.87962258545</v>
      </c>
      <c r="AD23" t="n">
        <v>1012296.425354922</v>
      </c>
      <c r="AE23" t="n">
        <v>1385068.628536992</v>
      </c>
      <c r="AF23" t="n">
        <v>3.891035065958471e-06</v>
      </c>
      <c r="AG23" t="n">
        <v>35.74074074074074</v>
      </c>
      <c r="AH23" t="n">
        <v>1252879.62258545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3.2554</v>
      </c>
      <c r="E24" t="n">
        <v>30.72</v>
      </c>
      <c r="F24" t="n">
        <v>25.49</v>
      </c>
      <c r="G24" t="n">
        <v>32.54</v>
      </c>
      <c r="H24" t="n">
        <v>0.42</v>
      </c>
      <c r="I24" t="n">
        <v>47</v>
      </c>
      <c r="J24" t="n">
        <v>273.76</v>
      </c>
      <c r="K24" t="n">
        <v>59.89</v>
      </c>
      <c r="L24" t="n">
        <v>6.5</v>
      </c>
      <c r="M24" t="n">
        <v>45</v>
      </c>
      <c r="N24" t="n">
        <v>72.37</v>
      </c>
      <c r="O24" t="n">
        <v>33998.16</v>
      </c>
      <c r="P24" t="n">
        <v>413.45</v>
      </c>
      <c r="Q24" t="n">
        <v>1397.18</v>
      </c>
      <c r="R24" t="n">
        <v>115.55</v>
      </c>
      <c r="S24" t="n">
        <v>66.97</v>
      </c>
      <c r="T24" t="n">
        <v>21541.04</v>
      </c>
      <c r="U24" t="n">
        <v>0.58</v>
      </c>
      <c r="V24" t="n">
        <v>0.83</v>
      </c>
      <c r="W24" t="n">
        <v>5.38</v>
      </c>
      <c r="X24" t="n">
        <v>1.32</v>
      </c>
      <c r="Y24" t="n">
        <v>1</v>
      </c>
      <c r="Z24" t="n">
        <v>10</v>
      </c>
      <c r="AA24" t="n">
        <v>998.1782060289337</v>
      </c>
      <c r="AB24" t="n">
        <v>1365.751458003296</v>
      </c>
      <c r="AC24" t="n">
        <v>1235.406055695672</v>
      </c>
      <c r="AD24" t="n">
        <v>998178.2060289336</v>
      </c>
      <c r="AE24" t="n">
        <v>1365751.458003297</v>
      </c>
      <c r="AF24" t="n">
        <v>3.911219525017355e-06</v>
      </c>
      <c r="AG24" t="n">
        <v>35.55555555555556</v>
      </c>
      <c r="AH24" t="n">
        <v>1235406.055695672</v>
      </c>
    </row>
    <row r="25">
      <c r="A25" t="n">
        <v>23</v>
      </c>
      <c r="B25" t="n">
        <v>135</v>
      </c>
      <c r="C25" t="inlineStr">
        <is>
          <t xml:space="preserve">CONCLUIDO	</t>
        </is>
      </c>
      <c r="D25" t="n">
        <v>3.2727</v>
      </c>
      <c r="E25" t="n">
        <v>30.56</v>
      </c>
      <c r="F25" t="n">
        <v>25.43</v>
      </c>
      <c r="G25" t="n">
        <v>33.9</v>
      </c>
      <c r="H25" t="n">
        <v>0.44</v>
      </c>
      <c r="I25" t="n">
        <v>45</v>
      </c>
      <c r="J25" t="n">
        <v>274.24</v>
      </c>
      <c r="K25" t="n">
        <v>59.89</v>
      </c>
      <c r="L25" t="n">
        <v>6.75</v>
      </c>
      <c r="M25" t="n">
        <v>43</v>
      </c>
      <c r="N25" t="n">
        <v>72.61</v>
      </c>
      <c r="O25" t="n">
        <v>34057.71</v>
      </c>
      <c r="P25" t="n">
        <v>411.79</v>
      </c>
      <c r="Q25" t="n">
        <v>1397.29</v>
      </c>
      <c r="R25" t="n">
        <v>113.62</v>
      </c>
      <c r="S25" t="n">
        <v>66.97</v>
      </c>
      <c r="T25" t="n">
        <v>20588.83</v>
      </c>
      <c r="U25" t="n">
        <v>0.59</v>
      </c>
      <c r="V25" t="n">
        <v>0.83</v>
      </c>
      <c r="W25" t="n">
        <v>5.37</v>
      </c>
      <c r="X25" t="n">
        <v>1.26</v>
      </c>
      <c r="Y25" t="n">
        <v>1</v>
      </c>
      <c r="Z25" t="n">
        <v>10</v>
      </c>
      <c r="AA25" t="n">
        <v>994.087969023064</v>
      </c>
      <c r="AB25" t="n">
        <v>1360.155015283344</v>
      </c>
      <c r="AC25" t="n">
        <v>1230.343729614255</v>
      </c>
      <c r="AD25" t="n">
        <v>994087.969023064</v>
      </c>
      <c r="AE25" t="n">
        <v>1360155.015283344</v>
      </c>
      <c r="AF25" t="n">
        <v>3.932004712024421e-06</v>
      </c>
      <c r="AG25" t="n">
        <v>35.37037037037037</v>
      </c>
      <c r="AH25" t="n">
        <v>1230343.729614255</v>
      </c>
    </row>
    <row r="26">
      <c r="A26" t="n">
        <v>24</v>
      </c>
      <c r="B26" t="n">
        <v>135</v>
      </c>
      <c r="C26" t="inlineStr">
        <is>
          <t xml:space="preserve">CONCLUIDO	</t>
        </is>
      </c>
      <c r="D26" t="n">
        <v>3.2903</v>
      </c>
      <c r="E26" t="n">
        <v>30.39</v>
      </c>
      <c r="F26" t="n">
        <v>25.37</v>
      </c>
      <c r="G26" t="n">
        <v>35.39</v>
      </c>
      <c r="H26" t="n">
        <v>0.45</v>
      </c>
      <c r="I26" t="n">
        <v>43</v>
      </c>
      <c r="J26" t="n">
        <v>274.73</v>
      </c>
      <c r="K26" t="n">
        <v>59.89</v>
      </c>
      <c r="L26" t="n">
        <v>7</v>
      </c>
      <c r="M26" t="n">
        <v>41</v>
      </c>
      <c r="N26" t="n">
        <v>72.84</v>
      </c>
      <c r="O26" t="n">
        <v>34117.35</v>
      </c>
      <c r="P26" t="n">
        <v>409.75</v>
      </c>
      <c r="Q26" t="n">
        <v>1397.24</v>
      </c>
      <c r="R26" t="n">
        <v>111.69</v>
      </c>
      <c r="S26" t="n">
        <v>66.97</v>
      </c>
      <c r="T26" t="n">
        <v>19629.45</v>
      </c>
      <c r="U26" t="n">
        <v>0.6</v>
      </c>
      <c r="V26" t="n">
        <v>0.83</v>
      </c>
      <c r="W26" t="n">
        <v>5.36</v>
      </c>
      <c r="X26" t="n">
        <v>1.2</v>
      </c>
      <c r="Y26" t="n">
        <v>1</v>
      </c>
      <c r="Z26" t="n">
        <v>10</v>
      </c>
      <c r="AA26" t="n">
        <v>989.8209445488563</v>
      </c>
      <c r="AB26" t="n">
        <v>1354.316684149899</v>
      </c>
      <c r="AC26" t="n">
        <v>1225.062600610036</v>
      </c>
      <c r="AD26" t="n">
        <v>989820.9445488564</v>
      </c>
      <c r="AE26" t="n">
        <v>1354316.684149899</v>
      </c>
      <c r="AF26" t="n">
        <v>3.953150335800395e-06</v>
      </c>
      <c r="AG26" t="n">
        <v>35.17361111111111</v>
      </c>
      <c r="AH26" t="n">
        <v>1225062.600610036</v>
      </c>
    </row>
    <row r="27">
      <c r="A27" t="n">
        <v>25</v>
      </c>
      <c r="B27" t="n">
        <v>135</v>
      </c>
      <c r="C27" t="inlineStr">
        <is>
          <t xml:space="preserve">CONCLUIDO	</t>
        </is>
      </c>
      <c r="D27" t="n">
        <v>3.2986</v>
      </c>
      <c r="E27" t="n">
        <v>30.32</v>
      </c>
      <c r="F27" t="n">
        <v>25.34</v>
      </c>
      <c r="G27" t="n">
        <v>36.2</v>
      </c>
      <c r="H27" t="n">
        <v>0.47</v>
      </c>
      <c r="I27" t="n">
        <v>42</v>
      </c>
      <c r="J27" t="n">
        <v>275.21</v>
      </c>
      <c r="K27" t="n">
        <v>59.89</v>
      </c>
      <c r="L27" t="n">
        <v>7.25</v>
      </c>
      <c r="M27" t="n">
        <v>40</v>
      </c>
      <c r="N27" t="n">
        <v>73.08</v>
      </c>
      <c r="O27" t="n">
        <v>34177.09</v>
      </c>
      <c r="P27" t="n">
        <v>408.68</v>
      </c>
      <c r="Q27" t="n">
        <v>1397.37</v>
      </c>
      <c r="R27" t="n">
        <v>110.78</v>
      </c>
      <c r="S27" t="n">
        <v>66.97</v>
      </c>
      <c r="T27" t="n">
        <v>19182.79</v>
      </c>
      <c r="U27" t="n">
        <v>0.6</v>
      </c>
      <c r="V27" t="n">
        <v>0.83</v>
      </c>
      <c r="W27" t="n">
        <v>5.36</v>
      </c>
      <c r="X27" t="n">
        <v>1.17</v>
      </c>
      <c r="Y27" t="n">
        <v>1</v>
      </c>
      <c r="Z27" t="n">
        <v>10</v>
      </c>
      <c r="AA27" t="n">
        <v>987.7354511552962</v>
      </c>
      <c r="AB27" t="n">
        <v>1351.463220083355</v>
      </c>
      <c r="AC27" t="n">
        <v>1222.481467149142</v>
      </c>
      <c r="AD27" t="n">
        <v>987735.4511552962</v>
      </c>
      <c r="AE27" t="n">
        <v>1351463.220083355</v>
      </c>
      <c r="AF27" t="n">
        <v>3.9631224197402e-06</v>
      </c>
      <c r="AG27" t="n">
        <v>35.0925925925926</v>
      </c>
      <c r="AH27" t="n">
        <v>1222481.467149141</v>
      </c>
    </row>
    <row r="28">
      <c r="A28" t="n">
        <v>26</v>
      </c>
      <c r="B28" t="n">
        <v>135</v>
      </c>
      <c r="C28" t="inlineStr">
        <is>
          <t xml:space="preserve">CONCLUIDO	</t>
        </is>
      </c>
      <c r="D28" t="n">
        <v>3.3154</v>
      </c>
      <c r="E28" t="n">
        <v>30.16</v>
      </c>
      <c r="F28" t="n">
        <v>25.29</v>
      </c>
      <c r="G28" t="n">
        <v>37.93</v>
      </c>
      <c r="H28" t="n">
        <v>0.48</v>
      </c>
      <c r="I28" t="n">
        <v>40</v>
      </c>
      <c r="J28" t="n">
        <v>275.7</v>
      </c>
      <c r="K28" t="n">
        <v>59.89</v>
      </c>
      <c r="L28" t="n">
        <v>7.5</v>
      </c>
      <c r="M28" t="n">
        <v>38</v>
      </c>
      <c r="N28" t="n">
        <v>73.31</v>
      </c>
      <c r="O28" t="n">
        <v>34236.91</v>
      </c>
      <c r="P28" t="n">
        <v>406.81</v>
      </c>
      <c r="Q28" t="n">
        <v>1397.28</v>
      </c>
      <c r="R28" t="n">
        <v>109.05</v>
      </c>
      <c r="S28" t="n">
        <v>66.97</v>
      </c>
      <c r="T28" t="n">
        <v>18325.04</v>
      </c>
      <c r="U28" t="n">
        <v>0.61</v>
      </c>
      <c r="V28" t="n">
        <v>0.83</v>
      </c>
      <c r="W28" t="n">
        <v>5.36</v>
      </c>
      <c r="X28" t="n">
        <v>1.12</v>
      </c>
      <c r="Y28" t="n">
        <v>1</v>
      </c>
      <c r="Z28" t="n">
        <v>10</v>
      </c>
      <c r="AA28" t="n">
        <v>973.8404906523956</v>
      </c>
      <c r="AB28" t="n">
        <v>1332.451522120893</v>
      </c>
      <c r="AC28" t="n">
        <v>1205.284218957131</v>
      </c>
      <c r="AD28" t="n">
        <v>973840.4906523956</v>
      </c>
      <c r="AE28" t="n">
        <v>1332451.522120893</v>
      </c>
      <c r="AF28" t="n">
        <v>3.983306878799085e-06</v>
      </c>
      <c r="AG28" t="n">
        <v>34.90740740740741</v>
      </c>
      <c r="AH28" t="n">
        <v>1205284.218957131</v>
      </c>
    </row>
    <row r="29">
      <c r="A29" t="n">
        <v>27</v>
      </c>
      <c r="B29" t="n">
        <v>135</v>
      </c>
      <c r="C29" t="inlineStr">
        <is>
          <t xml:space="preserve">CONCLUIDO	</t>
        </is>
      </c>
      <c r="D29" t="n">
        <v>3.3224</v>
      </c>
      <c r="E29" t="n">
        <v>30.1</v>
      </c>
      <c r="F29" t="n">
        <v>25.27</v>
      </c>
      <c r="G29" t="n">
        <v>38.88</v>
      </c>
      <c r="H29" t="n">
        <v>0.5</v>
      </c>
      <c r="I29" t="n">
        <v>39</v>
      </c>
      <c r="J29" t="n">
        <v>276.18</v>
      </c>
      <c r="K29" t="n">
        <v>59.89</v>
      </c>
      <c r="L29" t="n">
        <v>7.75</v>
      </c>
      <c r="M29" t="n">
        <v>37</v>
      </c>
      <c r="N29" t="n">
        <v>73.55</v>
      </c>
      <c r="O29" t="n">
        <v>34296.82</v>
      </c>
      <c r="P29" t="n">
        <v>405.69</v>
      </c>
      <c r="Q29" t="n">
        <v>1397.18</v>
      </c>
      <c r="R29" t="n">
        <v>108.81</v>
      </c>
      <c r="S29" t="n">
        <v>66.97</v>
      </c>
      <c r="T29" t="n">
        <v>18213.88</v>
      </c>
      <c r="U29" t="n">
        <v>0.62</v>
      </c>
      <c r="V29" t="n">
        <v>0.83</v>
      </c>
      <c r="W29" t="n">
        <v>5.35</v>
      </c>
      <c r="X29" t="n">
        <v>1.11</v>
      </c>
      <c r="Y29" t="n">
        <v>1</v>
      </c>
      <c r="Z29" t="n">
        <v>10</v>
      </c>
      <c r="AA29" t="n">
        <v>971.9788811684327</v>
      </c>
      <c r="AB29" t="n">
        <v>1329.904385896521</v>
      </c>
      <c r="AC29" t="n">
        <v>1202.980177839084</v>
      </c>
      <c r="AD29" t="n">
        <v>971978.8811684328</v>
      </c>
      <c r="AE29" t="n">
        <v>1329904.385896521</v>
      </c>
      <c r="AF29" t="n">
        <v>3.99171707007362e-06</v>
      </c>
      <c r="AG29" t="n">
        <v>34.83796296296297</v>
      </c>
      <c r="AH29" t="n">
        <v>1202980.177839085</v>
      </c>
    </row>
    <row r="30">
      <c r="A30" t="n">
        <v>28</v>
      </c>
      <c r="B30" t="n">
        <v>135</v>
      </c>
      <c r="C30" t="inlineStr">
        <is>
          <t xml:space="preserve">CONCLUIDO	</t>
        </is>
      </c>
      <c r="D30" t="n">
        <v>3.3326</v>
      </c>
      <c r="E30" t="n">
        <v>30.01</v>
      </c>
      <c r="F30" t="n">
        <v>25.23</v>
      </c>
      <c r="G30" t="n">
        <v>39.84</v>
      </c>
      <c r="H30" t="n">
        <v>0.51</v>
      </c>
      <c r="I30" t="n">
        <v>38</v>
      </c>
      <c r="J30" t="n">
        <v>276.67</v>
      </c>
      <c r="K30" t="n">
        <v>59.89</v>
      </c>
      <c r="L30" t="n">
        <v>8</v>
      </c>
      <c r="M30" t="n">
        <v>36</v>
      </c>
      <c r="N30" t="n">
        <v>73.78</v>
      </c>
      <c r="O30" t="n">
        <v>34356.83</v>
      </c>
      <c r="P30" t="n">
        <v>403.77</v>
      </c>
      <c r="Q30" t="n">
        <v>1397.18</v>
      </c>
      <c r="R30" t="n">
        <v>107.27</v>
      </c>
      <c r="S30" t="n">
        <v>66.97</v>
      </c>
      <c r="T30" t="n">
        <v>17446.43</v>
      </c>
      <c r="U30" t="n">
        <v>0.62</v>
      </c>
      <c r="V30" t="n">
        <v>0.83</v>
      </c>
      <c r="W30" t="n">
        <v>5.36</v>
      </c>
      <c r="X30" t="n">
        <v>1.07</v>
      </c>
      <c r="Y30" t="n">
        <v>1</v>
      </c>
      <c r="Z30" t="n">
        <v>10</v>
      </c>
      <c r="AA30" t="n">
        <v>969.0091490220957</v>
      </c>
      <c r="AB30" t="n">
        <v>1325.841067358567</v>
      </c>
      <c r="AC30" t="n">
        <v>1199.304656719489</v>
      </c>
      <c r="AD30" t="n">
        <v>969009.1490220957</v>
      </c>
      <c r="AE30" t="n">
        <v>1325841.067358566</v>
      </c>
      <c r="AF30" t="n">
        <v>4.003971920216513e-06</v>
      </c>
      <c r="AG30" t="n">
        <v>34.7337962962963</v>
      </c>
      <c r="AH30" t="n">
        <v>1199304.656719489</v>
      </c>
    </row>
    <row r="31">
      <c r="A31" t="n">
        <v>29</v>
      </c>
      <c r="B31" t="n">
        <v>135</v>
      </c>
      <c r="C31" t="inlineStr">
        <is>
          <t xml:space="preserve">CONCLUIDO	</t>
        </is>
      </c>
      <c r="D31" t="n">
        <v>3.351</v>
      </c>
      <c r="E31" t="n">
        <v>29.84</v>
      </c>
      <c r="F31" t="n">
        <v>25.17</v>
      </c>
      <c r="G31" t="n">
        <v>41.95</v>
      </c>
      <c r="H31" t="n">
        <v>0.53</v>
      </c>
      <c r="I31" t="n">
        <v>36</v>
      </c>
      <c r="J31" t="n">
        <v>277.16</v>
      </c>
      <c r="K31" t="n">
        <v>59.89</v>
      </c>
      <c r="L31" t="n">
        <v>8.25</v>
      </c>
      <c r="M31" t="n">
        <v>34</v>
      </c>
      <c r="N31" t="n">
        <v>74.02</v>
      </c>
      <c r="O31" t="n">
        <v>34416.93</v>
      </c>
      <c r="P31" t="n">
        <v>402.39</v>
      </c>
      <c r="Q31" t="n">
        <v>1397.19</v>
      </c>
      <c r="R31" t="n">
        <v>105.2</v>
      </c>
      <c r="S31" t="n">
        <v>66.97</v>
      </c>
      <c r="T31" t="n">
        <v>16419.68</v>
      </c>
      <c r="U31" t="n">
        <v>0.64</v>
      </c>
      <c r="V31" t="n">
        <v>0.84</v>
      </c>
      <c r="W31" t="n">
        <v>5.35</v>
      </c>
      <c r="X31" t="n">
        <v>1</v>
      </c>
      <c r="Y31" t="n">
        <v>1</v>
      </c>
      <c r="Z31" t="n">
        <v>10</v>
      </c>
      <c r="AA31" t="n">
        <v>965.2706691454081</v>
      </c>
      <c r="AB31" t="n">
        <v>1320.72591426119</v>
      </c>
      <c r="AC31" t="n">
        <v>1194.677686654565</v>
      </c>
      <c r="AD31" t="n">
        <v>965270.6691454081</v>
      </c>
      <c r="AE31" t="n">
        <v>1320725.91426119</v>
      </c>
      <c r="AF31" t="n">
        <v>4.026078708709577e-06</v>
      </c>
      <c r="AG31" t="n">
        <v>34.53703703703704</v>
      </c>
      <c r="AH31" t="n">
        <v>1194677.686654565</v>
      </c>
    </row>
    <row r="32">
      <c r="A32" t="n">
        <v>30</v>
      </c>
      <c r="B32" t="n">
        <v>135</v>
      </c>
      <c r="C32" t="inlineStr">
        <is>
          <t xml:space="preserve">CONCLUIDO	</t>
        </is>
      </c>
      <c r="D32" t="n">
        <v>3.3596</v>
      </c>
      <c r="E32" t="n">
        <v>29.77</v>
      </c>
      <c r="F32" t="n">
        <v>25.14</v>
      </c>
      <c r="G32" t="n">
        <v>43.1</v>
      </c>
      <c r="H32" t="n">
        <v>0.55</v>
      </c>
      <c r="I32" t="n">
        <v>35</v>
      </c>
      <c r="J32" t="n">
        <v>277.65</v>
      </c>
      <c r="K32" t="n">
        <v>59.89</v>
      </c>
      <c r="L32" t="n">
        <v>8.5</v>
      </c>
      <c r="M32" t="n">
        <v>33</v>
      </c>
      <c r="N32" t="n">
        <v>74.26000000000001</v>
      </c>
      <c r="O32" t="n">
        <v>34477.13</v>
      </c>
      <c r="P32" t="n">
        <v>400.69</v>
      </c>
      <c r="Q32" t="n">
        <v>1397.32</v>
      </c>
      <c r="R32" t="n">
        <v>104.37</v>
      </c>
      <c r="S32" t="n">
        <v>66.97</v>
      </c>
      <c r="T32" t="n">
        <v>16009.25</v>
      </c>
      <c r="U32" t="n">
        <v>0.64</v>
      </c>
      <c r="V32" t="n">
        <v>0.84</v>
      </c>
      <c r="W32" t="n">
        <v>5.35</v>
      </c>
      <c r="X32" t="n">
        <v>0.98</v>
      </c>
      <c r="Y32" t="n">
        <v>1</v>
      </c>
      <c r="Z32" t="n">
        <v>10</v>
      </c>
      <c r="AA32" t="n">
        <v>962.6652784602475</v>
      </c>
      <c r="AB32" t="n">
        <v>1317.161103784029</v>
      </c>
      <c r="AC32" t="n">
        <v>1191.4530966861</v>
      </c>
      <c r="AD32" t="n">
        <v>962665.2784602474</v>
      </c>
      <c r="AE32" t="n">
        <v>1317161.103784029</v>
      </c>
      <c r="AF32" t="n">
        <v>4.036411229418292e-06</v>
      </c>
      <c r="AG32" t="n">
        <v>34.45601851851852</v>
      </c>
      <c r="AH32" t="n">
        <v>1191453.0966861</v>
      </c>
    </row>
    <row r="33">
      <c r="A33" t="n">
        <v>31</v>
      </c>
      <c r="B33" t="n">
        <v>135</v>
      </c>
      <c r="C33" t="inlineStr">
        <is>
          <t xml:space="preserve">CONCLUIDO	</t>
        </is>
      </c>
      <c r="D33" t="n">
        <v>3.3704</v>
      </c>
      <c r="E33" t="n">
        <v>29.67</v>
      </c>
      <c r="F33" t="n">
        <v>25.1</v>
      </c>
      <c r="G33" t="n">
        <v>44.29</v>
      </c>
      <c r="H33" t="n">
        <v>0.5600000000000001</v>
      </c>
      <c r="I33" t="n">
        <v>34</v>
      </c>
      <c r="J33" t="n">
        <v>278.13</v>
      </c>
      <c r="K33" t="n">
        <v>59.89</v>
      </c>
      <c r="L33" t="n">
        <v>8.75</v>
      </c>
      <c r="M33" t="n">
        <v>32</v>
      </c>
      <c r="N33" t="n">
        <v>74.5</v>
      </c>
      <c r="O33" t="n">
        <v>34537.41</v>
      </c>
      <c r="P33" t="n">
        <v>399.51</v>
      </c>
      <c r="Q33" t="n">
        <v>1397.32</v>
      </c>
      <c r="R33" t="n">
        <v>102.84</v>
      </c>
      <c r="S33" t="n">
        <v>66.97</v>
      </c>
      <c r="T33" t="n">
        <v>15250.49</v>
      </c>
      <c r="U33" t="n">
        <v>0.65</v>
      </c>
      <c r="V33" t="n">
        <v>0.84</v>
      </c>
      <c r="W33" t="n">
        <v>5.35</v>
      </c>
      <c r="X33" t="n">
        <v>0.93</v>
      </c>
      <c r="Y33" t="n">
        <v>1</v>
      </c>
      <c r="Z33" t="n">
        <v>10</v>
      </c>
      <c r="AA33" t="n">
        <v>960.2110277253527</v>
      </c>
      <c r="AB33" t="n">
        <v>1313.803089654645</v>
      </c>
      <c r="AC33" t="n">
        <v>1188.415566712222</v>
      </c>
      <c r="AD33" t="n">
        <v>960211.0277253527</v>
      </c>
      <c r="AE33" t="n">
        <v>1313803.089654645</v>
      </c>
      <c r="AF33" t="n">
        <v>4.049386953099003e-06</v>
      </c>
      <c r="AG33" t="n">
        <v>34.34027777777778</v>
      </c>
      <c r="AH33" t="n">
        <v>1188415.566712222</v>
      </c>
    </row>
    <row r="34">
      <c r="A34" t="n">
        <v>32</v>
      </c>
      <c r="B34" t="n">
        <v>135</v>
      </c>
      <c r="C34" t="inlineStr">
        <is>
          <t xml:space="preserve">CONCLUIDO	</t>
        </is>
      </c>
      <c r="D34" t="n">
        <v>3.38</v>
      </c>
      <c r="E34" t="n">
        <v>29.59</v>
      </c>
      <c r="F34" t="n">
        <v>25.06</v>
      </c>
      <c r="G34" t="n">
        <v>45.57</v>
      </c>
      <c r="H34" t="n">
        <v>0.58</v>
      </c>
      <c r="I34" t="n">
        <v>33</v>
      </c>
      <c r="J34" t="n">
        <v>278.62</v>
      </c>
      <c r="K34" t="n">
        <v>59.89</v>
      </c>
      <c r="L34" t="n">
        <v>9</v>
      </c>
      <c r="M34" t="n">
        <v>31</v>
      </c>
      <c r="N34" t="n">
        <v>74.73999999999999</v>
      </c>
      <c r="O34" t="n">
        <v>34597.8</v>
      </c>
      <c r="P34" t="n">
        <v>398.33</v>
      </c>
      <c r="Q34" t="n">
        <v>1397.28</v>
      </c>
      <c r="R34" t="n">
        <v>101.55</v>
      </c>
      <c r="S34" t="n">
        <v>66.97</v>
      </c>
      <c r="T34" t="n">
        <v>14613.73</v>
      </c>
      <c r="U34" t="n">
        <v>0.66</v>
      </c>
      <c r="V34" t="n">
        <v>0.84</v>
      </c>
      <c r="W34" t="n">
        <v>5.35</v>
      </c>
      <c r="X34" t="n">
        <v>0.9</v>
      </c>
      <c r="Y34" t="n">
        <v>1</v>
      </c>
      <c r="Z34" t="n">
        <v>10</v>
      </c>
      <c r="AA34" t="n">
        <v>948.0421524202171</v>
      </c>
      <c r="AB34" t="n">
        <v>1297.153097609269</v>
      </c>
      <c r="AC34" t="n">
        <v>1173.354626539247</v>
      </c>
      <c r="AD34" t="n">
        <v>948042.1524202172</v>
      </c>
      <c r="AE34" t="n">
        <v>1297153.097609269</v>
      </c>
      <c r="AF34" t="n">
        <v>4.06092092970408e-06</v>
      </c>
      <c r="AG34" t="n">
        <v>34.24768518518518</v>
      </c>
      <c r="AH34" t="n">
        <v>1173354.626539247</v>
      </c>
    </row>
    <row r="35">
      <c r="A35" t="n">
        <v>33</v>
      </c>
      <c r="B35" t="n">
        <v>135</v>
      </c>
      <c r="C35" t="inlineStr">
        <is>
          <t xml:space="preserve">CONCLUIDO	</t>
        </is>
      </c>
      <c r="D35" t="n">
        <v>3.3872</v>
      </c>
      <c r="E35" t="n">
        <v>29.52</v>
      </c>
      <c r="F35" t="n">
        <v>25.05</v>
      </c>
      <c r="G35" t="n">
        <v>46.97</v>
      </c>
      <c r="H35" t="n">
        <v>0.59</v>
      </c>
      <c r="I35" t="n">
        <v>32</v>
      </c>
      <c r="J35" t="n">
        <v>279.11</v>
      </c>
      <c r="K35" t="n">
        <v>59.89</v>
      </c>
      <c r="L35" t="n">
        <v>9.25</v>
      </c>
      <c r="M35" t="n">
        <v>30</v>
      </c>
      <c r="N35" t="n">
        <v>74.98</v>
      </c>
      <c r="O35" t="n">
        <v>34658.27</v>
      </c>
      <c r="P35" t="n">
        <v>397.56</v>
      </c>
      <c r="Q35" t="n">
        <v>1397.32</v>
      </c>
      <c r="R35" t="n">
        <v>101.48</v>
      </c>
      <c r="S35" t="n">
        <v>66.97</v>
      </c>
      <c r="T35" t="n">
        <v>14582.37</v>
      </c>
      <c r="U35" t="n">
        <v>0.66</v>
      </c>
      <c r="V35" t="n">
        <v>0.84</v>
      </c>
      <c r="W35" t="n">
        <v>5.34</v>
      </c>
      <c r="X35" t="n">
        <v>0.88</v>
      </c>
      <c r="Y35" t="n">
        <v>1</v>
      </c>
      <c r="Z35" t="n">
        <v>10</v>
      </c>
      <c r="AA35" t="n">
        <v>946.5298486331538</v>
      </c>
      <c r="AB35" t="n">
        <v>1295.083896849675</v>
      </c>
      <c r="AC35" t="n">
        <v>1171.482907396007</v>
      </c>
      <c r="AD35" t="n">
        <v>946529.8486331538</v>
      </c>
      <c r="AE35" t="n">
        <v>1295083.896849675</v>
      </c>
      <c r="AF35" t="n">
        <v>4.069571412157888e-06</v>
      </c>
      <c r="AG35" t="n">
        <v>34.16666666666666</v>
      </c>
      <c r="AH35" t="n">
        <v>1171482.907396007</v>
      </c>
    </row>
    <row r="36">
      <c r="A36" t="n">
        <v>34</v>
      </c>
      <c r="B36" t="n">
        <v>135</v>
      </c>
      <c r="C36" t="inlineStr">
        <is>
          <t xml:space="preserve">CONCLUIDO	</t>
        </is>
      </c>
      <c r="D36" t="n">
        <v>3.3963</v>
      </c>
      <c r="E36" t="n">
        <v>29.44</v>
      </c>
      <c r="F36" t="n">
        <v>25.02</v>
      </c>
      <c r="G36" t="n">
        <v>48.43</v>
      </c>
      <c r="H36" t="n">
        <v>0.6</v>
      </c>
      <c r="I36" t="n">
        <v>31</v>
      </c>
      <c r="J36" t="n">
        <v>279.61</v>
      </c>
      <c r="K36" t="n">
        <v>59.89</v>
      </c>
      <c r="L36" t="n">
        <v>9.5</v>
      </c>
      <c r="M36" t="n">
        <v>29</v>
      </c>
      <c r="N36" t="n">
        <v>75.22</v>
      </c>
      <c r="O36" t="n">
        <v>34718.84</v>
      </c>
      <c r="P36" t="n">
        <v>396.19</v>
      </c>
      <c r="Q36" t="n">
        <v>1397.38</v>
      </c>
      <c r="R36" t="n">
        <v>100.73</v>
      </c>
      <c r="S36" t="n">
        <v>66.97</v>
      </c>
      <c r="T36" t="n">
        <v>14209.79</v>
      </c>
      <c r="U36" t="n">
        <v>0.66</v>
      </c>
      <c r="V36" t="n">
        <v>0.84</v>
      </c>
      <c r="W36" t="n">
        <v>5.34</v>
      </c>
      <c r="X36" t="n">
        <v>0.86</v>
      </c>
      <c r="Y36" t="n">
        <v>1</v>
      </c>
      <c r="Z36" t="n">
        <v>10</v>
      </c>
      <c r="AA36" t="n">
        <v>944.2476423067923</v>
      </c>
      <c r="AB36" t="n">
        <v>1291.96128147011</v>
      </c>
      <c r="AC36" t="n">
        <v>1168.658310045649</v>
      </c>
      <c r="AD36" t="n">
        <v>944247.6423067923</v>
      </c>
      <c r="AE36" t="n">
        <v>1291961.28147011</v>
      </c>
      <c r="AF36" t="n">
        <v>4.080504660814784e-06</v>
      </c>
      <c r="AG36" t="n">
        <v>34.07407407407408</v>
      </c>
      <c r="AH36" t="n">
        <v>1168658.310045649</v>
      </c>
    </row>
    <row r="37">
      <c r="A37" t="n">
        <v>35</v>
      </c>
      <c r="B37" t="n">
        <v>135</v>
      </c>
      <c r="C37" t="inlineStr">
        <is>
          <t xml:space="preserve">CONCLUIDO	</t>
        </is>
      </c>
      <c r="D37" t="n">
        <v>3.4053</v>
      </c>
      <c r="E37" t="n">
        <v>29.37</v>
      </c>
      <c r="F37" t="n">
        <v>25</v>
      </c>
      <c r="G37" t="n">
        <v>49.99</v>
      </c>
      <c r="H37" t="n">
        <v>0.62</v>
      </c>
      <c r="I37" t="n">
        <v>30</v>
      </c>
      <c r="J37" t="n">
        <v>280.1</v>
      </c>
      <c r="K37" t="n">
        <v>59.89</v>
      </c>
      <c r="L37" t="n">
        <v>9.75</v>
      </c>
      <c r="M37" t="n">
        <v>28</v>
      </c>
      <c r="N37" t="n">
        <v>75.45999999999999</v>
      </c>
      <c r="O37" t="n">
        <v>34779.51</v>
      </c>
      <c r="P37" t="n">
        <v>394.61</v>
      </c>
      <c r="Q37" t="n">
        <v>1397.4</v>
      </c>
      <c r="R37" t="n">
        <v>99.73999999999999</v>
      </c>
      <c r="S37" t="n">
        <v>66.97</v>
      </c>
      <c r="T37" t="n">
        <v>13720.13</v>
      </c>
      <c r="U37" t="n">
        <v>0.67</v>
      </c>
      <c r="V37" t="n">
        <v>0.84</v>
      </c>
      <c r="W37" t="n">
        <v>5.34</v>
      </c>
      <c r="X37" t="n">
        <v>0.83</v>
      </c>
      <c r="Y37" t="n">
        <v>1</v>
      </c>
      <c r="Z37" t="n">
        <v>10</v>
      </c>
      <c r="AA37" t="n">
        <v>941.7952967636634</v>
      </c>
      <c r="AB37" t="n">
        <v>1288.605874108151</v>
      </c>
      <c r="AC37" t="n">
        <v>1165.623138052972</v>
      </c>
      <c r="AD37" t="n">
        <v>941795.2967636634</v>
      </c>
      <c r="AE37" t="n">
        <v>1288605.874108151</v>
      </c>
      <c r="AF37" t="n">
        <v>4.091317763882043e-06</v>
      </c>
      <c r="AG37" t="n">
        <v>33.99305555555556</v>
      </c>
      <c r="AH37" t="n">
        <v>1165623.138052972</v>
      </c>
    </row>
    <row r="38">
      <c r="A38" t="n">
        <v>36</v>
      </c>
      <c r="B38" t="n">
        <v>135</v>
      </c>
      <c r="C38" t="inlineStr">
        <is>
          <t xml:space="preserve">CONCLUIDO	</t>
        </is>
      </c>
      <c r="D38" t="n">
        <v>3.4071</v>
      </c>
      <c r="E38" t="n">
        <v>29.35</v>
      </c>
      <c r="F38" t="n">
        <v>24.98</v>
      </c>
      <c r="G38" t="n">
        <v>49.96</v>
      </c>
      <c r="H38" t="n">
        <v>0.63</v>
      </c>
      <c r="I38" t="n">
        <v>30</v>
      </c>
      <c r="J38" t="n">
        <v>280.59</v>
      </c>
      <c r="K38" t="n">
        <v>59.89</v>
      </c>
      <c r="L38" t="n">
        <v>10</v>
      </c>
      <c r="M38" t="n">
        <v>28</v>
      </c>
      <c r="N38" t="n">
        <v>75.7</v>
      </c>
      <c r="O38" t="n">
        <v>34840.27</v>
      </c>
      <c r="P38" t="n">
        <v>393.56</v>
      </c>
      <c r="Q38" t="n">
        <v>1397.29</v>
      </c>
      <c r="R38" t="n">
        <v>99.16</v>
      </c>
      <c r="S38" t="n">
        <v>66.97</v>
      </c>
      <c r="T38" t="n">
        <v>13433.17</v>
      </c>
      <c r="U38" t="n">
        <v>0.68</v>
      </c>
      <c r="V38" t="n">
        <v>0.84</v>
      </c>
      <c r="W38" t="n">
        <v>5.34</v>
      </c>
      <c r="X38" t="n">
        <v>0.8100000000000001</v>
      </c>
      <c r="Y38" t="n">
        <v>1</v>
      </c>
      <c r="Z38" t="n">
        <v>10</v>
      </c>
      <c r="AA38" t="n">
        <v>940.7160676979477</v>
      </c>
      <c r="AB38" t="n">
        <v>1287.129225288213</v>
      </c>
      <c r="AC38" t="n">
        <v>1164.287418523919</v>
      </c>
      <c r="AD38" t="n">
        <v>940716.0676979476</v>
      </c>
      <c r="AE38" t="n">
        <v>1287129.225288213</v>
      </c>
      <c r="AF38" t="n">
        <v>4.093480384495495e-06</v>
      </c>
      <c r="AG38" t="n">
        <v>33.96990740740741</v>
      </c>
      <c r="AH38" t="n">
        <v>1164287.418523919</v>
      </c>
    </row>
    <row r="39">
      <c r="A39" t="n">
        <v>37</v>
      </c>
      <c r="B39" t="n">
        <v>135</v>
      </c>
      <c r="C39" t="inlineStr">
        <is>
          <t xml:space="preserve">CONCLUIDO	</t>
        </is>
      </c>
      <c r="D39" t="n">
        <v>3.4147</v>
      </c>
      <c r="E39" t="n">
        <v>29.29</v>
      </c>
      <c r="F39" t="n">
        <v>24.97</v>
      </c>
      <c r="G39" t="n">
        <v>51.65</v>
      </c>
      <c r="H39" t="n">
        <v>0.65</v>
      </c>
      <c r="I39" t="n">
        <v>29</v>
      </c>
      <c r="J39" t="n">
        <v>281.08</v>
      </c>
      <c r="K39" t="n">
        <v>59.89</v>
      </c>
      <c r="L39" t="n">
        <v>10.25</v>
      </c>
      <c r="M39" t="n">
        <v>27</v>
      </c>
      <c r="N39" t="n">
        <v>75.95</v>
      </c>
      <c r="O39" t="n">
        <v>34901.13</v>
      </c>
      <c r="P39" t="n">
        <v>392.13</v>
      </c>
      <c r="Q39" t="n">
        <v>1397.22</v>
      </c>
      <c r="R39" t="n">
        <v>98.70999999999999</v>
      </c>
      <c r="S39" t="n">
        <v>66.97</v>
      </c>
      <c r="T39" t="n">
        <v>13213.45</v>
      </c>
      <c r="U39" t="n">
        <v>0.68</v>
      </c>
      <c r="V39" t="n">
        <v>0.84</v>
      </c>
      <c r="W39" t="n">
        <v>5.34</v>
      </c>
      <c r="X39" t="n">
        <v>0.8</v>
      </c>
      <c r="Y39" t="n">
        <v>1</v>
      </c>
      <c r="Z39" t="n">
        <v>10</v>
      </c>
      <c r="AA39" t="n">
        <v>938.7146014615221</v>
      </c>
      <c r="AB39" t="n">
        <v>1284.390730885077</v>
      </c>
      <c r="AC39" t="n">
        <v>1161.810282183117</v>
      </c>
      <c r="AD39" t="n">
        <v>938714.601461522</v>
      </c>
      <c r="AE39" t="n">
        <v>1284390.730885077</v>
      </c>
      <c r="AF39" t="n">
        <v>4.102611449307846e-06</v>
      </c>
      <c r="AG39" t="n">
        <v>33.90046296296296</v>
      </c>
      <c r="AH39" t="n">
        <v>1161810.282183117</v>
      </c>
    </row>
    <row r="40">
      <c r="A40" t="n">
        <v>38</v>
      </c>
      <c r="B40" t="n">
        <v>135</v>
      </c>
      <c r="C40" t="inlineStr">
        <is>
          <t xml:space="preserve">CONCLUIDO	</t>
        </is>
      </c>
      <c r="D40" t="n">
        <v>3.4229</v>
      </c>
      <c r="E40" t="n">
        <v>29.21</v>
      </c>
      <c r="F40" t="n">
        <v>24.95</v>
      </c>
      <c r="G40" t="n">
        <v>53.46</v>
      </c>
      <c r="H40" t="n">
        <v>0.66</v>
      </c>
      <c r="I40" t="n">
        <v>28</v>
      </c>
      <c r="J40" t="n">
        <v>281.58</v>
      </c>
      <c r="K40" t="n">
        <v>59.89</v>
      </c>
      <c r="L40" t="n">
        <v>10.5</v>
      </c>
      <c r="M40" t="n">
        <v>26</v>
      </c>
      <c r="N40" t="n">
        <v>76.19</v>
      </c>
      <c r="O40" t="n">
        <v>34962.08</v>
      </c>
      <c r="P40" t="n">
        <v>391.73</v>
      </c>
      <c r="Q40" t="n">
        <v>1397.24</v>
      </c>
      <c r="R40" t="n">
        <v>97.93000000000001</v>
      </c>
      <c r="S40" t="n">
        <v>66.97</v>
      </c>
      <c r="T40" t="n">
        <v>12827.19</v>
      </c>
      <c r="U40" t="n">
        <v>0.68</v>
      </c>
      <c r="V40" t="n">
        <v>0.84</v>
      </c>
      <c r="W40" t="n">
        <v>5.34</v>
      </c>
      <c r="X40" t="n">
        <v>0.78</v>
      </c>
      <c r="Y40" t="n">
        <v>1</v>
      </c>
      <c r="Z40" t="n">
        <v>10</v>
      </c>
      <c r="AA40" t="n">
        <v>937.3213923139394</v>
      </c>
      <c r="AB40" t="n">
        <v>1282.484480665305</v>
      </c>
      <c r="AC40" t="n">
        <v>1160.085961808881</v>
      </c>
      <c r="AD40" t="n">
        <v>937321.3923139394</v>
      </c>
      <c r="AE40" t="n">
        <v>1282484.480665305</v>
      </c>
      <c r="AF40" t="n">
        <v>4.112463387658016e-06</v>
      </c>
      <c r="AG40" t="n">
        <v>33.80787037037037</v>
      </c>
      <c r="AH40" t="n">
        <v>1160085.961808881</v>
      </c>
    </row>
    <row r="41">
      <c r="A41" t="n">
        <v>39</v>
      </c>
      <c r="B41" t="n">
        <v>135</v>
      </c>
      <c r="C41" t="inlineStr">
        <is>
          <t xml:space="preserve">CONCLUIDO	</t>
        </is>
      </c>
      <c r="D41" t="n">
        <v>3.434</v>
      </c>
      <c r="E41" t="n">
        <v>29.12</v>
      </c>
      <c r="F41" t="n">
        <v>24.9</v>
      </c>
      <c r="G41" t="n">
        <v>55.34</v>
      </c>
      <c r="H41" t="n">
        <v>0.68</v>
      </c>
      <c r="I41" t="n">
        <v>27</v>
      </c>
      <c r="J41" t="n">
        <v>282.07</v>
      </c>
      <c r="K41" t="n">
        <v>59.89</v>
      </c>
      <c r="L41" t="n">
        <v>10.75</v>
      </c>
      <c r="M41" t="n">
        <v>25</v>
      </c>
      <c r="N41" t="n">
        <v>76.44</v>
      </c>
      <c r="O41" t="n">
        <v>35023.13</v>
      </c>
      <c r="P41" t="n">
        <v>389.77</v>
      </c>
      <c r="Q41" t="n">
        <v>1397.23</v>
      </c>
      <c r="R41" t="n">
        <v>96.48999999999999</v>
      </c>
      <c r="S41" t="n">
        <v>66.97</v>
      </c>
      <c r="T41" t="n">
        <v>12110.8</v>
      </c>
      <c r="U41" t="n">
        <v>0.6899999999999999</v>
      </c>
      <c r="V41" t="n">
        <v>0.85</v>
      </c>
      <c r="W41" t="n">
        <v>5.34</v>
      </c>
      <c r="X41" t="n">
        <v>0.74</v>
      </c>
      <c r="Y41" t="n">
        <v>1</v>
      </c>
      <c r="Z41" t="n">
        <v>10</v>
      </c>
      <c r="AA41" t="n">
        <v>934.3197221275382</v>
      </c>
      <c r="AB41" t="n">
        <v>1278.377463091928</v>
      </c>
      <c r="AC41" t="n">
        <v>1156.370912228472</v>
      </c>
      <c r="AD41" t="n">
        <v>934319.7221275382</v>
      </c>
      <c r="AE41" t="n">
        <v>1278377.463091928</v>
      </c>
      <c r="AF41" t="n">
        <v>4.125799548107637e-06</v>
      </c>
      <c r="AG41" t="n">
        <v>33.7037037037037</v>
      </c>
      <c r="AH41" t="n">
        <v>1156370.912228472</v>
      </c>
    </row>
    <row r="42">
      <c r="A42" t="n">
        <v>40</v>
      </c>
      <c r="B42" t="n">
        <v>135</v>
      </c>
      <c r="C42" t="inlineStr">
        <is>
          <t xml:space="preserve">CONCLUIDO	</t>
        </is>
      </c>
      <c r="D42" t="n">
        <v>3.4331</v>
      </c>
      <c r="E42" t="n">
        <v>29.13</v>
      </c>
      <c r="F42" t="n">
        <v>24.91</v>
      </c>
      <c r="G42" t="n">
        <v>55.36</v>
      </c>
      <c r="H42" t="n">
        <v>0.6899999999999999</v>
      </c>
      <c r="I42" t="n">
        <v>27</v>
      </c>
      <c r="J42" t="n">
        <v>282.57</v>
      </c>
      <c r="K42" t="n">
        <v>59.89</v>
      </c>
      <c r="L42" t="n">
        <v>11</v>
      </c>
      <c r="M42" t="n">
        <v>25</v>
      </c>
      <c r="N42" t="n">
        <v>76.68000000000001</v>
      </c>
      <c r="O42" t="n">
        <v>35084.28</v>
      </c>
      <c r="P42" t="n">
        <v>388.92</v>
      </c>
      <c r="Q42" t="n">
        <v>1397.26</v>
      </c>
      <c r="R42" t="n">
        <v>96.78</v>
      </c>
      <c r="S42" t="n">
        <v>66.97</v>
      </c>
      <c r="T42" t="n">
        <v>12256.76</v>
      </c>
      <c r="U42" t="n">
        <v>0.6899999999999999</v>
      </c>
      <c r="V42" t="n">
        <v>0.84</v>
      </c>
      <c r="W42" t="n">
        <v>5.34</v>
      </c>
      <c r="X42" t="n">
        <v>0.74</v>
      </c>
      <c r="Y42" t="n">
        <v>1</v>
      </c>
      <c r="Z42" t="n">
        <v>10</v>
      </c>
      <c r="AA42" t="n">
        <v>933.8845909956904</v>
      </c>
      <c r="AB42" t="n">
        <v>1277.782097480703</v>
      </c>
      <c r="AC42" t="n">
        <v>1155.832367475581</v>
      </c>
      <c r="AD42" t="n">
        <v>933884.5909956903</v>
      </c>
      <c r="AE42" t="n">
        <v>1277782.097480703</v>
      </c>
      <c r="AF42" t="n">
        <v>4.124718237800911e-06</v>
      </c>
      <c r="AG42" t="n">
        <v>33.71527777777778</v>
      </c>
      <c r="AH42" t="n">
        <v>1155832.367475581</v>
      </c>
    </row>
    <row r="43">
      <c r="A43" t="n">
        <v>41</v>
      </c>
      <c r="B43" t="n">
        <v>135</v>
      </c>
      <c r="C43" t="inlineStr">
        <is>
          <t xml:space="preserve">CONCLUIDO	</t>
        </is>
      </c>
      <c r="D43" t="n">
        <v>3.443</v>
      </c>
      <c r="E43" t="n">
        <v>29.04</v>
      </c>
      <c r="F43" t="n">
        <v>24.88</v>
      </c>
      <c r="G43" t="n">
        <v>57.41</v>
      </c>
      <c r="H43" t="n">
        <v>0.71</v>
      </c>
      <c r="I43" t="n">
        <v>26</v>
      </c>
      <c r="J43" t="n">
        <v>283.06</v>
      </c>
      <c r="K43" t="n">
        <v>59.89</v>
      </c>
      <c r="L43" t="n">
        <v>11.25</v>
      </c>
      <c r="M43" t="n">
        <v>24</v>
      </c>
      <c r="N43" t="n">
        <v>76.93000000000001</v>
      </c>
      <c r="O43" t="n">
        <v>35145.53</v>
      </c>
      <c r="P43" t="n">
        <v>387.24</v>
      </c>
      <c r="Q43" t="n">
        <v>1397.3</v>
      </c>
      <c r="R43" t="n">
        <v>95.81999999999999</v>
      </c>
      <c r="S43" t="n">
        <v>66.97</v>
      </c>
      <c r="T43" t="n">
        <v>11781.73</v>
      </c>
      <c r="U43" t="n">
        <v>0.7</v>
      </c>
      <c r="V43" t="n">
        <v>0.85</v>
      </c>
      <c r="W43" t="n">
        <v>5.33</v>
      </c>
      <c r="X43" t="n">
        <v>0.71</v>
      </c>
      <c r="Y43" t="n">
        <v>1</v>
      </c>
      <c r="Z43" t="n">
        <v>10</v>
      </c>
      <c r="AA43" t="n">
        <v>921.4713231245315</v>
      </c>
      <c r="AB43" t="n">
        <v>1260.797716744655</v>
      </c>
      <c r="AC43" t="n">
        <v>1140.468952199254</v>
      </c>
      <c r="AD43" t="n">
        <v>921471.3231245315</v>
      </c>
      <c r="AE43" t="n">
        <v>1260797.716744655</v>
      </c>
      <c r="AF43" t="n">
        <v>4.136612651174895e-06</v>
      </c>
      <c r="AG43" t="n">
        <v>33.61111111111111</v>
      </c>
      <c r="AH43" t="n">
        <v>1140468.952199254</v>
      </c>
    </row>
    <row r="44">
      <c r="A44" t="n">
        <v>42</v>
      </c>
      <c r="B44" t="n">
        <v>135</v>
      </c>
      <c r="C44" t="inlineStr">
        <is>
          <t xml:space="preserve">CONCLUIDO	</t>
        </is>
      </c>
      <c r="D44" t="n">
        <v>3.4422</v>
      </c>
      <c r="E44" t="n">
        <v>29.05</v>
      </c>
      <c r="F44" t="n">
        <v>24.88</v>
      </c>
      <c r="G44" t="n">
        <v>57.42</v>
      </c>
      <c r="H44" t="n">
        <v>0.72</v>
      </c>
      <c r="I44" t="n">
        <v>26</v>
      </c>
      <c r="J44" t="n">
        <v>283.56</v>
      </c>
      <c r="K44" t="n">
        <v>59.89</v>
      </c>
      <c r="L44" t="n">
        <v>11.5</v>
      </c>
      <c r="M44" t="n">
        <v>24</v>
      </c>
      <c r="N44" t="n">
        <v>77.18000000000001</v>
      </c>
      <c r="O44" t="n">
        <v>35206.88</v>
      </c>
      <c r="P44" t="n">
        <v>386.55</v>
      </c>
      <c r="Q44" t="n">
        <v>1397.5</v>
      </c>
      <c r="R44" t="n">
        <v>95.79000000000001</v>
      </c>
      <c r="S44" t="n">
        <v>66.97</v>
      </c>
      <c r="T44" t="n">
        <v>11764.63</v>
      </c>
      <c r="U44" t="n">
        <v>0.7</v>
      </c>
      <c r="V44" t="n">
        <v>0.85</v>
      </c>
      <c r="W44" t="n">
        <v>5.34</v>
      </c>
      <c r="X44" t="n">
        <v>0.72</v>
      </c>
      <c r="Y44" t="n">
        <v>1</v>
      </c>
      <c r="Z44" t="n">
        <v>10</v>
      </c>
      <c r="AA44" t="n">
        <v>921.0817244599268</v>
      </c>
      <c r="AB44" t="n">
        <v>1260.264650663863</v>
      </c>
      <c r="AC44" t="n">
        <v>1139.98676119705</v>
      </c>
      <c r="AD44" t="n">
        <v>921081.7244599268</v>
      </c>
      <c r="AE44" t="n">
        <v>1260264.650663863</v>
      </c>
      <c r="AF44" t="n">
        <v>4.135651486457807e-06</v>
      </c>
      <c r="AG44" t="n">
        <v>33.62268518518518</v>
      </c>
      <c r="AH44" t="n">
        <v>1139986.76119705</v>
      </c>
    </row>
    <row r="45">
      <c r="A45" t="n">
        <v>43</v>
      </c>
      <c r="B45" t="n">
        <v>135</v>
      </c>
      <c r="C45" t="inlineStr">
        <is>
          <t xml:space="preserve">CONCLUIDO	</t>
        </is>
      </c>
      <c r="D45" t="n">
        <v>3.4524</v>
      </c>
      <c r="E45" t="n">
        <v>28.97</v>
      </c>
      <c r="F45" t="n">
        <v>24.85</v>
      </c>
      <c r="G45" t="n">
        <v>59.64</v>
      </c>
      <c r="H45" t="n">
        <v>0.74</v>
      </c>
      <c r="I45" t="n">
        <v>25</v>
      </c>
      <c r="J45" t="n">
        <v>284.06</v>
      </c>
      <c r="K45" t="n">
        <v>59.89</v>
      </c>
      <c r="L45" t="n">
        <v>11.75</v>
      </c>
      <c r="M45" t="n">
        <v>23</v>
      </c>
      <c r="N45" t="n">
        <v>77.42</v>
      </c>
      <c r="O45" t="n">
        <v>35268.32</v>
      </c>
      <c r="P45" t="n">
        <v>385.59</v>
      </c>
      <c r="Q45" t="n">
        <v>1397.21</v>
      </c>
      <c r="R45" t="n">
        <v>94.67</v>
      </c>
      <c r="S45" t="n">
        <v>66.97</v>
      </c>
      <c r="T45" t="n">
        <v>11212.25</v>
      </c>
      <c r="U45" t="n">
        <v>0.71</v>
      </c>
      <c r="V45" t="n">
        <v>0.85</v>
      </c>
      <c r="W45" t="n">
        <v>5.34</v>
      </c>
      <c r="X45" t="n">
        <v>0.68</v>
      </c>
      <c r="Y45" t="n">
        <v>1</v>
      </c>
      <c r="Z45" t="n">
        <v>10</v>
      </c>
      <c r="AA45" t="n">
        <v>919.0341739068965</v>
      </c>
      <c r="AB45" t="n">
        <v>1257.463101665652</v>
      </c>
      <c r="AC45" t="n">
        <v>1137.452588103229</v>
      </c>
      <c r="AD45" t="n">
        <v>919034.1739068965</v>
      </c>
      <c r="AE45" t="n">
        <v>1257463.101665652</v>
      </c>
      <c r="AF45" t="n">
        <v>4.1479063366007e-06</v>
      </c>
      <c r="AG45" t="n">
        <v>33.53009259259259</v>
      </c>
      <c r="AH45" t="n">
        <v>1137452.588103229</v>
      </c>
    </row>
    <row r="46">
      <c r="A46" t="n">
        <v>44</v>
      </c>
      <c r="B46" t="n">
        <v>135</v>
      </c>
      <c r="C46" t="inlineStr">
        <is>
          <t xml:space="preserve">CONCLUIDO	</t>
        </is>
      </c>
      <c r="D46" t="n">
        <v>3.4613</v>
      </c>
      <c r="E46" t="n">
        <v>28.89</v>
      </c>
      <c r="F46" t="n">
        <v>24.82</v>
      </c>
      <c r="G46" t="n">
        <v>62.06</v>
      </c>
      <c r="H46" t="n">
        <v>0.75</v>
      </c>
      <c r="I46" t="n">
        <v>24</v>
      </c>
      <c r="J46" t="n">
        <v>284.56</v>
      </c>
      <c r="K46" t="n">
        <v>59.89</v>
      </c>
      <c r="L46" t="n">
        <v>12</v>
      </c>
      <c r="M46" t="n">
        <v>22</v>
      </c>
      <c r="N46" t="n">
        <v>77.67</v>
      </c>
      <c r="O46" t="n">
        <v>35329.87</v>
      </c>
      <c r="P46" t="n">
        <v>383.94</v>
      </c>
      <c r="Q46" t="n">
        <v>1397.21</v>
      </c>
      <c r="R46" t="n">
        <v>94.09</v>
      </c>
      <c r="S46" t="n">
        <v>66.97</v>
      </c>
      <c r="T46" t="n">
        <v>10927.95</v>
      </c>
      <c r="U46" t="n">
        <v>0.71</v>
      </c>
      <c r="V46" t="n">
        <v>0.85</v>
      </c>
      <c r="W46" t="n">
        <v>5.33</v>
      </c>
      <c r="X46" t="n">
        <v>0.66</v>
      </c>
      <c r="Y46" t="n">
        <v>1</v>
      </c>
      <c r="Z46" t="n">
        <v>10</v>
      </c>
      <c r="AA46" t="n">
        <v>916.5672612111588</v>
      </c>
      <c r="AB46" t="n">
        <v>1254.087762882837</v>
      </c>
      <c r="AC46" t="n">
        <v>1134.399386916528</v>
      </c>
      <c r="AD46" t="n">
        <v>916567.2612111588</v>
      </c>
      <c r="AE46" t="n">
        <v>1254087.762882837</v>
      </c>
      <c r="AF46" t="n">
        <v>4.158599294078323e-06</v>
      </c>
      <c r="AG46" t="n">
        <v>33.4375</v>
      </c>
      <c r="AH46" t="n">
        <v>1134399.386916528</v>
      </c>
    </row>
    <row r="47">
      <c r="A47" t="n">
        <v>45</v>
      </c>
      <c r="B47" t="n">
        <v>135</v>
      </c>
      <c r="C47" t="inlineStr">
        <is>
          <t xml:space="preserve">CONCLUIDO	</t>
        </is>
      </c>
      <c r="D47" t="n">
        <v>3.461</v>
      </c>
      <c r="E47" t="n">
        <v>28.89</v>
      </c>
      <c r="F47" t="n">
        <v>24.83</v>
      </c>
      <c r="G47" t="n">
        <v>62.07</v>
      </c>
      <c r="H47" t="n">
        <v>0.77</v>
      </c>
      <c r="I47" t="n">
        <v>24</v>
      </c>
      <c r="J47" t="n">
        <v>285.06</v>
      </c>
      <c r="K47" t="n">
        <v>59.89</v>
      </c>
      <c r="L47" t="n">
        <v>12.25</v>
      </c>
      <c r="M47" t="n">
        <v>22</v>
      </c>
      <c r="N47" t="n">
        <v>77.92</v>
      </c>
      <c r="O47" t="n">
        <v>35391.51</v>
      </c>
      <c r="P47" t="n">
        <v>383.55</v>
      </c>
      <c r="Q47" t="n">
        <v>1397.18</v>
      </c>
      <c r="R47" t="n">
        <v>94.05</v>
      </c>
      <c r="S47" t="n">
        <v>66.97</v>
      </c>
      <c r="T47" t="n">
        <v>10907.09</v>
      </c>
      <c r="U47" t="n">
        <v>0.71</v>
      </c>
      <c r="V47" t="n">
        <v>0.85</v>
      </c>
      <c r="W47" t="n">
        <v>5.34</v>
      </c>
      <c r="X47" t="n">
        <v>0.66</v>
      </c>
      <c r="Y47" t="n">
        <v>1</v>
      </c>
      <c r="Z47" t="n">
        <v>10</v>
      </c>
      <c r="AA47" t="n">
        <v>916.3848791088863</v>
      </c>
      <c r="AB47" t="n">
        <v>1253.838219644377</v>
      </c>
      <c r="AC47" t="n">
        <v>1134.17365973451</v>
      </c>
      <c r="AD47" t="n">
        <v>916384.8791088862</v>
      </c>
      <c r="AE47" t="n">
        <v>1253838.219644377</v>
      </c>
      <c r="AF47" t="n">
        <v>4.158238857309414e-06</v>
      </c>
      <c r="AG47" t="n">
        <v>33.4375</v>
      </c>
      <c r="AH47" t="n">
        <v>1134173.65973451</v>
      </c>
    </row>
    <row r="48">
      <c r="A48" t="n">
        <v>46</v>
      </c>
      <c r="B48" t="n">
        <v>135</v>
      </c>
      <c r="C48" t="inlineStr">
        <is>
          <t xml:space="preserve">CONCLUIDO	</t>
        </is>
      </c>
      <c r="D48" t="n">
        <v>3.47</v>
      </c>
      <c r="E48" t="n">
        <v>28.82</v>
      </c>
      <c r="F48" t="n">
        <v>24.8</v>
      </c>
      <c r="G48" t="n">
        <v>64.7</v>
      </c>
      <c r="H48" t="n">
        <v>0.78</v>
      </c>
      <c r="I48" t="n">
        <v>23</v>
      </c>
      <c r="J48" t="n">
        <v>285.56</v>
      </c>
      <c r="K48" t="n">
        <v>59.89</v>
      </c>
      <c r="L48" t="n">
        <v>12.5</v>
      </c>
      <c r="M48" t="n">
        <v>21</v>
      </c>
      <c r="N48" t="n">
        <v>78.17</v>
      </c>
      <c r="O48" t="n">
        <v>35453.26</v>
      </c>
      <c r="P48" t="n">
        <v>382</v>
      </c>
      <c r="Q48" t="n">
        <v>1397.23</v>
      </c>
      <c r="R48" t="n">
        <v>93.23</v>
      </c>
      <c r="S48" t="n">
        <v>66.97</v>
      </c>
      <c r="T48" t="n">
        <v>10502.29</v>
      </c>
      <c r="U48" t="n">
        <v>0.72</v>
      </c>
      <c r="V48" t="n">
        <v>0.85</v>
      </c>
      <c r="W48" t="n">
        <v>5.33</v>
      </c>
      <c r="X48" t="n">
        <v>0.64</v>
      </c>
      <c r="Y48" t="n">
        <v>1</v>
      </c>
      <c r="Z48" t="n">
        <v>10</v>
      </c>
      <c r="AA48" t="n">
        <v>914.089954290621</v>
      </c>
      <c r="AB48" t="n">
        <v>1250.698202263089</v>
      </c>
      <c r="AC48" t="n">
        <v>1131.33332120505</v>
      </c>
      <c r="AD48" t="n">
        <v>914089.954290621</v>
      </c>
      <c r="AE48" t="n">
        <v>1250698.202263089</v>
      </c>
      <c r="AF48" t="n">
        <v>4.169051960376675e-06</v>
      </c>
      <c r="AG48" t="n">
        <v>33.35648148148148</v>
      </c>
      <c r="AH48" t="n">
        <v>1131333.32120505</v>
      </c>
    </row>
    <row r="49">
      <c r="A49" t="n">
        <v>47</v>
      </c>
      <c r="B49" t="n">
        <v>135</v>
      </c>
      <c r="C49" t="inlineStr">
        <is>
          <t xml:space="preserve">CONCLUIDO	</t>
        </is>
      </c>
      <c r="D49" t="n">
        <v>3.4698</v>
      </c>
      <c r="E49" t="n">
        <v>28.82</v>
      </c>
      <c r="F49" t="n">
        <v>24.8</v>
      </c>
      <c r="G49" t="n">
        <v>64.70999999999999</v>
      </c>
      <c r="H49" t="n">
        <v>0.79</v>
      </c>
      <c r="I49" t="n">
        <v>23</v>
      </c>
      <c r="J49" t="n">
        <v>286.06</v>
      </c>
      <c r="K49" t="n">
        <v>59.89</v>
      </c>
      <c r="L49" t="n">
        <v>12.75</v>
      </c>
      <c r="M49" t="n">
        <v>21</v>
      </c>
      <c r="N49" t="n">
        <v>78.42</v>
      </c>
      <c r="O49" t="n">
        <v>35515.1</v>
      </c>
      <c r="P49" t="n">
        <v>381.65</v>
      </c>
      <c r="Q49" t="n">
        <v>1397.21</v>
      </c>
      <c r="R49" t="n">
        <v>93.51000000000001</v>
      </c>
      <c r="S49" t="n">
        <v>66.97</v>
      </c>
      <c r="T49" t="n">
        <v>10642.34</v>
      </c>
      <c r="U49" t="n">
        <v>0.72</v>
      </c>
      <c r="V49" t="n">
        <v>0.85</v>
      </c>
      <c r="W49" t="n">
        <v>5.33</v>
      </c>
      <c r="X49" t="n">
        <v>0.64</v>
      </c>
      <c r="Y49" t="n">
        <v>1</v>
      </c>
      <c r="Z49" t="n">
        <v>10</v>
      </c>
      <c r="AA49" t="n">
        <v>913.8691821503611</v>
      </c>
      <c r="AB49" t="n">
        <v>1250.396132081006</v>
      </c>
      <c r="AC49" t="n">
        <v>1131.060080177187</v>
      </c>
      <c r="AD49" t="n">
        <v>913869.1821503611</v>
      </c>
      <c r="AE49" t="n">
        <v>1250396.132081006</v>
      </c>
      <c r="AF49" t="n">
        <v>4.168811669197402e-06</v>
      </c>
      <c r="AG49" t="n">
        <v>33.35648148148148</v>
      </c>
      <c r="AH49" t="n">
        <v>1131060.080177187</v>
      </c>
    </row>
    <row r="50">
      <c r="A50" t="n">
        <v>48</v>
      </c>
      <c r="B50" t="n">
        <v>135</v>
      </c>
      <c r="C50" t="inlineStr">
        <is>
          <t xml:space="preserve">CONCLUIDO	</t>
        </is>
      </c>
      <c r="D50" t="n">
        <v>3.4814</v>
      </c>
      <c r="E50" t="n">
        <v>28.72</v>
      </c>
      <c r="F50" t="n">
        <v>24.76</v>
      </c>
      <c r="G50" t="n">
        <v>67.52</v>
      </c>
      <c r="H50" t="n">
        <v>0.8100000000000001</v>
      </c>
      <c r="I50" t="n">
        <v>22</v>
      </c>
      <c r="J50" t="n">
        <v>286.56</v>
      </c>
      <c r="K50" t="n">
        <v>59.89</v>
      </c>
      <c r="L50" t="n">
        <v>13</v>
      </c>
      <c r="M50" t="n">
        <v>20</v>
      </c>
      <c r="N50" t="n">
        <v>78.68000000000001</v>
      </c>
      <c r="O50" t="n">
        <v>35577.18</v>
      </c>
      <c r="P50" t="n">
        <v>379.98</v>
      </c>
      <c r="Q50" t="n">
        <v>1397.19</v>
      </c>
      <c r="R50" t="n">
        <v>91.92</v>
      </c>
      <c r="S50" t="n">
        <v>66.97</v>
      </c>
      <c r="T50" t="n">
        <v>9851.91</v>
      </c>
      <c r="U50" t="n">
        <v>0.73</v>
      </c>
      <c r="V50" t="n">
        <v>0.85</v>
      </c>
      <c r="W50" t="n">
        <v>5.33</v>
      </c>
      <c r="X50" t="n">
        <v>0.59</v>
      </c>
      <c r="Y50" t="n">
        <v>1</v>
      </c>
      <c r="Z50" t="n">
        <v>10</v>
      </c>
      <c r="AA50" t="n">
        <v>911.1497671067766</v>
      </c>
      <c r="AB50" t="n">
        <v>1246.675308446249</v>
      </c>
      <c r="AC50" t="n">
        <v>1127.694366727923</v>
      </c>
      <c r="AD50" t="n">
        <v>911149.7671067766</v>
      </c>
      <c r="AE50" t="n">
        <v>1246675.308446249</v>
      </c>
      <c r="AF50" t="n">
        <v>4.182748557595202e-06</v>
      </c>
      <c r="AG50" t="n">
        <v>33.24074074074074</v>
      </c>
      <c r="AH50" t="n">
        <v>1127694.366727923</v>
      </c>
    </row>
    <row r="51">
      <c r="A51" t="n">
        <v>49</v>
      </c>
      <c r="B51" t="n">
        <v>135</v>
      </c>
      <c r="C51" t="inlineStr">
        <is>
          <t xml:space="preserve">CONCLUIDO	</t>
        </is>
      </c>
      <c r="D51" t="n">
        <v>3.4809</v>
      </c>
      <c r="E51" t="n">
        <v>28.73</v>
      </c>
      <c r="F51" t="n">
        <v>24.76</v>
      </c>
      <c r="G51" t="n">
        <v>67.54000000000001</v>
      </c>
      <c r="H51" t="n">
        <v>0.82</v>
      </c>
      <c r="I51" t="n">
        <v>22</v>
      </c>
      <c r="J51" t="n">
        <v>287.07</v>
      </c>
      <c r="K51" t="n">
        <v>59.89</v>
      </c>
      <c r="L51" t="n">
        <v>13.25</v>
      </c>
      <c r="M51" t="n">
        <v>20</v>
      </c>
      <c r="N51" t="n">
        <v>78.93000000000001</v>
      </c>
      <c r="O51" t="n">
        <v>35639.23</v>
      </c>
      <c r="P51" t="n">
        <v>379.31</v>
      </c>
      <c r="Q51" t="n">
        <v>1397.2</v>
      </c>
      <c r="R51" t="n">
        <v>92.08</v>
      </c>
      <c r="S51" t="n">
        <v>66.97</v>
      </c>
      <c r="T51" t="n">
        <v>9932.440000000001</v>
      </c>
      <c r="U51" t="n">
        <v>0.73</v>
      </c>
      <c r="V51" t="n">
        <v>0.85</v>
      </c>
      <c r="W51" t="n">
        <v>5.33</v>
      </c>
      <c r="X51" t="n">
        <v>0.6</v>
      </c>
      <c r="Y51" t="n">
        <v>1</v>
      </c>
      <c r="Z51" t="n">
        <v>10</v>
      </c>
      <c r="AA51" t="n">
        <v>910.7416154412246</v>
      </c>
      <c r="AB51" t="n">
        <v>1246.11685733106</v>
      </c>
      <c r="AC51" t="n">
        <v>1127.189213403376</v>
      </c>
      <c r="AD51" t="n">
        <v>910741.6154412245</v>
      </c>
      <c r="AE51" t="n">
        <v>1246116.85733106</v>
      </c>
      <c r="AF51" t="n">
        <v>4.182147829647021e-06</v>
      </c>
      <c r="AG51" t="n">
        <v>33.25231481481482</v>
      </c>
      <c r="AH51" t="n">
        <v>1127189.213403376</v>
      </c>
    </row>
    <row r="52">
      <c r="A52" t="n">
        <v>50</v>
      </c>
      <c r="B52" t="n">
        <v>135</v>
      </c>
      <c r="C52" t="inlineStr">
        <is>
          <t xml:space="preserve">CONCLUIDO	</t>
        </is>
      </c>
      <c r="D52" t="n">
        <v>3.4907</v>
      </c>
      <c r="E52" t="n">
        <v>28.65</v>
      </c>
      <c r="F52" t="n">
        <v>24.73</v>
      </c>
      <c r="G52" t="n">
        <v>70.66</v>
      </c>
      <c r="H52" t="n">
        <v>0.84</v>
      </c>
      <c r="I52" t="n">
        <v>21</v>
      </c>
      <c r="J52" t="n">
        <v>287.57</v>
      </c>
      <c r="K52" t="n">
        <v>59.89</v>
      </c>
      <c r="L52" t="n">
        <v>13.5</v>
      </c>
      <c r="M52" t="n">
        <v>19</v>
      </c>
      <c r="N52" t="n">
        <v>79.18000000000001</v>
      </c>
      <c r="O52" t="n">
        <v>35701.38</v>
      </c>
      <c r="P52" t="n">
        <v>376.72</v>
      </c>
      <c r="Q52" t="n">
        <v>1397.2</v>
      </c>
      <c r="R52" t="n">
        <v>90.93000000000001</v>
      </c>
      <c r="S52" t="n">
        <v>66.97</v>
      </c>
      <c r="T52" t="n">
        <v>9362</v>
      </c>
      <c r="U52" t="n">
        <v>0.74</v>
      </c>
      <c r="V52" t="n">
        <v>0.85</v>
      </c>
      <c r="W52" t="n">
        <v>5.33</v>
      </c>
      <c r="X52" t="n">
        <v>0.57</v>
      </c>
      <c r="Y52" t="n">
        <v>1</v>
      </c>
      <c r="Z52" t="n">
        <v>10</v>
      </c>
      <c r="AA52" t="n">
        <v>907.6627825077064</v>
      </c>
      <c r="AB52" t="n">
        <v>1241.904262282897</v>
      </c>
      <c r="AC52" t="n">
        <v>1123.378662514196</v>
      </c>
      <c r="AD52" t="n">
        <v>907662.7825077064</v>
      </c>
      <c r="AE52" t="n">
        <v>1241904.262282897</v>
      </c>
      <c r="AF52" t="n">
        <v>4.19392209743137e-06</v>
      </c>
      <c r="AG52" t="n">
        <v>33.15972222222222</v>
      </c>
      <c r="AH52" t="n">
        <v>1123378.662514196</v>
      </c>
    </row>
    <row r="53">
      <c r="A53" t="n">
        <v>51</v>
      </c>
      <c r="B53" t="n">
        <v>135</v>
      </c>
      <c r="C53" t="inlineStr">
        <is>
          <t xml:space="preserve">CONCLUIDO	</t>
        </is>
      </c>
      <c r="D53" t="n">
        <v>3.4899</v>
      </c>
      <c r="E53" t="n">
        <v>28.65</v>
      </c>
      <c r="F53" t="n">
        <v>24.74</v>
      </c>
      <c r="G53" t="n">
        <v>70.68000000000001</v>
      </c>
      <c r="H53" t="n">
        <v>0.85</v>
      </c>
      <c r="I53" t="n">
        <v>21</v>
      </c>
      <c r="J53" t="n">
        <v>288.08</v>
      </c>
      <c r="K53" t="n">
        <v>59.89</v>
      </c>
      <c r="L53" t="n">
        <v>13.75</v>
      </c>
      <c r="M53" t="n">
        <v>19</v>
      </c>
      <c r="N53" t="n">
        <v>79.44</v>
      </c>
      <c r="O53" t="n">
        <v>35763.64</v>
      </c>
      <c r="P53" t="n">
        <v>376.84</v>
      </c>
      <c r="Q53" t="n">
        <v>1397.17</v>
      </c>
      <c r="R53" t="n">
        <v>91.25</v>
      </c>
      <c r="S53" t="n">
        <v>66.97</v>
      </c>
      <c r="T53" t="n">
        <v>9519.66</v>
      </c>
      <c r="U53" t="n">
        <v>0.73</v>
      </c>
      <c r="V53" t="n">
        <v>0.85</v>
      </c>
      <c r="W53" t="n">
        <v>5.33</v>
      </c>
      <c r="X53" t="n">
        <v>0.57</v>
      </c>
      <c r="Y53" t="n">
        <v>1</v>
      </c>
      <c r="Z53" t="n">
        <v>10</v>
      </c>
      <c r="AA53" t="n">
        <v>907.8913364814138</v>
      </c>
      <c r="AB53" t="n">
        <v>1242.216979912814</v>
      </c>
      <c r="AC53" t="n">
        <v>1123.661534812416</v>
      </c>
      <c r="AD53" t="n">
        <v>907891.3364814138</v>
      </c>
      <c r="AE53" t="n">
        <v>1242216.979912814</v>
      </c>
      <c r="AF53" t="n">
        <v>4.192960932714281e-06</v>
      </c>
      <c r="AG53" t="n">
        <v>33.15972222222222</v>
      </c>
      <c r="AH53" t="n">
        <v>1123661.534812415</v>
      </c>
    </row>
    <row r="54">
      <c r="A54" t="n">
        <v>52</v>
      </c>
      <c r="B54" t="n">
        <v>135</v>
      </c>
      <c r="C54" t="inlineStr">
        <is>
          <t xml:space="preserve">CONCLUIDO	</t>
        </is>
      </c>
      <c r="D54" t="n">
        <v>3.492</v>
      </c>
      <c r="E54" t="n">
        <v>28.64</v>
      </c>
      <c r="F54" t="n">
        <v>24.72</v>
      </c>
      <c r="G54" t="n">
        <v>70.64</v>
      </c>
      <c r="H54" t="n">
        <v>0.86</v>
      </c>
      <c r="I54" t="n">
        <v>21</v>
      </c>
      <c r="J54" t="n">
        <v>288.58</v>
      </c>
      <c r="K54" t="n">
        <v>59.89</v>
      </c>
      <c r="L54" t="n">
        <v>14</v>
      </c>
      <c r="M54" t="n">
        <v>19</v>
      </c>
      <c r="N54" t="n">
        <v>79.69</v>
      </c>
      <c r="O54" t="n">
        <v>35826</v>
      </c>
      <c r="P54" t="n">
        <v>375.54</v>
      </c>
      <c r="Q54" t="n">
        <v>1397.29</v>
      </c>
      <c r="R54" t="n">
        <v>90.63</v>
      </c>
      <c r="S54" t="n">
        <v>66.97</v>
      </c>
      <c r="T54" t="n">
        <v>9210.719999999999</v>
      </c>
      <c r="U54" t="n">
        <v>0.74</v>
      </c>
      <c r="V54" t="n">
        <v>0.85</v>
      </c>
      <c r="W54" t="n">
        <v>5.33</v>
      </c>
      <c r="X54" t="n">
        <v>0.5600000000000001</v>
      </c>
      <c r="Y54" t="n">
        <v>1</v>
      </c>
      <c r="Z54" t="n">
        <v>10</v>
      </c>
      <c r="AA54" t="n">
        <v>906.643477420693</v>
      </c>
      <c r="AB54" t="n">
        <v>1240.509604094279</v>
      </c>
      <c r="AC54" t="n">
        <v>1122.117108545685</v>
      </c>
      <c r="AD54" t="n">
        <v>906643.477420693</v>
      </c>
      <c r="AE54" t="n">
        <v>1240509.604094279</v>
      </c>
      <c r="AF54" t="n">
        <v>4.195483990096641e-06</v>
      </c>
      <c r="AG54" t="n">
        <v>33.14814814814815</v>
      </c>
      <c r="AH54" t="n">
        <v>1122117.108545685</v>
      </c>
    </row>
    <row r="55">
      <c r="A55" t="n">
        <v>53</v>
      </c>
      <c r="B55" t="n">
        <v>135</v>
      </c>
      <c r="C55" t="inlineStr">
        <is>
          <t xml:space="preserve">CONCLUIDO	</t>
        </is>
      </c>
      <c r="D55" t="n">
        <v>3.5007</v>
      </c>
      <c r="E55" t="n">
        <v>28.57</v>
      </c>
      <c r="F55" t="n">
        <v>24.7</v>
      </c>
      <c r="G55" t="n">
        <v>74.09999999999999</v>
      </c>
      <c r="H55" t="n">
        <v>0.88</v>
      </c>
      <c r="I55" t="n">
        <v>20</v>
      </c>
      <c r="J55" t="n">
        <v>289.09</v>
      </c>
      <c r="K55" t="n">
        <v>59.89</v>
      </c>
      <c r="L55" t="n">
        <v>14.25</v>
      </c>
      <c r="M55" t="n">
        <v>18</v>
      </c>
      <c r="N55" t="n">
        <v>79.95</v>
      </c>
      <c r="O55" t="n">
        <v>35888.47</v>
      </c>
      <c r="P55" t="n">
        <v>374.81</v>
      </c>
      <c r="Q55" t="n">
        <v>1397.22</v>
      </c>
      <c r="R55" t="n">
        <v>89.89</v>
      </c>
      <c r="S55" t="n">
        <v>66.97</v>
      </c>
      <c r="T55" t="n">
        <v>8845.82</v>
      </c>
      <c r="U55" t="n">
        <v>0.75</v>
      </c>
      <c r="V55" t="n">
        <v>0.85</v>
      </c>
      <c r="W55" t="n">
        <v>5.33</v>
      </c>
      <c r="X55" t="n">
        <v>0.54</v>
      </c>
      <c r="Y55" t="n">
        <v>1</v>
      </c>
      <c r="Z55" t="n">
        <v>10</v>
      </c>
      <c r="AA55" t="n">
        <v>905.0485524884245</v>
      </c>
      <c r="AB55" t="n">
        <v>1238.327357438827</v>
      </c>
      <c r="AC55" t="n">
        <v>1120.143132448227</v>
      </c>
      <c r="AD55" t="n">
        <v>905048.5524884246</v>
      </c>
      <c r="AE55" t="n">
        <v>1238327.357438827</v>
      </c>
      <c r="AF55" t="n">
        <v>4.205936656394992e-06</v>
      </c>
      <c r="AG55" t="n">
        <v>33.06712962962963</v>
      </c>
      <c r="AH55" t="n">
        <v>1120143.132448227</v>
      </c>
    </row>
    <row r="56">
      <c r="A56" t="n">
        <v>54</v>
      </c>
      <c r="B56" t="n">
        <v>135</v>
      </c>
      <c r="C56" t="inlineStr">
        <is>
          <t xml:space="preserve">CONCLUIDO	</t>
        </is>
      </c>
      <c r="D56" t="n">
        <v>3.5001</v>
      </c>
      <c r="E56" t="n">
        <v>28.57</v>
      </c>
      <c r="F56" t="n">
        <v>24.71</v>
      </c>
      <c r="G56" t="n">
        <v>74.12</v>
      </c>
      <c r="H56" t="n">
        <v>0.89</v>
      </c>
      <c r="I56" t="n">
        <v>20</v>
      </c>
      <c r="J56" t="n">
        <v>289.6</v>
      </c>
      <c r="K56" t="n">
        <v>59.89</v>
      </c>
      <c r="L56" t="n">
        <v>14.5</v>
      </c>
      <c r="M56" t="n">
        <v>18</v>
      </c>
      <c r="N56" t="n">
        <v>80.20999999999999</v>
      </c>
      <c r="O56" t="n">
        <v>35951.04</v>
      </c>
      <c r="P56" t="n">
        <v>374.22</v>
      </c>
      <c r="Q56" t="n">
        <v>1397.22</v>
      </c>
      <c r="R56" t="n">
        <v>90.09</v>
      </c>
      <c r="S56" t="n">
        <v>66.97</v>
      </c>
      <c r="T56" t="n">
        <v>8945.91</v>
      </c>
      <c r="U56" t="n">
        <v>0.74</v>
      </c>
      <c r="V56" t="n">
        <v>0.85</v>
      </c>
      <c r="W56" t="n">
        <v>5.33</v>
      </c>
      <c r="X56" t="n">
        <v>0.54</v>
      </c>
      <c r="Y56" t="n">
        <v>1</v>
      </c>
      <c r="Z56" t="n">
        <v>10</v>
      </c>
      <c r="AA56" t="n">
        <v>904.7627364929847</v>
      </c>
      <c r="AB56" t="n">
        <v>1237.936291384555</v>
      </c>
      <c r="AC56" t="n">
        <v>1119.78938918931</v>
      </c>
      <c r="AD56" t="n">
        <v>904762.7364929847</v>
      </c>
      <c r="AE56" t="n">
        <v>1237936.291384555</v>
      </c>
      <c r="AF56" t="n">
        <v>4.205215782857174e-06</v>
      </c>
      <c r="AG56" t="n">
        <v>33.06712962962963</v>
      </c>
      <c r="AH56" t="n">
        <v>1119789.389189309</v>
      </c>
    </row>
    <row r="57">
      <c r="A57" t="n">
        <v>55</v>
      </c>
      <c r="B57" t="n">
        <v>135</v>
      </c>
      <c r="C57" t="inlineStr">
        <is>
          <t xml:space="preserve">CONCLUIDO	</t>
        </is>
      </c>
      <c r="D57" t="n">
        <v>3.5096</v>
      </c>
      <c r="E57" t="n">
        <v>28.49</v>
      </c>
      <c r="F57" t="n">
        <v>24.68</v>
      </c>
      <c r="G57" t="n">
        <v>77.94</v>
      </c>
      <c r="H57" t="n">
        <v>0.91</v>
      </c>
      <c r="I57" t="n">
        <v>19</v>
      </c>
      <c r="J57" t="n">
        <v>290.1</v>
      </c>
      <c r="K57" t="n">
        <v>59.89</v>
      </c>
      <c r="L57" t="n">
        <v>14.75</v>
      </c>
      <c r="M57" t="n">
        <v>17</v>
      </c>
      <c r="N57" t="n">
        <v>80.47</v>
      </c>
      <c r="O57" t="n">
        <v>36013.72</v>
      </c>
      <c r="P57" t="n">
        <v>370.72</v>
      </c>
      <c r="Q57" t="n">
        <v>1397.21</v>
      </c>
      <c r="R57" t="n">
        <v>89.29000000000001</v>
      </c>
      <c r="S57" t="n">
        <v>66.97</v>
      </c>
      <c r="T57" t="n">
        <v>8551.110000000001</v>
      </c>
      <c r="U57" t="n">
        <v>0.75</v>
      </c>
      <c r="V57" t="n">
        <v>0.85</v>
      </c>
      <c r="W57" t="n">
        <v>5.33</v>
      </c>
      <c r="X57" t="n">
        <v>0.51</v>
      </c>
      <c r="Y57" t="n">
        <v>1</v>
      </c>
      <c r="Z57" t="n">
        <v>10</v>
      </c>
      <c r="AA57" t="n">
        <v>891.1405623318141</v>
      </c>
      <c r="AB57" t="n">
        <v>1219.297831729331</v>
      </c>
      <c r="AC57" t="n">
        <v>1102.929757964338</v>
      </c>
      <c r="AD57" t="n">
        <v>891140.5623318141</v>
      </c>
      <c r="AE57" t="n">
        <v>1219297.831729331</v>
      </c>
      <c r="AF57" t="n">
        <v>4.216629613872615e-06</v>
      </c>
      <c r="AG57" t="n">
        <v>32.97453703703704</v>
      </c>
      <c r="AH57" t="n">
        <v>1102929.757964338</v>
      </c>
    </row>
    <row r="58">
      <c r="A58" t="n">
        <v>56</v>
      </c>
      <c r="B58" t="n">
        <v>135</v>
      </c>
      <c r="C58" t="inlineStr">
        <is>
          <t xml:space="preserve">CONCLUIDO	</t>
        </is>
      </c>
      <c r="D58" t="n">
        <v>3.5094</v>
      </c>
      <c r="E58" t="n">
        <v>28.49</v>
      </c>
      <c r="F58" t="n">
        <v>24.68</v>
      </c>
      <c r="G58" t="n">
        <v>77.94</v>
      </c>
      <c r="H58" t="n">
        <v>0.92</v>
      </c>
      <c r="I58" t="n">
        <v>19</v>
      </c>
      <c r="J58" t="n">
        <v>290.61</v>
      </c>
      <c r="K58" t="n">
        <v>59.89</v>
      </c>
      <c r="L58" t="n">
        <v>15</v>
      </c>
      <c r="M58" t="n">
        <v>17</v>
      </c>
      <c r="N58" t="n">
        <v>80.73</v>
      </c>
      <c r="O58" t="n">
        <v>36076.5</v>
      </c>
      <c r="P58" t="n">
        <v>372.01</v>
      </c>
      <c r="Q58" t="n">
        <v>1397.17</v>
      </c>
      <c r="R58" t="n">
        <v>89.44</v>
      </c>
      <c r="S58" t="n">
        <v>66.97</v>
      </c>
      <c r="T58" t="n">
        <v>8626.52</v>
      </c>
      <c r="U58" t="n">
        <v>0.75</v>
      </c>
      <c r="V58" t="n">
        <v>0.85</v>
      </c>
      <c r="W58" t="n">
        <v>5.32</v>
      </c>
      <c r="X58" t="n">
        <v>0.52</v>
      </c>
      <c r="Y58" t="n">
        <v>1</v>
      </c>
      <c r="Z58" t="n">
        <v>10</v>
      </c>
      <c r="AA58" t="n">
        <v>892.0518163071843</v>
      </c>
      <c r="AB58" t="n">
        <v>1220.544649620121</v>
      </c>
      <c r="AC58" t="n">
        <v>1104.05758130555</v>
      </c>
      <c r="AD58" t="n">
        <v>892051.8163071843</v>
      </c>
      <c r="AE58" t="n">
        <v>1220544.649620121</v>
      </c>
      <c r="AF58" t="n">
        <v>4.216389322693342e-06</v>
      </c>
      <c r="AG58" t="n">
        <v>32.97453703703704</v>
      </c>
      <c r="AH58" t="n">
        <v>1104057.58130555</v>
      </c>
    </row>
    <row r="59">
      <c r="A59" t="n">
        <v>57</v>
      </c>
      <c r="B59" t="n">
        <v>135</v>
      </c>
      <c r="C59" t="inlineStr">
        <is>
          <t xml:space="preserve">CONCLUIDO	</t>
        </is>
      </c>
      <c r="D59" t="n">
        <v>3.5084</v>
      </c>
      <c r="E59" t="n">
        <v>28.5</v>
      </c>
      <c r="F59" t="n">
        <v>24.69</v>
      </c>
      <c r="G59" t="n">
        <v>77.97</v>
      </c>
      <c r="H59" t="n">
        <v>0.93</v>
      </c>
      <c r="I59" t="n">
        <v>19</v>
      </c>
      <c r="J59" t="n">
        <v>291.12</v>
      </c>
      <c r="K59" t="n">
        <v>59.89</v>
      </c>
      <c r="L59" t="n">
        <v>15.25</v>
      </c>
      <c r="M59" t="n">
        <v>17</v>
      </c>
      <c r="N59" t="n">
        <v>80.98999999999999</v>
      </c>
      <c r="O59" t="n">
        <v>36139.39</v>
      </c>
      <c r="P59" t="n">
        <v>371.11</v>
      </c>
      <c r="Q59" t="n">
        <v>1397.18</v>
      </c>
      <c r="R59" t="n">
        <v>89.56</v>
      </c>
      <c r="S59" t="n">
        <v>66.97</v>
      </c>
      <c r="T59" t="n">
        <v>8686.76</v>
      </c>
      <c r="U59" t="n">
        <v>0.75</v>
      </c>
      <c r="V59" t="n">
        <v>0.85</v>
      </c>
      <c r="W59" t="n">
        <v>5.33</v>
      </c>
      <c r="X59" t="n">
        <v>0.52</v>
      </c>
      <c r="Y59" t="n">
        <v>1</v>
      </c>
      <c r="Z59" t="n">
        <v>10</v>
      </c>
      <c r="AA59" t="n">
        <v>891.5969615882465</v>
      </c>
      <c r="AB59" t="n">
        <v>1219.922297326896</v>
      </c>
      <c r="AC59" t="n">
        <v>1103.494625441715</v>
      </c>
      <c r="AD59" t="n">
        <v>891596.9615882465</v>
      </c>
      <c r="AE59" t="n">
        <v>1219922.297326896</v>
      </c>
      <c r="AF59" t="n">
        <v>4.215187866796981e-06</v>
      </c>
      <c r="AG59" t="n">
        <v>32.98611111111111</v>
      </c>
      <c r="AH59" t="n">
        <v>1103494.625441715</v>
      </c>
    </row>
    <row r="60">
      <c r="A60" t="n">
        <v>58</v>
      </c>
      <c r="B60" t="n">
        <v>135</v>
      </c>
      <c r="C60" t="inlineStr">
        <is>
          <t xml:space="preserve">CONCLUIDO	</t>
        </is>
      </c>
      <c r="D60" t="n">
        <v>3.5196</v>
      </c>
      <c r="E60" t="n">
        <v>28.41</v>
      </c>
      <c r="F60" t="n">
        <v>24.65</v>
      </c>
      <c r="G60" t="n">
        <v>82.16</v>
      </c>
      <c r="H60" t="n">
        <v>0.95</v>
      </c>
      <c r="I60" t="n">
        <v>18</v>
      </c>
      <c r="J60" t="n">
        <v>291.63</v>
      </c>
      <c r="K60" t="n">
        <v>59.89</v>
      </c>
      <c r="L60" t="n">
        <v>15.5</v>
      </c>
      <c r="M60" t="n">
        <v>16</v>
      </c>
      <c r="N60" t="n">
        <v>81.25</v>
      </c>
      <c r="O60" t="n">
        <v>36202.38</v>
      </c>
      <c r="P60" t="n">
        <v>367.58</v>
      </c>
      <c r="Q60" t="n">
        <v>1397.19</v>
      </c>
      <c r="R60" t="n">
        <v>88.45999999999999</v>
      </c>
      <c r="S60" t="n">
        <v>66.97</v>
      </c>
      <c r="T60" t="n">
        <v>8144</v>
      </c>
      <c r="U60" t="n">
        <v>0.76</v>
      </c>
      <c r="V60" t="n">
        <v>0.85</v>
      </c>
      <c r="W60" t="n">
        <v>5.32</v>
      </c>
      <c r="X60" t="n">
        <v>0.48</v>
      </c>
      <c r="Y60" t="n">
        <v>1</v>
      </c>
      <c r="Z60" t="n">
        <v>10</v>
      </c>
      <c r="AA60" t="n">
        <v>887.7137010107441</v>
      </c>
      <c r="AB60" t="n">
        <v>1214.609048887392</v>
      </c>
      <c r="AC60" t="n">
        <v>1098.688465976085</v>
      </c>
      <c r="AD60" t="n">
        <v>887713.7010107441</v>
      </c>
      <c r="AE60" t="n">
        <v>1214609.048887392</v>
      </c>
      <c r="AF60" t="n">
        <v>4.228644172836237e-06</v>
      </c>
      <c r="AG60" t="n">
        <v>32.88194444444445</v>
      </c>
      <c r="AH60" t="n">
        <v>1098688.465976085</v>
      </c>
    </row>
    <row r="61">
      <c r="A61" t="n">
        <v>59</v>
      </c>
      <c r="B61" t="n">
        <v>135</v>
      </c>
      <c r="C61" t="inlineStr">
        <is>
          <t xml:space="preserve">CONCLUIDO	</t>
        </is>
      </c>
      <c r="D61" t="n">
        <v>3.517</v>
      </c>
      <c r="E61" t="n">
        <v>28.43</v>
      </c>
      <c r="F61" t="n">
        <v>24.67</v>
      </c>
      <c r="G61" t="n">
        <v>82.23999999999999</v>
      </c>
      <c r="H61" t="n">
        <v>0.96</v>
      </c>
      <c r="I61" t="n">
        <v>18</v>
      </c>
      <c r="J61" t="n">
        <v>292.15</v>
      </c>
      <c r="K61" t="n">
        <v>59.89</v>
      </c>
      <c r="L61" t="n">
        <v>15.75</v>
      </c>
      <c r="M61" t="n">
        <v>16</v>
      </c>
      <c r="N61" t="n">
        <v>81.51000000000001</v>
      </c>
      <c r="O61" t="n">
        <v>36265.48</v>
      </c>
      <c r="P61" t="n">
        <v>368.81</v>
      </c>
      <c r="Q61" t="n">
        <v>1397.2</v>
      </c>
      <c r="R61" t="n">
        <v>89</v>
      </c>
      <c r="S61" t="n">
        <v>66.97</v>
      </c>
      <c r="T61" t="n">
        <v>8413.639999999999</v>
      </c>
      <c r="U61" t="n">
        <v>0.75</v>
      </c>
      <c r="V61" t="n">
        <v>0.85</v>
      </c>
      <c r="W61" t="n">
        <v>5.33</v>
      </c>
      <c r="X61" t="n">
        <v>0.51</v>
      </c>
      <c r="Y61" t="n">
        <v>1</v>
      </c>
      <c r="Z61" t="n">
        <v>10</v>
      </c>
      <c r="AA61" t="n">
        <v>888.9533491860639</v>
      </c>
      <c r="AB61" t="n">
        <v>1216.305190210282</v>
      </c>
      <c r="AC61" t="n">
        <v>1100.222729951668</v>
      </c>
      <c r="AD61" t="n">
        <v>888953.3491860639</v>
      </c>
      <c r="AE61" t="n">
        <v>1216305.190210282</v>
      </c>
      <c r="AF61" t="n">
        <v>4.225520387505695e-06</v>
      </c>
      <c r="AG61" t="n">
        <v>32.9050925925926</v>
      </c>
      <c r="AH61" t="n">
        <v>1100222.729951668</v>
      </c>
    </row>
    <row r="62">
      <c r="A62" t="n">
        <v>60</v>
      </c>
      <c r="B62" t="n">
        <v>135</v>
      </c>
      <c r="C62" t="inlineStr">
        <is>
          <t xml:space="preserve">CONCLUIDO	</t>
        </is>
      </c>
      <c r="D62" t="n">
        <v>3.5192</v>
      </c>
      <c r="E62" t="n">
        <v>28.42</v>
      </c>
      <c r="F62" t="n">
        <v>24.65</v>
      </c>
      <c r="G62" t="n">
        <v>82.17</v>
      </c>
      <c r="H62" t="n">
        <v>0.97</v>
      </c>
      <c r="I62" t="n">
        <v>18</v>
      </c>
      <c r="J62" t="n">
        <v>292.66</v>
      </c>
      <c r="K62" t="n">
        <v>59.89</v>
      </c>
      <c r="L62" t="n">
        <v>16</v>
      </c>
      <c r="M62" t="n">
        <v>16</v>
      </c>
      <c r="N62" t="n">
        <v>81.77</v>
      </c>
      <c r="O62" t="n">
        <v>36328.69</v>
      </c>
      <c r="P62" t="n">
        <v>367.79</v>
      </c>
      <c r="Q62" t="n">
        <v>1397.19</v>
      </c>
      <c r="R62" t="n">
        <v>88.45</v>
      </c>
      <c r="S62" t="n">
        <v>66.97</v>
      </c>
      <c r="T62" t="n">
        <v>8135.69</v>
      </c>
      <c r="U62" t="n">
        <v>0.76</v>
      </c>
      <c r="V62" t="n">
        <v>0.85</v>
      </c>
      <c r="W62" t="n">
        <v>5.32</v>
      </c>
      <c r="X62" t="n">
        <v>0.49</v>
      </c>
      <c r="Y62" t="n">
        <v>1</v>
      </c>
      <c r="Z62" t="n">
        <v>10</v>
      </c>
      <c r="AA62" t="n">
        <v>887.9019092116425</v>
      </c>
      <c r="AB62" t="n">
        <v>1214.866563651021</v>
      </c>
      <c r="AC62" t="n">
        <v>1098.921403892098</v>
      </c>
      <c r="AD62" t="n">
        <v>887901.9092116426</v>
      </c>
      <c r="AE62" t="n">
        <v>1214866.563651021</v>
      </c>
      <c r="AF62" t="n">
        <v>4.228163590477692e-06</v>
      </c>
      <c r="AG62" t="n">
        <v>32.89351851851853</v>
      </c>
      <c r="AH62" t="n">
        <v>1098921.403892098</v>
      </c>
    </row>
    <row r="63">
      <c r="A63" t="n">
        <v>61</v>
      </c>
      <c r="B63" t="n">
        <v>135</v>
      </c>
      <c r="C63" t="inlineStr">
        <is>
          <t xml:space="preserve">CONCLUIDO	</t>
        </is>
      </c>
      <c r="D63" t="n">
        <v>3.5195</v>
      </c>
      <c r="E63" t="n">
        <v>28.41</v>
      </c>
      <c r="F63" t="n">
        <v>24.65</v>
      </c>
      <c r="G63" t="n">
        <v>82.17</v>
      </c>
      <c r="H63" t="n">
        <v>0.99</v>
      </c>
      <c r="I63" t="n">
        <v>18</v>
      </c>
      <c r="J63" t="n">
        <v>293.17</v>
      </c>
      <c r="K63" t="n">
        <v>59.89</v>
      </c>
      <c r="L63" t="n">
        <v>16.25</v>
      </c>
      <c r="M63" t="n">
        <v>16</v>
      </c>
      <c r="N63" t="n">
        <v>82.03</v>
      </c>
      <c r="O63" t="n">
        <v>36392.01</v>
      </c>
      <c r="P63" t="n">
        <v>366.02</v>
      </c>
      <c r="Q63" t="n">
        <v>1397.26</v>
      </c>
      <c r="R63" t="n">
        <v>88.43000000000001</v>
      </c>
      <c r="S63" t="n">
        <v>66.97</v>
      </c>
      <c r="T63" t="n">
        <v>8128.38</v>
      </c>
      <c r="U63" t="n">
        <v>0.76</v>
      </c>
      <c r="V63" t="n">
        <v>0.85</v>
      </c>
      <c r="W63" t="n">
        <v>5.32</v>
      </c>
      <c r="X63" t="n">
        <v>0.48</v>
      </c>
      <c r="Y63" t="n">
        <v>1</v>
      </c>
      <c r="Z63" t="n">
        <v>10</v>
      </c>
      <c r="AA63" t="n">
        <v>886.6526171263373</v>
      </c>
      <c r="AB63" t="n">
        <v>1213.157227105029</v>
      </c>
      <c r="AC63" t="n">
        <v>1097.375204026987</v>
      </c>
      <c r="AD63" t="n">
        <v>886652.6171263373</v>
      </c>
      <c r="AE63" t="n">
        <v>1213157.227105029</v>
      </c>
      <c r="AF63" t="n">
        <v>4.2285240272466e-06</v>
      </c>
      <c r="AG63" t="n">
        <v>32.88194444444445</v>
      </c>
      <c r="AH63" t="n">
        <v>1097375.204026987</v>
      </c>
    </row>
    <row r="64">
      <c r="A64" t="n">
        <v>62</v>
      </c>
      <c r="B64" t="n">
        <v>135</v>
      </c>
      <c r="C64" t="inlineStr">
        <is>
          <t xml:space="preserve">CONCLUIDO	</t>
        </is>
      </c>
      <c r="D64" t="n">
        <v>3.5323</v>
      </c>
      <c r="E64" t="n">
        <v>28.31</v>
      </c>
      <c r="F64" t="n">
        <v>24.6</v>
      </c>
      <c r="G64" t="n">
        <v>86.81999999999999</v>
      </c>
      <c r="H64" t="n">
        <v>1</v>
      </c>
      <c r="I64" t="n">
        <v>17</v>
      </c>
      <c r="J64" t="n">
        <v>293.69</v>
      </c>
      <c r="K64" t="n">
        <v>59.89</v>
      </c>
      <c r="L64" t="n">
        <v>16.5</v>
      </c>
      <c r="M64" t="n">
        <v>15</v>
      </c>
      <c r="N64" t="n">
        <v>82.3</v>
      </c>
      <c r="O64" t="n">
        <v>36455.44</v>
      </c>
      <c r="P64" t="n">
        <v>363.62</v>
      </c>
      <c r="Q64" t="n">
        <v>1397.31</v>
      </c>
      <c r="R64" t="n">
        <v>86.61</v>
      </c>
      <c r="S64" t="n">
        <v>66.97</v>
      </c>
      <c r="T64" t="n">
        <v>7223.96</v>
      </c>
      <c r="U64" t="n">
        <v>0.77</v>
      </c>
      <c r="V64" t="n">
        <v>0.86</v>
      </c>
      <c r="W64" t="n">
        <v>5.32</v>
      </c>
      <c r="X64" t="n">
        <v>0.43</v>
      </c>
      <c r="Y64" t="n">
        <v>1</v>
      </c>
      <c r="Z64" t="n">
        <v>10</v>
      </c>
      <c r="AA64" t="n">
        <v>883.3443903962334</v>
      </c>
      <c r="AB64" t="n">
        <v>1208.630765344238</v>
      </c>
      <c r="AC64" t="n">
        <v>1093.280741423717</v>
      </c>
      <c r="AD64" t="n">
        <v>883344.3903962334</v>
      </c>
      <c r="AE64" t="n">
        <v>1208630.765344238</v>
      </c>
      <c r="AF64" t="n">
        <v>4.243902662720036e-06</v>
      </c>
      <c r="AG64" t="n">
        <v>32.7662037037037</v>
      </c>
      <c r="AH64" t="n">
        <v>1093280.741423717</v>
      </c>
    </row>
    <row r="65">
      <c r="A65" t="n">
        <v>63</v>
      </c>
      <c r="B65" t="n">
        <v>135</v>
      </c>
      <c r="C65" t="inlineStr">
        <is>
          <t xml:space="preserve">CONCLUIDO	</t>
        </is>
      </c>
      <c r="D65" t="n">
        <v>3.5294</v>
      </c>
      <c r="E65" t="n">
        <v>28.33</v>
      </c>
      <c r="F65" t="n">
        <v>24.62</v>
      </c>
      <c r="G65" t="n">
        <v>86.90000000000001</v>
      </c>
      <c r="H65" t="n">
        <v>1.01</v>
      </c>
      <c r="I65" t="n">
        <v>17</v>
      </c>
      <c r="J65" t="n">
        <v>294.2</v>
      </c>
      <c r="K65" t="n">
        <v>59.89</v>
      </c>
      <c r="L65" t="n">
        <v>16.75</v>
      </c>
      <c r="M65" t="n">
        <v>15</v>
      </c>
      <c r="N65" t="n">
        <v>82.56</v>
      </c>
      <c r="O65" t="n">
        <v>36518.97</v>
      </c>
      <c r="P65" t="n">
        <v>364.56</v>
      </c>
      <c r="Q65" t="n">
        <v>1397.23</v>
      </c>
      <c r="R65" t="n">
        <v>87.34999999999999</v>
      </c>
      <c r="S65" t="n">
        <v>66.97</v>
      </c>
      <c r="T65" t="n">
        <v>7591.39</v>
      </c>
      <c r="U65" t="n">
        <v>0.77</v>
      </c>
      <c r="V65" t="n">
        <v>0.85</v>
      </c>
      <c r="W65" t="n">
        <v>5.32</v>
      </c>
      <c r="X65" t="n">
        <v>0.45</v>
      </c>
      <c r="Y65" t="n">
        <v>1</v>
      </c>
      <c r="Z65" t="n">
        <v>10</v>
      </c>
      <c r="AA65" t="n">
        <v>884.4101758737955</v>
      </c>
      <c r="AB65" t="n">
        <v>1210.089020053776</v>
      </c>
      <c r="AC65" t="n">
        <v>1094.599822350449</v>
      </c>
      <c r="AD65" t="n">
        <v>884410.1758737955</v>
      </c>
      <c r="AE65" t="n">
        <v>1210089.020053776</v>
      </c>
      <c r="AF65" t="n">
        <v>4.240418440620586e-06</v>
      </c>
      <c r="AG65" t="n">
        <v>32.78935185185185</v>
      </c>
      <c r="AH65" t="n">
        <v>1094599.822350449</v>
      </c>
    </row>
    <row r="66">
      <c r="A66" t="n">
        <v>64</v>
      </c>
      <c r="B66" t="n">
        <v>135</v>
      </c>
      <c r="C66" t="inlineStr">
        <is>
          <t xml:space="preserve">CONCLUIDO	</t>
        </is>
      </c>
      <c r="D66" t="n">
        <v>3.5297</v>
      </c>
      <c r="E66" t="n">
        <v>28.33</v>
      </c>
      <c r="F66" t="n">
        <v>24.62</v>
      </c>
      <c r="G66" t="n">
        <v>86.89</v>
      </c>
      <c r="H66" t="n">
        <v>1.03</v>
      </c>
      <c r="I66" t="n">
        <v>17</v>
      </c>
      <c r="J66" t="n">
        <v>294.72</v>
      </c>
      <c r="K66" t="n">
        <v>59.89</v>
      </c>
      <c r="L66" t="n">
        <v>17</v>
      </c>
      <c r="M66" t="n">
        <v>15</v>
      </c>
      <c r="N66" t="n">
        <v>82.83</v>
      </c>
      <c r="O66" t="n">
        <v>36582.62</v>
      </c>
      <c r="P66" t="n">
        <v>362.21</v>
      </c>
      <c r="Q66" t="n">
        <v>1397.24</v>
      </c>
      <c r="R66" t="n">
        <v>87.33</v>
      </c>
      <c r="S66" t="n">
        <v>66.97</v>
      </c>
      <c r="T66" t="n">
        <v>7582.53</v>
      </c>
      <c r="U66" t="n">
        <v>0.77</v>
      </c>
      <c r="V66" t="n">
        <v>0.85</v>
      </c>
      <c r="W66" t="n">
        <v>5.32</v>
      </c>
      <c r="X66" t="n">
        <v>0.45</v>
      </c>
      <c r="Y66" t="n">
        <v>1</v>
      </c>
      <c r="Z66" t="n">
        <v>10</v>
      </c>
      <c r="AA66" t="n">
        <v>882.7673586484278</v>
      </c>
      <c r="AB66" t="n">
        <v>1207.841245050047</v>
      </c>
      <c r="AC66" t="n">
        <v>1092.566571838304</v>
      </c>
      <c r="AD66" t="n">
        <v>882767.3586484279</v>
      </c>
      <c r="AE66" t="n">
        <v>1207841.245050047</v>
      </c>
      <c r="AF66" t="n">
        <v>4.240778877389494e-06</v>
      </c>
      <c r="AG66" t="n">
        <v>32.78935185185185</v>
      </c>
      <c r="AH66" t="n">
        <v>1092566.571838304</v>
      </c>
    </row>
    <row r="67">
      <c r="A67" t="n">
        <v>65</v>
      </c>
      <c r="B67" t="n">
        <v>135</v>
      </c>
      <c r="C67" t="inlineStr">
        <is>
          <t xml:space="preserve">CONCLUIDO	</t>
        </is>
      </c>
      <c r="D67" t="n">
        <v>3.5385</v>
      </c>
      <c r="E67" t="n">
        <v>28.26</v>
      </c>
      <c r="F67" t="n">
        <v>24.6</v>
      </c>
      <c r="G67" t="n">
        <v>92.23999999999999</v>
      </c>
      <c r="H67" t="n">
        <v>1.04</v>
      </c>
      <c r="I67" t="n">
        <v>16</v>
      </c>
      <c r="J67" t="n">
        <v>295.23</v>
      </c>
      <c r="K67" t="n">
        <v>59.89</v>
      </c>
      <c r="L67" t="n">
        <v>17.25</v>
      </c>
      <c r="M67" t="n">
        <v>14</v>
      </c>
      <c r="N67" t="n">
        <v>83.09999999999999</v>
      </c>
      <c r="O67" t="n">
        <v>36646.38</v>
      </c>
      <c r="P67" t="n">
        <v>360.66</v>
      </c>
      <c r="Q67" t="n">
        <v>1397.18</v>
      </c>
      <c r="R67" t="n">
        <v>86.56999999999999</v>
      </c>
      <c r="S67" t="n">
        <v>66.97</v>
      </c>
      <c r="T67" t="n">
        <v>7206.85</v>
      </c>
      <c r="U67" t="n">
        <v>0.77</v>
      </c>
      <c r="V67" t="n">
        <v>0.86</v>
      </c>
      <c r="W67" t="n">
        <v>5.32</v>
      </c>
      <c r="X67" t="n">
        <v>0.43</v>
      </c>
      <c r="Y67" t="n">
        <v>1</v>
      </c>
      <c r="Z67" t="n">
        <v>10</v>
      </c>
      <c r="AA67" t="n">
        <v>880.6523698510339</v>
      </c>
      <c r="AB67" t="n">
        <v>1204.947424070732</v>
      </c>
      <c r="AC67" t="n">
        <v>1089.948933071752</v>
      </c>
      <c r="AD67" t="n">
        <v>880652.3698510339</v>
      </c>
      <c r="AE67" t="n">
        <v>1204947.424070732</v>
      </c>
      <c r="AF67" t="n">
        <v>4.251351689277481e-06</v>
      </c>
      <c r="AG67" t="n">
        <v>32.70833333333334</v>
      </c>
      <c r="AH67" t="n">
        <v>1089948.933071752</v>
      </c>
    </row>
    <row r="68">
      <c r="A68" t="n">
        <v>66</v>
      </c>
      <c r="B68" t="n">
        <v>135</v>
      </c>
      <c r="C68" t="inlineStr">
        <is>
          <t xml:space="preserve">CONCLUIDO	</t>
        </is>
      </c>
      <c r="D68" t="n">
        <v>3.5372</v>
      </c>
      <c r="E68" t="n">
        <v>28.27</v>
      </c>
      <c r="F68" t="n">
        <v>24.61</v>
      </c>
      <c r="G68" t="n">
        <v>92.28</v>
      </c>
      <c r="H68" t="n">
        <v>1.05</v>
      </c>
      <c r="I68" t="n">
        <v>16</v>
      </c>
      <c r="J68" t="n">
        <v>295.75</v>
      </c>
      <c r="K68" t="n">
        <v>59.89</v>
      </c>
      <c r="L68" t="n">
        <v>17.5</v>
      </c>
      <c r="M68" t="n">
        <v>14</v>
      </c>
      <c r="N68" t="n">
        <v>83.36</v>
      </c>
      <c r="O68" t="n">
        <v>36710.24</v>
      </c>
      <c r="P68" t="n">
        <v>361.74</v>
      </c>
      <c r="Q68" t="n">
        <v>1397.19</v>
      </c>
      <c r="R68" t="n">
        <v>86.97</v>
      </c>
      <c r="S68" t="n">
        <v>66.97</v>
      </c>
      <c r="T68" t="n">
        <v>7405.63</v>
      </c>
      <c r="U68" t="n">
        <v>0.77</v>
      </c>
      <c r="V68" t="n">
        <v>0.86</v>
      </c>
      <c r="W68" t="n">
        <v>5.32</v>
      </c>
      <c r="X68" t="n">
        <v>0.44</v>
      </c>
      <c r="Y68" t="n">
        <v>1</v>
      </c>
      <c r="Z68" t="n">
        <v>10</v>
      </c>
      <c r="AA68" t="n">
        <v>881.584014378616</v>
      </c>
      <c r="AB68" t="n">
        <v>1206.222141214625</v>
      </c>
      <c r="AC68" t="n">
        <v>1091.101993000509</v>
      </c>
      <c r="AD68" t="n">
        <v>881584.014378616</v>
      </c>
      <c r="AE68" t="n">
        <v>1206222.141214625</v>
      </c>
      <c r="AF68" t="n">
        <v>4.24978979661221e-06</v>
      </c>
      <c r="AG68" t="n">
        <v>32.71990740740741</v>
      </c>
      <c r="AH68" t="n">
        <v>1091101.993000509</v>
      </c>
    </row>
    <row r="69">
      <c r="A69" t="n">
        <v>67</v>
      </c>
      <c r="B69" t="n">
        <v>135</v>
      </c>
      <c r="C69" t="inlineStr">
        <is>
          <t xml:space="preserve">CONCLUIDO	</t>
        </is>
      </c>
      <c r="D69" t="n">
        <v>3.5378</v>
      </c>
      <c r="E69" t="n">
        <v>28.27</v>
      </c>
      <c r="F69" t="n">
        <v>24.6</v>
      </c>
      <c r="G69" t="n">
        <v>92.27</v>
      </c>
      <c r="H69" t="n">
        <v>1.07</v>
      </c>
      <c r="I69" t="n">
        <v>16</v>
      </c>
      <c r="J69" t="n">
        <v>296.27</v>
      </c>
      <c r="K69" t="n">
        <v>59.89</v>
      </c>
      <c r="L69" t="n">
        <v>17.75</v>
      </c>
      <c r="M69" t="n">
        <v>14</v>
      </c>
      <c r="N69" t="n">
        <v>83.63</v>
      </c>
      <c r="O69" t="n">
        <v>36774.22</v>
      </c>
      <c r="P69" t="n">
        <v>360.53</v>
      </c>
      <c r="Q69" t="n">
        <v>1397.21</v>
      </c>
      <c r="R69" t="n">
        <v>86.86</v>
      </c>
      <c r="S69" t="n">
        <v>66.97</v>
      </c>
      <c r="T69" t="n">
        <v>7350.39</v>
      </c>
      <c r="U69" t="n">
        <v>0.77</v>
      </c>
      <c r="V69" t="n">
        <v>0.86</v>
      </c>
      <c r="W69" t="n">
        <v>5.32</v>
      </c>
      <c r="X69" t="n">
        <v>0.44</v>
      </c>
      <c r="Y69" t="n">
        <v>1</v>
      </c>
      <c r="Z69" t="n">
        <v>10</v>
      </c>
      <c r="AA69" t="n">
        <v>880.6384851172675</v>
      </c>
      <c r="AB69" t="n">
        <v>1204.928426365441</v>
      </c>
      <c r="AC69" t="n">
        <v>1089.931748480791</v>
      </c>
      <c r="AD69" t="n">
        <v>880638.4851172675</v>
      </c>
      <c r="AE69" t="n">
        <v>1204928.426365441</v>
      </c>
      <c r="AF69" t="n">
        <v>4.250510670150027e-06</v>
      </c>
      <c r="AG69" t="n">
        <v>32.71990740740741</v>
      </c>
      <c r="AH69" t="n">
        <v>1089931.748480791</v>
      </c>
    </row>
    <row r="70">
      <c r="A70" t="n">
        <v>68</v>
      </c>
      <c r="B70" t="n">
        <v>135</v>
      </c>
      <c r="C70" t="inlineStr">
        <is>
          <t xml:space="preserve">CONCLUIDO	</t>
        </is>
      </c>
      <c r="D70" t="n">
        <v>3.5362</v>
      </c>
      <c r="E70" t="n">
        <v>28.28</v>
      </c>
      <c r="F70" t="n">
        <v>24.62</v>
      </c>
      <c r="G70" t="n">
        <v>92.31</v>
      </c>
      <c r="H70" t="n">
        <v>1.08</v>
      </c>
      <c r="I70" t="n">
        <v>16</v>
      </c>
      <c r="J70" t="n">
        <v>296.79</v>
      </c>
      <c r="K70" t="n">
        <v>59.89</v>
      </c>
      <c r="L70" t="n">
        <v>18</v>
      </c>
      <c r="M70" t="n">
        <v>14</v>
      </c>
      <c r="N70" t="n">
        <v>83.90000000000001</v>
      </c>
      <c r="O70" t="n">
        <v>36838.32</v>
      </c>
      <c r="P70" t="n">
        <v>360.37</v>
      </c>
      <c r="Q70" t="n">
        <v>1397.2</v>
      </c>
      <c r="R70" t="n">
        <v>87.25</v>
      </c>
      <c r="S70" t="n">
        <v>66.97</v>
      </c>
      <c r="T70" t="n">
        <v>7547.16</v>
      </c>
      <c r="U70" t="n">
        <v>0.77</v>
      </c>
      <c r="V70" t="n">
        <v>0.85</v>
      </c>
      <c r="W70" t="n">
        <v>5.32</v>
      </c>
      <c r="X70" t="n">
        <v>0.45</v>
      </c>
      <c r="Y70" t="n">
        <v>1</v>
      </c>
      <c r="Z70" t="n">
        <v>10</v>
      </c>
      <c r="AA70" t="n">
        <v>880.8083102961883</v>
      </c>
      <c r="AB70" t="n">
        <v>1205.160788667399</v>
      </c>
      <c r="AC70" t="n">
        <v>1090.141934450772</v>
      </c>
      <c r="AD70" t="n">
        <v>880808.3102961883</v>
      </c>
      <c r="AE70" t="n">
        <v>1205160.788667399</v>
      </c>
      <c r="AF70" t="n">
        <v>4.248588340715849e-06</v>
      </c>
      <c r="AG70" t="n">
        <v>32.73148148148149</v>
      </c>
      <c r="AH70" t="n">
        <v>1090141.934450772</v>
      </c>
    </row>
    <row r="71">
      <c r="A71" t="n">
        <v>69</v>
      </c>
      <c r="B71" t="n">
        <v>135</v>
      </c>
      <c r="C71" t="inlineStr">
        <is>
          <t xml:space="preserve">CONCLUIDO	</t>
        </is>
      </c>
      <c r="D71" t="n">
        <v>3.5399</v>
      </c>
      <c r="E71" t="n">
        <v>28.25</v>
      </c>
      <c r="F71" t="n">
        <v>24.59</v>
      </c>
      <c r="G71" t="n">
        <v>92.2</v>
      </c>
      <c r="H71" t="n">
        <v>1.09</v>
      </c>
      <c r="I71" t="n">
        <v>16</v>
      </c>
      <c r="J71" t="n">
        <v>297.31</v>
      </c>
      <c r="K71" t="n">
        <v>59.89</v>
      </c>
      <c r="L71" t="n">
        <v>18.25</v>
      </c>
      <c r="M71" t="n">
        <v>14</v>
      </c>
      <c r="N71" t="n">
        <v>84.17</v>
      </c>
      <c r="O71" t="n">
        <v>36902.52</v>
      </c>
      <c r="P71" t="n">
        <v>358.57</v>
      </c>
      <c r="Q71" t="n">
        <v>1397.25</v>
      </c>
      <c r="R71" t="n">
        <v>86.31</v>
      </c>
      <c r="S71" t="n">
        <v>66.97</v>
      </c>
      <c r="T71" t="n">
        <v>7075.46</v>
      </c>
      <c r="U71" t="n">
        <v>0.78</v>
      </c>
      <c r="V71" t="n">
        <v>0.86</v>
      </c>
      <c r="W71" t="n">
        <v>5.32</v>
      </c>
      <c r="X71" t="n">
        <v>0.42</v>
      </c>
      <c r="Y71" t="n">
        <v>1</v>
      </c>
      <c r="Z71" t="n">
        <v>10</v>
      </c>
      <c r="AA71" t="n">
        <v>879.0206434841109</v>
      </c>
      <c r="AB71" t="n">
        <v>1202.714824068821</v>
      </c>
      <c r="AC71" t="n">
        <v>1087.929409280549</v>
      </c>
      <c r="AD71" t="n">
        <v>879020.6434841109</v>
      </c>
      <c r="AE71" t="n">
        <v>1202714.824068821</v>
      </c>
      <c r="AF71" t="n">
        <v>4.253033727532388e-06</v>
      </c>
      <c r="AG71" t="n">
        <v>32.69675925925926</v>
      </c>
      <c r="AH71" t="n">
        <v>1087929.40928055</v>
      </c>
    </row>
    <row r="72">
      <c r="A72" t="n">
        <v>70</v>
      </c>
      <c r="B72" t="n">
        <v>135</v>
      </c>
      <c r="C72" t="inlineStr">
        <is>
          <t xml:space="preserve">CONCLUIDO	</t>
        </is>
      </c>
      <c r="D72" t="n">
        <v>3.551</v>
      </c>
      <c r="E72" t="n">
        <v>28.16</v>
      </c>
      <c r="F72" t="n">
        <v>24.55</v>
      </c>
      <c r="G72" t="n">
        <v>98.2</v>
      </c>
      <c r="H72" t="n">
        <v>1.11</v>
      </c>
      <c r="I72" t="n">
        <v>15</v>
      </c>
      <c r="J72" t="n">
        <v>297.83</v>
      </c>
      <c r="K72" t="n">
        <v>59.89</v>
      </c>
      <c r="L72" t="n">
        <v>18.5</v>
      </c>
      <c r="M72" t="n">
        <v>13</v>
      </c>
      <c r="N72" t="n">
        <v>84.45</v>
      </c>
      <c r="O72" t="n">
        <v>36966.84</v>
      </c>
      <c r="P72" t="n">
        <v>356.95</v>
      </c>
      <c r="Q72" t="n">
        <v>1397.17</v>
      </c>
      <c r="R72" t="n">
        <v>85.25</v>
      </c>
      <c r="S72" t="n">
        <v>66.97</v>
      </c>
      <c r="T72" t="n">
        <v>6553.64</v>
      </c>
      <c r="U72" t="n">
        <v>0.79</v>
      </c>
      <c r="V72" t="n">
        <v>0.86</v>
      </c>
      <c r="W72" t="n">
        <v>5.31</v>
      </c>
      <c r="X72" t="n">
        <v>0.39</v>
      </c>
      <c r="Y72" t="n">
        <v>1</v>
      </c>
      <c r="Z72" t="n">
        <v>10</v>
      </c>
      <c r="AA72" t="n">
        <v>876.5229488154662</v>
      </c>
      <c r="AB72" t="n">
        <v>1199.29736803267</v>
      </c>
      <c r="AC72" t="n">
        <v>1084.838110452059</v>
      </c>
      <c r="AD72" t="n">
        <v>876522.9488154661</v>
      </c>
      <c r="AE72" t="n">
        <v>1199297.368032669</v>
      </c>
      <c r="AF72" t="n">
        <v>4.266369887982009e-06</v>
      </c>
      <c r="AG72" t="n">
        <v>32.5925925925926</v>
      </c>
      <c r="AH72" t="n">
        <v>1084838.110452058</v>
      </c>
    </row>
    <row r="73">
      <c r="A73" t="n">
        <v>71</v>
      </c>
      <c r="B73" t="n">
        <v>135</v>
      </c>
      <c r="C73" t="inlineStr">
        <is>
          <t xml:space="preserve">CONCLUIDO	</t>
        </is>
      </c>
      <c r="D73" t="n">
        <v>3.5495</v>
      </c>
      <c r="E73" t="n">
        <v>28.17</v>
      </c>
      <c r="F73" t="n">
        <v>24.56</v>
      </c>
      <c r="G73" t="n">
        <v>98.25</v>
      </c>
      <c r="H73" t="n">
        <v>1.12</v>
      </c>
      <c r="I73" t="n">
        <v>15</v>
      </c>
      <c r="J73" t="n">
        <v>298.35</v>
      </c>
      <c r="K73" t="n">
        <v>59.89</v>
      </c>
      <c r="L73" t="n">
        <v>18.75</v>
      </c>
      <c r="M73" t="n">
        <v>13</v>
      </c>
      <c r="N73" t="n">
        <v>84.72</v>
      </c>
      <c r="O73" t="n">
        <v>37031.27</v>
      </c>
      <c r="P73" t="n">
        <v>356.67</v>
      </c>
      <c r="Q73" t="n">
        <v>1397.2</v>
      </c>
      <c r="R73" t="n">
        <v>85.5</v>
      </c>
      <c r="S73" t="n">
        <v>66.97</v>
      </c>
      <c r="T73" t="n">
        <v>6674.51</v>
      </c>
      <c r="U73" t="n">
        <v>0.78</v>
      </c>
      <c r="V73" t="n">
        <v>0.86</v>
      </c>
      <c r="W73" t="n">
        <v>5.32</v>
      </c>
      <c r="X73" t="n">
        <v>0.4</v>
      </c>
      <c r="Y73" t="n">
        <v>1</v>
      </c>
      <c r="Z73" t="n">
        <v>10</v>
      </c>
      <c r="AA73" t="n">
        <v>876.5442639545917</v>
      </c>
      <c r="AB73" t="n">
        <v>1199.326532346379</v>
      </c>
      <c r="AC73" t="n">
        <v>1084.8644913646</v>
      </c>
      <c r="AD73" t="n">
        <v>876544.2639545917</v>
      </c>
      <c r="AE73" t="n">
        <v>1199326.532346379</v>
      </c>
      <c r="AF73" t="n">
        <v>4.264567704137465e-06</v>
      </c>
      <c r="AG73" t="n">
        <v>32.60416666666667</v>
      </c>
      <c r="AH73" t="n">
        <v>1084864.4913646</v>
      </c>
    </row>
    <row r="74">
      <c r="A74" t="n">
        <v>72</v>
      </c>
      <c r="B74" t="n">
        <v>135</v>
      </c>
      <c r="C74" t="inlineStr">
        <is>
          <t xml:space="preserve">CONCLUIDO	</t>
        </is>
      </c>
      <c r="D74" t="n">
        <v>3.5478</v>
      </c>
      <c r="E74" t="n">
        <v>28.19</v>
      </c>
      <c r="F74" t="n">
        <v>24.57</v>
      </c>
      <c r="G74" t="n">
        <v>98.3</v>
      </c>
      <c r="H74" t="n">
        <v>1.13</v>
      </c>
      <c r="I74" t="n">
        <v>15</v>
      </c>
      <c r="J74" t="n">
        <v>298.88</v>
      </c>
      <c r="K74" t="n">
        <v>59.89</v>
      </c>
      <c r="L74" t="n">
        <v>19</v>
      </c>
      <c r="M74" t="n">
        <v>13</v>
      </c>
      <c r="N74" t="n">
        <v>84.98999999999999</v>
      </c>
      <c r="O74" t="n">
        <v>37095.82</v>
      </c>
      <c r="P74" t="n">
        <v>355.47</v>
      </c>
      <c r="Q74" t="n">
        <v>1397.2</v>
      </c>
      <c r="R74" t="n">
        <v>85.88</v>
      </c>
      <c r="S74" t="n">
        <v>66.97</v>
      </c>
      <c r="T74" t="n">
        <v>6864.67</v>
      </c>
      <c r="U74" t="n">
        <v>0.78</v>
      </c>
      <c r="V74" t="n">
        <v>0.86</v>
      </c>
      <c r="W74" t="n">
        <v>5.32</v>
      </c>
      <c r="X74" t="n">
        <v>0.41</v>
      </c>
      <c r="Y74" t="n">
        <v>1</v>
      </c>
      <c r="Z74" t="n">
        <v>10</v>
      </c>
      <c r="AA74" t="n">
        <v>875.9595390162198</v>
      </c>
      <c r="AB74" t="n">
        <v>1198.526485889454</v>
      </c>
      <c r="AC74" t="n">
        <v>1084.140800218652</v>
      </c>
      <c r="AD74" t="n">
        <v>875959.5390162198</v>
      </c>
      <c r="AE74" t="n">
        <v>1198526.485889454</v>
      </c>
      <c r="AF74" t="n">
        <v>4.262525229113649e-06</v>
      </c>
      <c r="AG74" t="n">
        <v>32.62731481481482</v>
      </c>
      <c r="AH74" t="n">
        <v>1084140.800218652</v>
      </c>
    </row>
    <row r="75">
      <c r="A75" t="n">
        <v>73</v>
      </c>
      <c r="B75" t="n">
        <v>135</v>
      </c>
      <c r="C75" t="inlineStr">
        <is>
          <t xml:space="preserve">CONCLUIDO	</t>
        </is>
      </c>
      <c r="D75" t="n">
        <v>3.5492</v>
      </c>
      <c r="E75" t="n">
        <v>28.18</v>
      </c>
      <c r="F75" t="n">
        <v>24.56</v>
      </c>
      <c r="G75" t="n">
        <v>98.25</v>
      </c>
      <c r="H75" t="n">
        <v>1.15</v>
      </c>
      <c r="I75" t="n">
        <v>15</v>
      </c>
      <c r="J75" t="n">
        <v>299.4</v>
      </c>
      <c r="K75" t="n">
        <v>59.89</v>
      </c>
      <c r="L75" t="n">
        <v>19.25</v>
      </c>
      <c r="M75" t="n">
        <v>13</v>
      </c>
      <c r="N75" t="n">
        <v>85.27</v>
      </c>
      <c r="O75" t="n">
        <v>37160.49</v>
      </c>
      <c r="P75" t="n">
        <v>352.74</v>
      </c>
      <c r="Q75" t="n">
        <v>1397.18</v>
      </c>
      <c r="R75" t="n">
        <v>85.58</v>
      </c>
      <c r="S75" t="n">
        <v>66.97</v>
      </c>
      <c r="T75" t="n">
        <v>6718.12</v>
      </c>
      <c r="U75" t="n">
        <v>0.78</v>
      </c>
      <c r="V75" t="n">
        <v>0.86</v>
      </c>
      <c r="W75" t="n">
        <v>5.32</v>
      </c>
      <c r="X75" t="n">
        <v>0.4</v>
      </c>
      <c r="Y75" t="n">
        <v>1</v>
      </c>
      <c r="Z75" t="n">
        <v>10</v>
      </c>
      <c r="AA75" t="n">
        <v>873.8978031083052</v>
      </c>
      <c r="AB75" t="n">
        <v>1195.705527862877</v>
      </c>
      <c r="AC75" t="n">
        <v>1081.589070466892</v>
      </c>
      <c r="AD75" t="n">
        <v>873897.8031083052</v>
      </c>
      <c r="AE75" t="n">
        <v>1195705.527862877</v>
      </c>
      <c r="AF75" t="n">
        <v>4.264207267368557e-06</v>
      </c>
      <c r="AG75" t="n">
        <v>32.61574074074074</v>
      </c>
      <c r="AH75" t="n">
        <v>1081589.070466892</v>
      </c>
    </row>
    <row r="76">
      <c r="A76" t="n">
        <v>74</v>
      </c>
      <c r="B76" t="n">
        <v>135</v>
      </c>
      <c r="C76" t="inlineStr">
        <is>
          <t xml:space="preserve">CONCLUIDO	</t>
        </is>
      </c>
      <c r="D76" t="n">
        <v>3.5597</v>
      </c>
      <c r="E76" t="n">
        <v>28.09</v>
      </c>
      <c r="F76" t="n">
        <v>24.53</v>
      </c>
      <c r="G76" t="n">
        <v>105.13</v>
      </c>
      <c r="H76" t="n">
        <v>1.16</v>
      </c>
      <c r="I76" t="n">
        <v>14</v>
      </c>
      <c r="J76" t="n">
        <v>299.93</v>
      </c>
      <c r="K76" t="n">
        <v>59.89</v>
      </c>
      <c r="L76" t="n">
        <v>19.5</v>
      </c>
      <c r="M76" t="n">
        <v>12</v>
      </c>
      <c r="N76" t="n">
        <v>85.54000000000001</v>
      </c>
      <c r="O76" t="n">
        <v>37225.39</v>
      </c>
      <c r="P76" t="n">
        <v>351.48</v>
      </c>
      <c r="Q76" t="n">
        <v>1397.19</v>
      </c>
      <c r="R76" t="n">
        <v>84.53</v>
      </c>
      <c r="S76" t="n">
        <v>66.97</v>
      </c>
      <c r="T76" t="n">
        <v>6194.74</v>
      </c>
      <c r="U76" t="n">
        <v>0.79</v>
      </c>
      <c r="V76" t="n">
        <v>0.86</v>
      </c>
      <c r="W76" t="n">
        <v>5.32</v>
      </c>
      <c r="X76" t="n">
        <v>0.37</v>
      </c>
      <c r="Y76" t="n">
        <v>1</v>
      </c>
      <c r="Z76" t="n">
        <v>10</v>
      </c>
      <c r="AA76" t="n">
        <v>871.7830688440881</v>
      </c>
      <c r="AB76" t="n">
        <v>1192.812055147084</v>
      </c>
      <c r="AC76" t="n">
        <v>1078.971746726079</v>
      </c>
      <c r="AD76" t="n">
        <v>871783.0688440881</v>
      </c>
      <c r="AE76" t="n">
        <v>1192812.055147084</v>
      </c>
      <c r="AF76" t="n">
        <v>4.276822554280358e-06</v>
      </c>
      <c r="AG76" t="n">
        <v>32.51157407407408</v>
      </c>
      <c r="AH76" t="n">
        <v>1078971.746726079</v>
      </c>
    </row>
    <row r="77">
      <c r="A77" t="n">
        <v>75</v>
      </c>
      <c r="B77" t="n">
        <v>135</v>
      </c>
      <c r="C77" t="inlineStr">
        <is>
          <t xml:space="preserve">CONCLUIDO	</t>
        </is>
      </c>
      <c r="D77" t="n">
        <v>3.5612</v>
      </c>
      <c r="E77" t="n">
        <v>28.08</v>
      </c>
      <c r="F77" t="n">
        <v>24.52</v>
      </c>
      <c r="G77" t="n">
        <v>105.08</v>
      </c>
      <c r="H77" t="n">
        <v>1.17</v>
      </c>
      <c r="I77" t="n">
        <v>14</v>
      </c>
      <c r="J77" t="n">
        <v>300.45</v>
      </c>
      <c r="K77" t="n">
        <v>59.89</v>
      </c>
      <c r="L77" t="n">
        <v>19.75</v>
      </c>
      <c r="M77" t="n">
        <v>12</v>
      </c>
      <c r="N77" t="n">
        <v>85.81999999999999</v>
      </c>
      <c r="O77" t="n">
        <v>37290.29</v>
      </c>
      <c r="P77" t="n">
        <v>351.21</v>
      </c>
      <c r="Q77" t="n">
        <v>1397.21</v>
      </c>
      <c r="R77" t="n">
        <v>84.06</v>
      </c>
      <c r="S77" t="n">
        <v>66.97</v>
      </c>
      <c r="T77" t="n">
        <v>5962.77</v>
      </c>
      <c r="U77" t="n">
        <v>0.8</v>
      </c>
      <c r="V77" t="n">
        <v>0.86</v>
      </c>
      <c r="W77" t="n">
        <v>5.32</v>
      </c>
      <c r="X77" t="n">
        <v>0.35</v>
      </c>
      <c r="Y77" t="n">
        <v>1</v>
      </c>
      <c r="Z77" t="n">
        <v>10</v>
      </c>
      <c r="AA77" t="n">
        <v>871.2887933208044</v>
      </c>
      <c r="AB77" t="n">
        <v>1192.13576557023</v>
      </c>
      <c r="AC77" t="n">
        <v>1078.360001277262</v>
      </c>
      <c r="AD77" t="n">
        <v>871288.7933208044</v>
      </c>
      <c r="AE77" t="n">
        <v>1192135.76557023</v>
      </c>
      <c r="AF77" t="n">
        <v>4.278624738124902e-06</v>
      </c>
      <c r="AG77" t="n">
        <v>32.5</v>
      </c>
      <c r="AH77" t="n">
        <v>1078360.001277262</v>
      </c>
    </row>
    <row r="78">
      <c r="A78" t="n">
        <v>76</v>
      </c>
      <c r="B78" t="n">
        <v>135</v>
      </c>
      <c r="C78" t="inlineStr">
        <is>
          <t xml:space="preserve">CONCLUIDO	</t>
        </is>
      </c>
      <c r="D78" t="n">
        <v>3.5591</v>
      </c>
      <c r="E78" t="n">
        <v>28.1</v>
      </c>
      <c r="F78" t="n">
        <v>24.54</v>
      </c>
      <c r="G78" t="n">
        <v>105.15</v>
      </c>
      <c r="H78" t="n">
        <v>1.18</v>
      </c>
      <c r="I78" t="n">
        <v>14</v>
      </c>
      <c r="J78" t="n">
        <v>300.98</v>
      </c>
      <c r="K78" t="n">
        <v>59.89</v>
      </c>
      <c r="L78" t="n">
        <v>20</v>
      </c>
      <c r="M78" t="n">
        <v>12</v>
      </c>
      <c r="N78" t="n">
        <v>86.09</v>
      </c>
      <c r="O78" t="n">
        <v>37355.31</v>
      </c>
      <c r="P78" t="n">
        <v>349.71</v>
      </c>
      <c r="Q78" t="n">
        <v>1397.22</v>
      </c>
      <c r="R78" t="n">
        <v>84.59999999999999</v>
      </c>
      <c r="S78" t="n">
        <v>66.97</v>
      </c>
      <c r="T78" t="n">
        <v>6231.63</v>
      </c>
      <c r="U78" t="n">
        <v>0.79</v>
      </c>
      <c r="V78" t="n">
        <v>0.86</v>
      </c>
      <c r="W78" t="n">
        <v>5.32</v>
      </c>
      <c r="X78" t="n">
        <v>0.37</v>
      </c>
      <c r="Y78" t="n">
        <v>1</v>
      </c>
      <c r="Z78" t="n">
        <v>10</v>
      </c>
      <c r="AA78" t="n">
        <v>870.6961763888531</v>
      </c>
      <c r="AB78" t="n">
        <v>1191.32492093952</v>
      </c>
      <c r="AC78" t="n">
        <v>1077.62654252008</v>
      </c>
      <c r="AD78" t="n">
        <v>870696.1763888531</v>
      </c>
      <c r="AE78" t="n">
        <v>1191324.92093952</v>
      </c>
      <c r="AF78" t="n">
        <v>4.276101680742541e-06</v>
      </c>
      <c r="AG78" t="n">
        <v>32.52314814814815</v>
      </c>
      <c r="AH78" t="n">
        <v>1077626.54252008</v>
      </c>
    </row>
    <row r="79">
      <c r="A79" t="n">
        <v>77</v>
      </c>
      <c r="B79" t="n">
        <v>135</v>
      </c>
      <c r="C79" t="inlineStr">
        <is>
          <t xml:space="preserve">CONCLUIDO	</t>
        </is>
      </c>
      <c r="D79" t="n">
        <v>3.5597</v>
      </c>
      <c r="E79" t="n">
        <v>28.09</v>
      </c>
      <c r="F79" t="n">
        <v>24.53</v>
      </c>
      <c r="G79" t="n">
        <v>105.14</v>
      </c>
      <c r="H79" t="n">
        <v>1.2</v>
      </c>
      <c r="I79" t="n">
        <v>14</v>
      </c>
      <c r="J79" t="n">
        <v>301.51</v>
      </c>
      <c r="K79" t="n">
        <v>59.89</v>
      </c>
      <c r="L79" t="n">
        <v>20.25</v>
      </c>
      <c r="M79" t="n">
        <v>12</v>
      </c>
      <c r="N79" t="n">
        <v>86.37</v>
      </c>
      <c r="O79" t="n">
        <v>37420.44</v>
      </c>
      <c r="P79" t="n">
        <v>347.48</v>
      </c>
      <c r="Q79" t="n">
        <v>1397.17</v>
      </c>
      <c r="R79" t="n">
        <v>84.56999999999999</v>
      </c>
      <c r="S79" t="n">
        <v>66.97</v>
      </c>
      <c r="T79" t="n">
        <v>6215.62</v>
      </c>
      <c r="U79" t="n">
        <v>0.79</v>
      </c>
      <c r="V79" t="n">
        <v>0.86</v>
      </c>
      <c r="W79" t="n">
        <v>5.31</v>
      </c>
      <c r="X79" t="n">
        <v>0.37</v>
      </c>
      <c r="Y79" t="n">
        <v>1</v>
      </c>
      <c r="Z79" t="n">
        <v>10</v>
      </c>
      <c r="AA79" t="n">
        <v>869.0652575094458</v>
      </c>
      <c r="AB79" t="n">
        <v>1189.093425777652</v>
      </c>
      <c r="AC79" t="n">
        <v>1075.608018124537</v>
      </c>
      <c r="AD79" t="n">
        <v>869065.2575094458</v>
      </c>
      <c r="AE79" t="n">
        <v>1189093.425777652</v>
      </c>
      <c r="AF79" t="n">
        <v>4.276822554280358e-06</v>
      </c>
      <c r="AG79" t="n">
        <v>32.51157407407408</v>
      </c>
      <c r="AH79" t="n">
        <v>1075608.018124537</v>
      </c>
    </row>
    <row r="80">
      <c r="A80" t="n">
        <v>78</v>
      </c>
      <c r="B80" t="n">
        <v>135</v>
      </c>
      <c r="C80" t="inlineStr">
        <is>
          <t xml:space="preserve">CONCLUIDO	</t>
        </is>
      </c>
      <c r="D80" t="n">
        <v>3.5588</v>
      </c>
      <c r="E80" t="n">
        <v>28.1</v>
      </c>
      <c r="F80" t="n">
        <v>24.54</v>
      </c>
      <c r="G80" t="n">
        <v>105.17</v>
      </c>
      <c r="H80" t="n">
        <v>1.21</v>
      </c>
      <c r="I80" t="n">
        <v>14</v>
      </c>
      <c r="J80" t="n">
        <v>302.04</v>
      </c>
      <c r="K80" t="n">
        <v>59.89</v>
      </c>
      <c r="L80" t="n">
        <v>20.5</v>
      </c>
      <c r="M80" t="n">
        <v>12</v>
      </c>
      <c r="N80" t="n">
        <v>86.65000000000001</v>
      </c>
      <c r="O80" t="n">
        <v>37485.7</v>
      </c>
      <c r="P80" t="n">
        <v>344.89</v>
      </c>
      <c r="Q80" t="n">
        <v>1397.17</v>
      </c>
      <c r="R80" t="n">
        <v>84.72</v>
      </c>
      <c r="S80" t="n">
        <v>66.97</v>
      </c>
      <c r="T80" t="n">
        <v>6290.4</v>
      </c>
      <c r="U80" t="n">
        <v>0.79</v>
      </c>
      <c r="V80" t="n">
        <v>0.86</v>
      </c>
      <c r="W80" t="n">
        <v>5.32</v>
      </c>
      <c r="X80" t="n">
        <v>0.37</v>
      </c>
      <c r="Y80" t="n">
        <v>1</v>
      </c>
      <c r="Z80" t="n">
        <v>10</v>
      </c>
      <c r="AA80" t="n">
        <v>867.4514955396417</v>
      </c>
      <c r="AB80" t="n">
        <v>1186.885405456413</v>
      </c>
      <c r="AC80" t="n">
        <v>1073.610728163781</v>
      </c>
      <c r="AD80" t="n">
        <v>867451.4955396417</v>
      </c>
      <c r="AE80" t="n">
        <v>1186885.405456413</v>
      </c>
      <c r="AF80" t="n">
        <v>4.275741243973633e-06</v>
      </c>
      <c r="AG80" t="n">
        <v>32.52314814814815</v>
      </c>
      <c r="AH80" t="n">
        <v>1073610.728163781</v>
      </c>
    </row>
    <row r="81">
      <c r="A81" t="n">
        <v>79</v>
      </c>
      <c r="B81" t="n">
        <v>135</v>
      </c>
      <c r="C81" t="inlineStr">
        <is>
          <t xml:space="preserve">CONCLUIDO	</t>
        </is>
      </c>
      <c r="D81" t="n">
        <v>3.5682</v>
      </c>
      <c r="E81" t="n">
        <v>28.02</v>
      </c>
      <c r="F81" t="n">
        <v>24.51</v>
      </c>
      <c r="G81" t="n">
        <v>113.14</v>
      </c>
      <c r="H81" t="n">
        <v>1.22</v>
      </c>
      <c r="I81" t="n">
        <v>13</v>
      </c>
      <c r="J81" t="n">
        <v>302.57</v>
      </c>
      <c r="K81" t="n">
        <v>59.89</v>
      </c>
      <c r="L81" t="n">
        <v>20.75</v>
      </c>
      <c r="M81" t="n">
        <v>11</v>
      </c>
      <c r="N81" t="n">
        <v>86.93000000000001</v>
      </c>
      <c r="O81" t="n">
        <v>37551.07</v>
      </c>
      <c r="P81" t="n">
        <v>345.77</v>
      </c>
      <c r="Q81" t="n">
        <v>1397.22</v>
      </c>
      <c r="R81" t="n">
        <v>84.04000000000001</v>
      </c>
      <c r="S81" t="n">
        <v>66.97</v>
      </c>
      <c r="T81" t="n">
        <v>5956.54</v>
      </c>
      <c r="U81" t="n">
        <v>0.8</v>
      </c>
      <c r="V81" t="n">
        <v>0.86</v>
      </c>
      <c r="W81" t="n">
        <v>5.31</v>
      </c>
      <c r="X81" t="n">
        <v>0.35</v>
      </c>
      <c r="Y81" t="n">
        <v>1</v>
      </c>
      <c r="Z81" t="n">
        <v>10</v>
      </c>
      <c r="AA81" t="n">
        <v>866.8226176399588</v>
      </c>
      <c r="AB81" t="n">
        <v>1186.024946969932</v>
      </c>
      <c r="AC81" t="n">
        <v>1072.832390627589</v>
      </c>
      <c r="AD81" t="n">
        <v>866822.6176399589</v>
      </c>
      <c r="AE81" t="n">
        <v>1186024.946969932</v>
      </c>
      <c r="AF81" t="n">
        <v>4.287034929399438e-06</v>
      </c>
      <c r="AG81" t="n">
        <v>32.43055555555556</v>
      </c>
      <c r="AH81" t="n">
        <v>1072832.390627589</v>
      </c>
    </row>
    <row r="82">
      <c r="A82" t="n">
        <v>80</v>
      </c>
      <c r="B82" t="n">
        <v>135</v>
      </c>
      <c r="C82" t="inlineStr">
        <is>
          <t xml:space="preserve">CONCLUIDO	</t>
        </is>
      </c>
      <c r="D82" t="n">
        <v>3.5679</v>
      </c>
      <c r="E82" t="n">
        <v>28.03</v>
      </c>
      <c r="F82" t="n">
        <v>24.52</v>
      </c>
      <c r="G82" t="n">
        <v>113.16</v>
      </c>
      <c r="H82" t="n">
        <v>1.23</v>
      </c>
      <c r="I82" t="n">
        <v>13</v>
      </c>
      <c r="J82" t="n">
        <v>303.1</v>
      </c>
      <c r="K82" t="n">
        <v>59.89</v>
      </c>
      <c r="L82" t="n">
        <v>21</v>
      </c>
      <c r="M82" t="n">
        <v>11</v>
      </c>
      <c r="N82" t="n">
        <v>87.20999999999999</v>
      </c>
      <c r="O82" t="n">
        <v>37616.56</v>
      </c>
      <c r="P82" t="n">
        <v>345.82</v>
      </c>
      <c r="Q82" t="n">
        <v>1397.24</v>
      </c>
      <c r="R82" t="n">
        <v>84.04000000000001</v>
      </c>
      <c r="S82" t="n">
        <v>66.97</v>
      </c>
      <c r="T82" t="n">
        <v>5957.25</v>
      </c>
      <c r="U82" t="n">
        <v>0.8</v>
      </c>
      <c r="V82" t="n">
        <v>0.86</v>
      </c>
      <c r="W82" t="n">
        <v>5.31</v>
      </c>
      <c r="X82" t="n">
        <v>0.35</v>
      </c>
      <c r="Y82" t="n">
        <v>1</v>
      </c>
      <c r="Z82" t="n">
        <v>10</v>
      </c>
      <c r="AA82" t="n">
        <v>866.9406374149727</v>
      </c>
      <c r="AB82" t="n">
        <v>1186.18642683277</v>
      </c>
      <c r="AC82" t="n">
        <v>1072.978459078957</v>
      </c>
      <c r="AD82" t="n">
        <v>866940.6374149726</v>
      </c>
      <c r="AE82" t="n">
        <v>1186186.42683277</v>
      </c>
      <c r="AF82" t="n">
        <v>4.286674492630529e-06</v>
      </c>
      <c r="AG82" t="n">
        <v>32.44212962962963</v>
      </c>
      <c r="AH82" t="n">
        <v>1072978.459078957</v>
      </c>
    </row>
    <row r="83">
      <c r="A83" t="n">
        <v>81</v>
      </c>
      <c r="B83" t="n">
        <v>135</v>
      </c>
      <c r="C83" t="inlineStr">
        <is>
          <t xml:space="preserve">CONCLUIDO	</t>
        </is>
      </c>
      <c r="D83" t="n">
        <v>3.5668</v>
      </c>
      <c r="E83" t="n">
        <v>28.04</v>
      </c>
      <c r="F83" t="n">
        <v>24.53</v>
      </c>
      <c r="G83" t="n">
        <v>113.2</v>
      </c>
      <c r="H83" t="n">
        <v>1.25</v>
      </c>
      <c r="I83" t="n">
        <v>13</v>
      </c>
      <c r="J83" t="n">
        <v>303.63</v>
      </c>
      <c r="K83" t="n">
        <v>59.89</v>
      </c>
      <c r="L83" t="n">
        <v>21.25</v>
      </c>
      <c r="M83" t="n">
        <v>11</v>
      </c>
      <c r="N83" t="n">
        <v>87.48999999999999</v>
      </c>
      <c r="O83" t="n">
        <v>37682.17</v>
      </c>
      <c r="P83" t="n">
        <v>346.31</v>
      </c>
      <c r="Q83" t="n">
        <v>1397.18</v>
      </c>
      <c r="R83" t="n">
        <v>84.29000000000001</v>
      </c>
      <c r="S83" t="n">
        <v>66.97</v>
      </c>
      <c r="T83" t="n">
        <v>6081.2</v>
      </c>
      <c r="U83" t="n">
        <v>0.79</v>
      </c>
      <c r="V83" t="n">
        <v>0.86</v>
      </c>
      <c r="W83" t="n">
        <v>5.32</v>
      </c>
      <c r="X83" t="n">
        <v>0.36</v>
      </c>
      <c r="Y83" t="n">
        <v>1</v>
      </c>
      <c r="Z83" t="n">
        <v>10</v>
      </c>
      <c r="AA83" t="n">
        <v>867.4390220916443</v>
      </c>
      <c r="AB83" t="n">
        <v>1186.868338734573</v>
      </c>
      <c r="AC83" t="n">
        <v>1073.59529026592</v>
      </c>
      <c r="AD83" t="n">
        <v>867439.0220916444</v>
      </c>
      <c r="AE83" t="n">
        <v>1186868.338734573</v>
      </c>
      <c r="AF83" t="n">
        <v>4.285352891144531e-06</v>
      </c>
      <c r="AG83" t="n">
        <v>32.4537037037037</v>
      </c>
      <c r="AH83" t="n">
        <v>1073595.29026592</v>
      </c>
    </row>
    <row r="84">
      <c r="A84" t="n">
        <v>82</v>
      </c>
      <c r="B84" t="n">
        <v>135</v>
      </c>
      <c r="C84" t="inlineStr">
        <is>
          <t xml:space="preserve">CONCLUIDO	</t>
        </is>
      </c>
      <c r="D84" t="n">
        <v>3.5687</v>
      </c>
      <c r="E84" t="n">
        <v>28.02</v>
      </c>
      <c r="F84" t="n">
        <v>24.51</v>
      </c>
      <c r="G84" t="n">
        <v>113.13</v>
      </c>
      <c r="H84" t="n">
        <v>1.26</v>
      </c>
      <c r="I84" t="n">
        <v>13</v>
      </c>
      <c r="J84" t="n">
        <v>304.16</v>
      </c>
      <c r="K84" t="n">
        <v>59.89</v>
      </c>
      <c r="L84" t="n">
        <v>21.5</v>
      </c>
      <c r="M84" t="n">
        <v>11</v>
      </c>
      <c r="N84" t="n">
        <v>87.78</v>
      </c>
      <c r="O84" t="n">
        <v>37747.91</v>
      </c>
      <c r="P84" t="n">
        <v>344.13</v>
      </c>
      <c r="Q84" t="n">
        <v>1397.19</v>
      </c>
      <c r="R84" t="n">
        <v>83.98</v>
      </c>
      <c r="S84" t="n">
        <v>66.97</v>
      </c>
      <c r="T84" t="n">
        <v>5928.02</v>
      </c>
      <c r="U84" t="n">
        <v>0.8</v>
      </c>
      <c r="V84" t="n">
        <v>0.86</v>
      </c>
      <c r="W84" t="n">
        <v>5.31</v>
      </c>
      <c r="X84" t="n">
        <v>0.35</v>
      </c>
      <c r="Y84" t="n">
        <v>1</v>
      </c>
      <c r="Z84" t="n">
        <v>10</v>
      </c>
      <c r="AA84" t="n">
        <v>865.6599474676874</v>
      </c>
      <c r="AB84" t="n">
        <v>1184.434130346842</v>
      </c>
      <c r="AC84" t="n">
        <v>1071.393399310281</v>
      </c>
      <c r="AD84" t="n">
        <v>865659.9474676874</v>
      </c>
      <c r="AE84" t="n">
        <v>1184434.130346842</v>
      </c>
      <c r="AF84" t="n">
        <v>4.287635657347618e-06</v>
      </c>
      <c r="AG84" t="n">
        <v>32.43055555555556</v>
      </c>
      <c r="AH84" t="n">
        <v>1071393.399310282</v>
      </c>
    </row>
    <row r="85">
      <c r="A85" t="n">
        <v>83</v>
      </c>
      <c r="B85" t="n">
        <v>135</v>
      </c>
      <c r="C85" t="inlineStr">
        <is>
          <t xml:space="preserve">CONCLUIDO	</t>
        </is>
      </c>
      <c r="D85" t="n">
        <v>3.5688</v>
      </c>
      <c r="E85" t="n">
        <v>28.02</v>
      </c>
      <c r="F85" t="n">
        <v>24.51</v>
      </c>
      <c r="G85" t="n">
        <v>113.13</v>
      </c>
      <c r="H85" t="n">
        <v>1.27</v>
      </c>
      <c r="I85" t="n">
        <v>13</v>
      </c>
      <c r="J85" t="n">
        <v>304.7</v>
      </c>
      <c r="K85" t="n">
        <v>59.89</v>
      </c>
      <c r="L85" t="n">
        <v>21.75</v>
      </c>
      <c r="M85" t="n">
        <v>11</v>
      </c>
      <c r="N85" t="n">
        <v>88.06</v>
      </c>
      <c r="O85" t="n">
        <v>37813.76</v>
      </c>
      <c r="P85" t="n">
        <v>342</v>
      </c>
      <c r="Q85" t="n">
        <v>1397.18</v>
      </c>
      <c r="R85" t="n">
        <v>83.78</v>
      </c>
      <c r="S85" t="n">
        <v>66.97</v>
      </c>
      <c r="T85" t="n">
        <v>5826.76</v>
      </c>
      <c r="U85" t="n">
        <v>0.8</v>
      </c>
      <c r="V85" t="n">
        <v>0.86</v>
      </c>
      <c r="W85" t="n">
        <v>5.32</v>
      </c>
      <c r="X85" t="n">
        <v>0.34</v>
      </c>
      <c r="Y85" t="n">
        <v>1</v>
      </c>
      <c r="Z85" t="n">
        <v>10</v>
      </c>
      <c r="AA85" t="n">
        <v>864.20620052423</v>
      </c>
      <c r="AB85" t="n">
        <v>1182.445049644015</v>
      </c>
      <c r="AC85" t="n">
        <v>1069.59415367804</v>
      </c>
      <c r="AD85" t="n">
        <v>864206.20052423</v>
      </c>
      <c r="AE85" t="n">
        <v>1182445.049644015</v>
      </c>
      <c r="AF85" t="n">
        <v>4.287755802937254e-06</v>
      </c>
      <c r="AG85" t="n">
        <v>32.43055555555556</v>
      </c>
      <c r="AH85" t="n">
        <v>1069594.15367804</v>
      </c>
    </row>
    <row r="86">
      <c r="A86" t="n">
        <v>84</v>
      </c>
      <c r="B86" t="n">
        <v>135</v>
      </c>
      <c r="C86" t="inlineStr">
        <is>
          <t xml:space="preserve">CONCLUIDO	</t>
        </is>
      </c>
      <c r="D86" t="n">
        <v>3.5677</v>
      </c>
      <c r="E86" t="n">
        <v>28.03</v>
      </c>
      <c r="F86" t="n">
        <v>24.52</v>
      </c>
      <c r="G86" t="n">
        <v>113.16</v>
      </c>
      <c r="H86" t="n">
        <v>1.28</v>
      </c>
      <c r="I86" t="n">
        <v>13</v>
      </c>
      <c r="J86" t="n">
        <v>305.23</v>
      </c>
      <c r="K86" t="n">
        <v>59.89</v>
      </c>
      <c r="L86" t="n">
        <v>22</v>
      </c>
      <c r="M86" t="n">
        <v>9</v>
      </c>
      <c r="N86" t="n">
        <v>88.34999999999999</v>
      </c>
      <c r="O86" t="n">
        <v>37879.74</v>
      </c>
      <c r="P86" t="n">
        <v>340.26</v>
      </c>
      <c r="Q86" t="n">
        <v>1397.29</v>
      </c>
      <c r="R86" t="n">
        <v>84.11</v>
      </c>
      <c r="S86" t="n">
        <v>66.97</v>
      </c>
      <c r="T86" t="n">
        <v>5989.7</v>
      </c>
      <c r="U86" t="n">
        <v>0.8</v>
      </c>
      <c r="V86" t="n">
        <v>0.86</v>
      </c>
      <c r="W86" t="n">
        <v>5.32</v>
      </c>
      <c r="X86" t="n">
        <v>0.35</v>
      </c>
      <c r="Y86" t="n">
        <v>1</v>
      </c>
      <c r="Z86" t="n">
        <v>10</v>
      </c>
      <c r="AA86" t="n">
        <v>863.191834120736</v>
      </c>
      <c r="AB86" t="n">
        <v>1181.057148780067</v>
      </c>
      <c r="AC86" t="n">
        <v>1068.338712124616</v>
      </c>
      <c r="AD86" t="n">
        <v>863191.834120736</v>
      </c>
      <c r="AE86" t="n">
        <v>1181057.148780067</v>
      </c>
      <c r="AF86" t="n">
        <v>4.286434201451256e-06</v>
      </c>
      <c r="AG86" t="n">
        <v>32.44212962962963</v>
      </c>
      <c r="AH86" t="n">
        <v>1068338.712124616</v>
      </c>
    </row>
    <row r="87">
      <c r="A87" t="n">
        <v>85</v>
      </c>
      <c r="B87" t="n">
        <v>135</v>
      </c>
      <c r="C87" t="inlineStr">
        <is>
          <t xml:space="preserve">CONCLUIDO	</t>
        </is>
      </c>
      <c r="D87" t="n">
        <v>3.5803</v>
      </c>
      <c r="E87" t="n">
        <v>27.93</v>
      </c>
      <c r="F87" t="n">
        <v>24.47</v>
      </c>
      <c r="G87" t="n">
        <v>122.35</v>
      </c>
      <c r="H87" t="n">
        <v>1.3</v>
      </c>
      <c r="I87" t="n">
        <v>12</v>
      </c>
      <c r="J87" t="n">
        <v>305.77</v>
      </c>
      <c r="K87" t="n">
        <v>59.89</v>
      </c>
      <c r="L87" t="n">
        <v>22.25</v>
      </c>
      <c r="M87" t="n">
        <v>8</v>
      </c>
      <c r="N87" t="n">
        <v>88.63</v>
      </c>
      <c r="O87" t="n">
        <v>37945.85</v>
      </c>
      <c r="P87" t="n">
        <v>338.71</v>
      </c>
      <c r="Q87" t="n">
        <v>1397.26</v>
      </c>
      <c r="R87" t="n">
        <v>82.48</v>
      </c>
      <c r="S87" t="n">
        <v>66.97</v>
      </c>
      <c r="T87" t="n">
        <v>5180.56</v>
      </c>
      <c r="U87" t="n">
        <v>0.8100000000000001</v>
      </c>
      <c r="V87" t="n">
        <v>0.86</v>
      </c>
      <c r="W87" t="n">
        <v>5.31</v>
      </c>
      <c r="X87" t="n">
        <v>0.31</v>
      </c>
      <c r="Y87" t="n">
        <v>1</v>
      </c>
      <c r="Z87" t="n">
        <v>10</v>
      </c>
      <c r="AA87" t="n">
        <v>850.72427827771</v>
      </c>
      <c r="AB87" t="n">
        <v>1163.998488845894</v>
      </c>
      <c r="AC87" t="n">
        <v>1052.908106752581</v>
      </c>
      <c r="AD87" t="n">
        <v>850724.2782777101</v>
      </c>
      <c r="AE87" t="n">
        <v>1163998.488845894</v>
      </c>
      <c r="AF87" t="n">
        <v>4.30157254574542e-06</v>
      </c>
      <c r="AG87" t="n">
        <v>32.32638888888889</v>
      </c>
      <c r="AH87" t="n">
        <v>1052908.106752581</v>
      </c>
    </row>
    <row r="88">
      <c r="A88" t="n">
        <v>86</v>
      </c>
      <c r="B88" t="n">
        <v>135</v>
      </c>
      <c r="C88" t="inlineStr">
        <is>
          <t xml:space="preserve">CONCLUIDO	</t>
        </is>
      </c>
      <c r="D88" t="n">
        <v>3.5793</v>
      </c>
      <c r="E88" t="n">
        <v>27.94</v>
      </c>
      <c r="F88" t="n">
        <v>24.48</v>
      </c>
      <c r="G88" t="n">
        <v>122.39</v>
      </c>
      <c r="H88" t="n">
        <v>1.31</v>
      </c>
      <c r="I88" t="n">
        <v>12</v>
      </c>
      <c r="J88" t="n">
        <v>306.31</v>
      </c>
      <c r="K88" t="n">
        <v>59.89</v>
      </c>
      <c r="L88" t="n">
        <v>22.5</v>
      </c>
      <c r="M88" t="n">
        <v>8</v>
      </c>
      <c r="N88" t="n">
        <v>88.92</v>
      </c>
      <c r="O88" t="n">
        <v>38012.07</v>
      </c>
      <c r="P88" t="n">
        <v>339.12</v>
      </c>
      <c r="Q88" t="n">
        <v>1397.26</v>
      </c>
      <c r="R88" t="n">
        <v>82.61</v>
      </c>
      <c r="S88" t="n">
        <v>66.97</v>
      </c>
      <c r="T88" t="n">
        <v>5244.69</v>
      </c>
      <c r="U88" t="n">
        <v>0.8100000000000001</v>
      </c>
      <c r="V88" t="n">
        <v>0.86</v>
      </c>
      <c r="W88" t="n">
        <v>5.32</v>
      </c>
      <c r="X88" t="n">
        <v>0.31</v>
      </c>
      <c r="Y88" t="n">
        <v>1</v>
      </c>
      <c r="Z88" t="n">
        <v>10</v>
      </c>
      <c r="AA88" t="n">
        <v>851.1548855107003</v>
      </c>
      <c r="AB88" t="n">
        <v>1164.587664659122</v>
      </c>
      <c r="AC88" t="n">
        <v>1053.441052453108</v>
      </c>
      <c r="AD88" t="n">
        <v>851154.8855107003</v>
      </c>
      <c r="AE88" t="n">
        <v>1164587.664659122</v>
      </c>
      <c r="AF88" t="n">
        <v>4.300371089849057e-06</v>
      </c>
      <c r="AG88" t="n">
        <v>32.33796296296297</v>
      </c>
      <c r="AH88" t="n">
        <v>1053441.052453108</v>
      </c>
    </row>
    <row r="89">
      <c r="A89" t="n">
        <v>87</v>
      </c>
      <c r="B89" t="n">
        <v>135</v>
      </c>
      <c r="C89" t="inlineStr">
        <is>
          <t xml:space="preserve">CONCLUIDO	</t>
        </is>
      </c>
      <c r="D89" t="n">
        <v>3.5786</v>
      </c>
      <c r="E89" t="n">
        <v>27.94</v>
      </c>
      <c r="F89" t="n">
        <v>24.48</v>
      </c>
      <c r="G89" t="n">
        <v>122.42</v>
      </c>
      <c r="H89" t="n">
        <v>1.32</v>
      </c>
      <c r="I89" t="n">
        <v>12</v>
      </c>
      <c r="J89" t="n">
        <v>306.84</v>
      </c>
      <c r="K89" t="n">
        <v>59.89</v>
      </c>
      <c r="L89" t="n">
        <v>22.75</v>
      </c>
      <c r="M89" t="n">
        <v>7</v>
      </c>
      <c r="N89" t="n">
        <v>89.20999999999999</v>
      </c>
      <c r="O89" t="n">
        <v>38078.42</v>
      </c>
      <c r="P89" t="n">
        <v>338.96</v>
      </c>
      <c r="Q89" t="n">
        <v>1397.26</v>
      </c>
      <c r="R89" t="n">
        <v>82.68000000000001</v>
      </c>
      <c r="S89" t="n">
        <v>66.97</v>
      </c>
      <c r="T89" t="n">
        <v>5279.64</v>
      </c>
      <c r="U89" t="n">
        <v>0.8100000000000001</v>
      </c>
      <c r="V89" t="n">
        <v>0.86</v>
      </c>
      <c r="W89" t="n">
        <v>5.32</v>
      </c>
      <c r="X89" t="n">
        <v>0.32</v>
      </c>
      <c r="Y89" t="n">
        <v>1</v>
      </c>
      <c r="Z89" t="n">
        <v>10</v>
      </c>
      <c r="AA89" t="n">
        <v>851.1170659911426</v>
      </c>
      <c r="AB89" t="n">
        <v>1164.535918323983</v>
      </c>
      <c r="AC89" t="n">
        <v>1053.394244715569</v>
      </c>
      <c r="AD89" t="n">
        <v>851117.0659911425</v>
      </c>
      <c r="AE89" t="n">
        <v>1164535.918323983</v>
      </c>
      <c r="AF89" t="n">
        <v>4.299530070721604e-06</v>
      </c>
      <c r="AG89" t="n">
        <v>32.33796296296297</v>
      </c>
      <c r="AH89" t="n">
        <v>1053394.244715569</v>
      </c>
    </row>
    <row r="90">
      <c r="A90" t="n">
        <v>88</v>
      </c>
      <c r="B90" t="n">
        <v>135</v>
      </c>
      <c r="C90" t="inlineStr">
        <is>
          <t xml:space="preserve">CONCLUIDO	</t>
        </is>
      </c>
      <c r="D90" t="n">
        <v>3.5787</v>
      </c>
      <c r="E90" t="n">
        <v>27.94</v>
      </c>
      <c r="F90" t="n">
        <v>24.48</v>
      </c>
      <c r="G90" t="n">
        <v>122.42</v>
      </c>
      <c r="H90" t="n">
        <v>1.33</v>
      </c>
      <c r="I90" t="n">
        <v>12</v>
      </c>
      <c r="J90" t="n">
        <v>307.38</v>
      </c>
      <c r="K90" t="n">
        <v>59.89</v>
      </c>
      <c r="L90" t="n">
        <v>23</v>
      </c>
      <c r="M90" t="n">
        <v>5</v>
      </c>
      <c r="N90" t="n">
        <v>89.5</v>
      </c>
      <c r="O90" t="n">
        <v>38144.9</v>
      </c>
      <c r="P90" t="n">
        <v>339.16</v>
      </c>
      <c r="Q90" t="n">
        <v>1397.33</v>
      </c>
      <c r="R90" t="n">
        <v>82.75</v>
      </c>
      <c r="S90" t="n">
        <v>66.97</v>
      </c>
      <c r="T90" t="n">
        <v>5315.17</v>
      </c>
      <c r="U90" t="n">
        <v>0.8100000000000001</v>
      </c>
      <c r="V90" t="n">
        <v>0.86</v>
      </c>
      <c r="W90" t="n">
        <v>5.32</v>
      </c>
      <c r="X90" t="n">
        <v>0.32</v>
      </c>
      <c r="Y90" t="n">
        <v>1</v>
      </c>
      <c r="Z90" t="n">
        <v>10</v>
      </c>
      <c r="AA90" t="n">
        <v>851.2421908864083</v>
      </c>
      <c r="AB90" t="n">
        <v>1164.707119725807</v>
      </c>
      <c r="AC90" t="n">
        <v>1053.549106895885</v>
      </c>
      <c r="AD90" t="n">
        <v>851242.1908864082</v>
      </c>
      <c r="AE90" t="n">
        <v>1164707.119725807</v>
      </c>
      <c r="AF90" t="n">
        <v>4.29965021631124e-06</v>
      </c>
      <c r="AG90" t="n">
        <v>32.33796296296297</v>
      </c>
      <c r="AH90" t="n">
        <v>1053549.106895884</v>
      </c>
    </row>
    <row r="91">
      <c r="A91" t="n">
        <v>89</v>
      </c>
      <c r="B91" t="n">
        <v>135</v>
      </c>
      <c r="C91" t="inlineStr">
        <is>
          <t xml:space="preserve">CONCLUIDO	</t>
        </is>
      </c>
      <c r="D91" t="n">
        <v>3.5796</v>
      </c>
      <c r="E91" t="n">
        <v>27.94</v>
      </c>
      <c r="F91" t="n">
        <v>24.48</v>
      </c>
      <c r="G91" t="n">
        <v>122.38</v>
      </c>
      <c r="H91" t="n">
        <v>1.35</v>
      </c>
      <c r="I91" t="n">
        <v>12</v>
      </c>
      <c r="J91" t="n">
        <v>307.92</v>
      </c>
      <c r="K91" t="n">
        <v>59.89</v>
      </c>
      <c r="L91" t="n">
        <v>23.25</v>
      </c>
      <c r="M91" t="n">
        <v>5</v>
      </c>
      <c r="N91" t="n">
        <v>89.79000000000001</v>
      </c>
      <c r="O91" t="n">
        <v>38211.5</v>
      </c>
      <c r="P91" t="n">
        <v>339.17</v>
      </c>
      <c r="Q91" t="n">
        <v>1397.32</v>
      </c>
      <c r="R91" t="n">
        <v>82.56</v>
      </c>
      <c r="S91" t="n">
        <v>66.97</v>
      </c>
      <c r="T91" t="n">
        <v>5219.8</v>
      </c>
      <c r="U91" t="n">
        <v>0.8100000000000001</v>
      </c>
      <c r="V91" t="n">
        <v>0.86</v>
      </c>
      <c r="W91" t="n">
        <v>5.32</v>
      </c>
      <c r="X91" t="n">
        <v>0.31</v>
      </c>
      <c r="Y91" t="n">
        <v>1</v>
      </c>
      <c r="Z91" t="n">
        <v>10</v>
      </c>
      <c r="AA91" t="n">
        <v>851.1585410877523</v>
      </c>
      <c r="AB91" t="n">
        <v>1164.592666380917</v>
      </c>
      <c r="AC91" t="n">
        <v>1053.445576817595</v>
      </c>
      <c r="AD91" t="n">
        <v>851158.5410877523</v>
      </c>
      <c r="AE91" t="n">
        <v>1164592.666380917</v>
      </c>
      <c r="AF91" t="n">
        <v>4.300731526617966e-06</v>
      </c>
      <c r="AG91" t="n">
        <v>32.33796296296297</v>
      </c>
      <c r="AH91" t="n">
        <v>1053445.576817595</v>
      </c>
    </row>
    <row r="92">
      <c r="A92" t="n">
        <v>90</v>
      </c>
      <c r="B92" t="n">
        <v>135</v>
      </c>
      <c r="C92" t="inlineStr">
        <is>
          <t xml:space="preserve">CONCLUIDO	</t>
        </is>
      </c>
      <c r="D92" t="n">
        <v>3.5793</v>
      </c>
      <c r="E92" t="n">
        <v>27.94</v>
      </c>
      <c r="F92" t="n">
        <v>24.48</v>
      </c>
      <c r="G92" t="n">
        <v>122.39</v>
      </c>
      <c r="H92" t="n">
        <v>1.36</v>
      </c>
      <c r="I92" t="n">
        <v>12</v>
      </c>
      <c r="J92" t="n">
        <v>308.46</v>
      </c>
      <c r="K92" t="n">
        <v>59.89</v>
      </c>
      <c r="L92" t="n">
        <v>23.5</v>
      </c>
      <c r="M92" t="n">
        <v>2</v>
      </c>
      <c r="N92" t="n">
        <v>90.08</v>
      </c>
      <c r="O92" t="n">
        <v>38278.23</v>
      </c>
      <c r="P92" t="n">
        <v>339.7</v>
      </c>
      <c r="Q92" t="n">
        <v>1397.3</v>
      </c>
      <c r="R92" t="n">
        <v>82.39</v>
      </c>
      <c r="S92" t="n">
        <v>66.97</v>
      </c>
      <c r="T92" t="n">
        <v>5137.33</v>
      </c>
      <c r="U92" t="n">
        <v>0.8100000000000001</v>
      </c>
      <c r="V92" t="n">
        <v>0.86</v>
      </c>
      <c r="W92" t="n">
        <v>5.32</v>
      </c>
      <c r="X92" t="n">
        <v>0.31</v>
      </c>
      <c r="Y92" t="n">
        <v>1</v>
      </c>
      <c r="Z92" t="n">
        <v>10</v>
      </c>
      <c r="AA92" t="n">
        <v>851.5468101848401</v>
      </c>
      <c r="AB92" t="n">
        <v>1165.123913288777</v>
      </c>
      <c r="AC92" t="n">
        <v>1053.926122266178</v>
      </c>
      <c r="AD92" t="n">
        <v>851546.8101848401</v>
      </c>
      <c r="AE92" t="n">
        <v>1165123.913288777</v>
      </c>
      <c r="AF92" t="n">
        <v>4.300371089849057e-06</v>
      </c>
      <c r="AG92" t="n">
        <v>32.33796296296297</v>
      </c>
      <c r="AH92" t="n">
        <v>1053926.122266178</v>
      </c>
    </row>
    <row r="93">
      <c r="A93" t="n">
        <v>91</v>
      </c>
      <c r="B93" t="n">
        <v>135</v>
      </c>
      <c r="C93" t="inlineStr">
        <is>
          <t xml:space="preserve">CONCLUIDO	</t>
        </is>
      </c>
      <c r="D93" t="n">
        <v>3.5797</v>
      </c>
      <c r="E93" t="n">
        <v>27.94</v>
      </c>
      <c r="F93" t="n">
        <v>24.48</v>
      </c>
      <c r="G93" t="n">
        <v>122.38</v>
      </c>
      <c r="H93" t="n">
        <v>1.37</v>
      </c>
      <c r="I93" t="n">
        <v>12</v>
      </c>
      <c r="J93" t="n">
        <v>309.01</v>
      </c>
      <c r="K93" t="n">
        <v>59.89</v>
      </c>
      <c r="L93" t="n">
        <v>23.75</v>
      </c>
      <c r="M93" t="n">
        <v>2</v>
      </c>
      <c r="N93" t="n">
        <v>90.37</v>
      </c>
      <c r="O93" t="n">
        <v>38345.09</v>
      </c>
      <c r="P93" t="n">
        <v>339.93</v>
      </c>
      <c r="Q93" t="n">
        <v>1397.26</v>
      </c>
      <c r="R93" t="n">
        <v>82.42</v>
      </c>
      <c r="S93" t="n">
        <v>66.97</v>
      </c>
      <c r="T93" t="n">
        <v>5154.06</v>
      </c>
      <c r="U93" t="n">
        <v>0.8100000000000001</v>
      </c>
      <c r="V93" t="n">
        <v>0.86</v>
      </c>
      <c r="W93" t="n">
        <v>5.32</v>
      </c>
      <c r="X93" t="n">
        <v>0.31</v>
      </c>
      <c r="Y93" t="n">
        <v>1</v>
      </c>
      <c r="Z93" t="n">
        <v>10</v>
      </c>
      <c r="AA93" t="n">
        <v>851.661997616592</v>
      </c>
      <c r="AB93" t="n">
        <v>1165.28151781461</v>
      </c>
      <c r="AC93" t="n">
        <v>1054.068685237265</v>
      </c>
      <c r="AD93" t="n">
        <v>851661.997616592</v>
      </c>
      <c r="AE93" t="n">
        <v>1165281.51781461</v>
      </c>
      <c r="AF93" t="n">
        <v>4.300851672207602e-06</v>
      </c>
      <c r="AG93" t="n">
        <v>32.33796296296297</v>
      </c>
      <c r="AH93" t="n">
        <v>1054068.685237265</v>
      </c>
    </row>
    <row r="94">
      <c r="A94" t="n">
        <v>92</v>
      </c>
      <c r="B94" t="n">
        <v>135</v>
      </c>
      <c r="C94" t="inlineStr">
        <is>
          <t xml:space="preserve">CONCLUIDO	</t>
        </is>
      </c>
      <c r="D94" t="n">
        <v>3.5786</v>
      </c>
      <c r="E94" t="n">
        <v>27.94</v>
      </c>
      <c r="F94" t="n">
        <v>24.48</v>
      </c>
      <c r="G94" t="n">
        <v>122.42</v>
      </c>
      <c r="H94" t="n">
        <v>1.38</v>
      </c>
      <c r="I94" t="n">
        <v>12</v>
      </c>
      <c r="J94" t="n">
        <v>309.55</v>
      </c>
      <c r="K94" t="n">
        <v>59.89</v>
      </c>
      <c r="L94" t="n">
        <v>24</v>
      </c>
      <c r="M94" t="n">
        <v>1</v>
      </c>
      <c r="N94" t="n">
        <v>90.66</v>
      </c>
      <c r="O94" t="n">
        <v>38412.07</v>
      </c>
      <c r="P94" t="n">
        <v>340.43</v>
      </c>
      <c r="Q94" t="n">
        <v>1397.27</v>
      </c>
      <c r="R94" t="n">
        <v>82.53</v>
      </c>
      <c r="S94" t="n">
        <v>66.97</v>
      </c>
      <c r="T94" t="n">
        <v>5205.51</v>
      </c>
      <c r="U94" t="n">
        <v>0.8100000000000001</v>
      </c>
      <c r="V94" t="n">
        <v>0.86</v>
      </c>
      <c r="W94" t="n">
        <v>5.32</v>
      </c>
      <c r="X94" t="n">
        <v>0.32</v>
      </c>
      <c r="Y94" t="n">
        <v>1</v>
      </c>
      <c r="Z94" t="n">
        <v>10</v>
      </c>
      <c r="AA94" t="n">
        <v>852.110586622231</v>
      </c>
      <c r="AB94" t="n">
        <v>1165.895297082476</v>
      </c>
      <c r="AC94" t="n">
        <v>1054.62388627325</v>
      </c>
      <c r="AD94" t="n">
        <v>852110.5866222311</v>
      </c>
      <c r="AE94" t="n">
        <v>1165895.297082476</v>
      </c>
      <c r="AF94" t="n">
        <v>4.299530070721604e-06</v>
      </c>
      <c r="AG94" t="n">
        <v>32.33796296296297</v>
      </c>
      <c r="AH94" t="n">
        <v>1054623.88627325</v>
      </c>
    </row>
    <row r="95">
      <c r="A95" t="n">
        <v>93</v>
      </c>
      <c r="B95" t="n">
        <v>135</v>
      </c>
      <c r="C95" t="inlineStr">
        <is>
          <t xml:space="preserve">CONCLUIDO	</t>
        </is>
      </c>
      <c r="D95" t="n">
        <v>3.5784</v>
      </c>
      <c r="E95" t="n">
        <v>27.95</v>
      </c>
      <c r="F95" t="n">
        <v>24.49</v>
      </c>
      <c r="G95" t="n">
        <v>122.43</v>
      </c>
      <c r="H95" t="n">
        <v>1.39</v>
      </c>
      <c r="I95" t="n">
        <v>12</v>
      </c>
      <c r="J95" t="n">
        <v>310.09</v>
      </c>
      <c r="K95" t="n">
        <v>59.89</v>
      </c>
      <c r="L95" t="n">
        <v>24.25</v>
      </c>
      <c r="M95" t="n">
        <v>1</v>
      </c>
      <c r="N95" t="n">
        <v>90.95999999999999</v>
      </c>
      <c r="O95" t="n">
        <v>38479.19</v>
      </c>
      <c r="P95" t="n">
        <v>340.89</v>
      </c>
      <c r="Q95" t="n">
        <v>1397.27</v>
      </c>
      <c r="R95" t="n">
        <v>82.54000000000001</v>
      </c>
      <c r="S95" t="n">
        <v>66.97</v>
      </c>
      <c r="T95" t="n">
        <v>5212.65</v>
      </c>
      <c r="U95" t="n">
        <v>0.8100000000000001</v>
      </c>
      <c r="V95" t="n">
        <v>0.86</v>
      </c>
      <c r="W95" t="n">
        <v>5.33</v>
      </c>
      <c r="X95" t="n">
        <v>0.32</v>
      </c>
      <c r="Y95" t="n">
        <v>1</v>
      </c>
      <c r="Z95" t="n">
        <v>10</v>
      </c>
      <c r="AA95" t="n">
        <v>862.3765098718796</v>
      </c>
      <c r="AB95" t="n">
        <v>1179.941586173215</v>
      </c>
      <c r="AC95" t="n">
        <v>1067.329617247259</v>
      </c>
      <c r="AD95" t="n">
        <v>862376.5098718796</v>
      </c>
      <c r="AE95" t="n">
        <v>1179941.586173214</v>
      </c>
      <c r="AF95" t="n">
        <v>4.299289779542331e-06</v>
      </c>
      <c r="AG95" t="n">
        <v>32.34953703703704</v>
      </c>
      <c r="AH95" t="n">
        <v>1067329.617247259</v>
      </c>
    </row>
    <row r="96">
      <c r="A96" t="n">
        <v>94</v>
      </c>
      <c r="B96" t="n">
        <v>135</v>
      </c>
      <c r="C96" t="inlineStr">
        <is>
          <t xml:space="preserve">CONCLUIDO	</t>
        </is>
      </c>
      <c r="D96" t="n">
        <v>3.5785</v>
      </c>
      <c r="E96" t="n">
        <v>27.94</v>
      </c>
      <c r="F96" t="n">
        <v>24.49</v>
      </c>
      <c r="G96" t="n">
        <v>122.43</v>
      </c>
      <c r="H96" t="n">
        <v>1.41</v>
      </c>
      <c r="I96" t="n">
        <v>12</v>
      </c>
      <c r="J96" t="n">
        <v>310.64</v>
      </c>
      <c r="K96" t="n">
        <v>59.89</v>
      </c>
      <c r="L96" t="n">
        <v>24.5</v>
      </c>
      <c r="M96" t="n">
        <v>1</v>
      </c>
      <c r="N96" t="n">
        <v>91.25</v>
      </c>
      <c r="O96" t="n">
        <v>38546.43</v>
      </c>
      <c r="P96" t="n">
        <v>341.29</v>
      </c>
      <c r="Q96" t="n">
        <v>1397.27</v>
      </c>
      <c r="R96" t="n">
        <v>82.56</v>
      </c>
      <c r="S96" t="n">
        <v>66.97</v>
      </c>
      <c r="T96" t="n">
        <v>5223.89</v>
      </c>
      <c r="U96" t="n">
        <v>0.8100000000000001</v>
      </c>
      <c r="V96" t="n">
        <v>0.86</v>
      </c>
      <c r="W96" t="n">
        <v>5.32</v>
      </c>
      <c r="X96" t="n">
        <v>0.32</v>
      </c>
      <c r="Y96" t="n">
        <v>1</v>
      </c>
      <c r="Z96" t="n">
        <v>10</v>
      </c>
      <c r="AA96" t="n">
        <v>852.7551722398997</v>
      </c>
      <c r="AB96" t="n">
        <v>1166.77724756168</v>
      </c>
      <c r="AC96" t="n">
        <v>1055.421664636545</v>
      </c>
      <c r="AD96" t="n">
        <v>852755.1722398998</v>
      </c>
      <c r="AE96" t="n">
        <v>1166777.24756168</v>
      </c>
      <c r="AF96" t="n">
        <v>4.299409925131968e-06</v>
      </c>
      <c r="AG96" t="n">
        <v>32.33796296296297</v>
      </c>
      <c r="AH96" t="n">
        <v>1055421.664636545</v>
      </c>
    </row>
    <row r="97">
      <c r="A97" t="n">
        <v>95</v>
      </c>
      <c r="B97" t="n">
        <v>135</v>
      </c>
      <c r="C97" t="inlineStr">
        <is>
          <t xml:space="preserve">CONCLUIDO	</t>
        </is>
      </c>
      <c r="D97" t="n">
        <v>3.5786</v>
      </c>
      <c r="E97" t="n">
        <v>27.94</v>
      </c>
      <c r="F97" t="n">
        <v>24.48</v>
      </c>
      <c r="G97" t="n">
        <v>122.42</v>
      </c>
      <c r="H97" t="n">
        <v>1.42</v>
      </c>
      <c r="I97" t="n">
        <v>12</v>
      </c>
      <c r="J97" t="n">
        <v>311.19</v>
      </c>
      <c r="K97" t="n">
        <v>59.89</v>
      </c>
      <c r="L97" t="n">
        <v>24.75</v>
      </c>
      <c r="M97" t="n">
        <v>1</v>
      </c>
      <c r="N97" t="n">
        <v>91.55</v>
      </c>
      <c r="O97" t="n">
        <v>38613.8</v>
      </c>
      <c r="P97" t="n">
        <v>341.62</v>
      </c>
      <c r="Q97" t="n">
        <v>1397.27</v>
      </c>
      <c r="R97" t="n">
        <v>82.54000000000001</v>
      </c>
      <c r="S97" t="n">
        <v>66.97</v>
      </c>
      <c r="T97" t="n">
        <v>5213.79</v>
      </c>
      <c r="U97" t="n">
        <v>0.8100000000000001</v>
      </c>
      <c r="V97" t="n">
        <v>0.86</v>
      </c>
      <c r="W97" t="n">
        <v>5.32</v>
      </c>
      <c r="X97" t="n">
        <v>0.32</v>
      </c>
      <c r="Y97" t="n">
        <v>1</v>
      </c>
      <c r="Z97" t="n">
        <v>10</v>
      </c>
      <c r="AA97" t="n">
        <v>852.9148652283502</v>
      </c>
      <c r="AB97" t="n">
        <v>1166.995746553636</v>
      </c>
      <c r="AC97" t="n">
        <v>1055.619310391374</v>
      </c>
      <c r="AD97" t="n">
        <v>852914.8652283502</v>
      </c>
      <c r="AE97" t="n">
        <v>1166995.746553636</v>
      </c>
      <c r="AF97" t="n">
        <v>4.299530070721604e-06</v>
      </c>
      <c r="AG97" t="n">
        <v>32.33796296296297</v>
      </c>
      <c r="AH97" t="n">
        <v>1055619.310391373</v>
      </c>
    </row>
    <row r="98">
      <c r="A98" t="n">
        <v>96</v>
      </c>
      <c r="B98" t="n">
        <v>135</v>
      </c>
      <c r="C98" t="inlineStr">
        <is>
          <t xml:space="preserve">CONCLUIDO	</t>
        </is>
      </c>
      <c r="D98" t="n">
        <v>3.5784</v>
      </c>
      <c r="E98" t="n">
        <v>27.95</v>
      </c>
      <c r="F98" t="n">
        <v>24.49</v>
      </c>
      <c r="G98" t="n">
        <v>122.43</v>
      </c>
      <c r="H98" t="n">
        <v>1.43</v>
      </c>
      <c r="I98" t="n">
        <v>12</v>
      </c>
      <c r="J98" t="n">
        <v>311.73</v>
      </c>
      <c r="K98" t="n">
        <v>59.89</v>
      </c>
      <c r="L98" t="n">
        <v>25</v>
      </c>
      <c r="M98" t="n">
        <v>1</v>
      </c>
      <c r="N98" t="n">
        <v>91.84999999999999</v>
      </c>
      <c r="O98" t="n">
        <v>38681.31</v>
      </c>
      <c r="P98" t="n">
        <v>341.98</v>
      </c>
      <c r="Q98" t="n">
        <v>1397.27</v>
      </c>
      <c r="R98" t="n">
        <v>82.59</v>
      </c>
      <c r="S98" t="n">
        <v>66.97</v>
      </c>
      <c r="T98" t="n">
        <v>5237.65</v>
      </c>
      <c r="U98" t="n">
        <v>0.8100000000000001</v>
      </c>
      <c r="V98" t="n">
        <v>0.86</v>
      </c>
      <c r="W98" t="n">
        <v>5.32</v>
      </c>
      <c r="X98" t="n">
        <v>0.32</v>
      </c>
      <c r="Y98" t="n">
        <v>1</v>
      </c>
      <c r="Z98" t="n">
        <v>10</v>
      </c>
      <c r="AA98" t="n">
        <v>863.1132432148987</v>
      </c>
      <c r="AB98" t="n">
        <v>1180.949617235515</v>
      </c>
      <c r="AC98" t="n">
        <v>1068.241443239754</v>
      </c>
      <c r="AD98" t="n">
        <v>863113.2432148987</v>
      </c>
      <c r="AE98" t="n">
        <v>1180949.617235515</v>
      </c>
      <c r="AF98" t="n">
        <v>4.299289779542331e-06</v>
      </c>
      <c r="AG98" t="n">
        <v>32.34953703703704</v>
      </c>
      <c r="AH98" t="n">
        <v>1068241.443239754</v>
      </c>
    </row>
    <row r="99">
      <c r="A99" t="n">
        <v>97</v>
      </c>
      <c r="B99" t="n">
        <v>135</v>
      </c>
      <c r="C99" t="inlineStr">
        <is>
          <t xml:space="preserve">CONCLUIDO	</t>
        </is>
      </c>
      <c r="D99" t="n">
        <v>3.5781</v>
      </c>
      <c r="E99" t="n">
        <v>27.95</v>
      </c>
      <c r="F99" t="n">
        <v>24.49</v>
      </c>
      <c r="G99" t="n">
        <v>122.44</v>
      </c>
      <c r="H99" t="n">
        <v>1.44</v>
      </c>
      <c r="I99" t="n">
        <v>12</v>
      </c>
      <c r="J99" t="n">
        <v>312.28</v>
      </c>
      <c r="K99" t="n">
        <v>59.89</v>
      </c>
      <c r="L99" t="n">
        <v>25.25</v>
      </c>
      <c r="M99" t="n">
        <v>0</v>
      </c>
      <c r="N99" t="n">
        <v>92.15000000000001</v>
      </c>
      <c r="O99" t="n">
        <v>38749.07</v>
      </c>
      <c r="P99" t="n">
        <v>342.54</v>
      </c>
      <c r="Q99" t="n">
        <v>1397.27</v>
      </c>
      <c r="R99" t="n">
        <v>82.61</v>
      </c>
      <c r="S99" t="n">
        <v>66.97</v>
      </c>
      <c r="T99" t="n">
        <v>5246.09</v>
      </c>
      <c r="U99" t="n">
        <v>0.8100000000000001</v>
      </c>
      <c r="V99" t="n">
        <v>0.86</v>
      </c>
      <c r="W99" t="n">
        <v>5.33</v>
      </c>
      <c r="X99" t="n">
        <v>0.32</v>
      </c>
      <c r="Y99" t="n">
        <v>1</v>
      </c>
      <c r="Z99" t="n">
        <v>10</v>
      </c>
      <c r="AA99" t="n">
        <v>863.5220951069933</v>
      </c>
      <c r="AB99" t="n">
        <v>1181.509026431551</v>
      </c>
      <c r="AC99" t="n">
        <v>1068.747463207256</v>
      </c>
      <c r="AD99" t="n">
        <v>863522.0951069933</v>
      </c>
      <c r="AE99" t="n">
        <v>1181509.026431551</v>
      </c>
      <c r="AF99" t="n">
        <v>4.298929342773423e-06</v>
      </c>
      <c r="AG99" t="n">
        <v>32.34953703703704</v>
      </c>
      <c r="AH99" t="n">
        <v>1068747.463207257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2.2539</v>
      </c>
      <c r="E2" t="n">
        <v>44.37</v>
      </c>
      <c r="F2" t="n">
        <v>32.73</v>
      </c>
      <c r="G2" t="n">
        <v>6.8</v>
      </c>
      <c r="H2" t="n">
        <v>0.11</v>
      </c>
      <c r="I2" t="n">
        <v>289</v>
      </c>
      <c r="J2" t="n">
        <v>159.12</v>
      </c>
      <c r="K2" t="n">
        <v>50.28</v>
      </c>
      <c r="L2" t="n">
        <v>1</v>
      </c>
      <c r="M2" t="n">
        <v>287</v>
      </c>
      <c r="N2" t="n">
        <v>27.84</v>
      </c>
      <c r="O2" t="n">
        <v>19859.16</v>
      </c>
      <c r="P2" t="n">
        <v>399.4</v>
      </c>
      <c r="Q2" t="n">
        <v>1398.02</v>
      </c>
      <c r="R2" t="n">
        <v>351.64</v>
      </c>
      <c r="S2" t="n">
        <v>66.97</v>
      </c>
      <c r="T2" t="n">
        <v>138374.27</v>
      </c>
      <c r="U2" t="n">
        <v>0.19</v>
      </c>
      <c r="V2" t="n">
        <v>0.64</v>
      </c>
      <c r="W2" t="n">
        <v>5.78</v>
      </c>
      <c r="X2" t="n">
        <v>8.550000000000001</v>
      </c>
      <c r="Y2" t="n">
        <v>1</v>
      </c>
      <c r="Z2" t="n">
        <v>10</v>
      </c>
      <c r="AA2" t="n">
        <v>1413.747058804776</v>
      </c>
      <c r="AB2" t="n">
        <v>1934.351095975067</v>
      </c>
      <c r="AC2" t="n">
        <v>1749.739342254021</v>
      </c>
      <c r="AD2" t="n">
        <v>1413747.058804776</v>
      </c>
      <c r="AE2" t="n">
        <v>1934351.095975067</v>
      </c>
      <c r="AF2" t="n">
        <v>3.3443009232447e-06</v>
      </c>
      <c r="AG2" t="n">
        <v>51.35416666666666</v>
      </c>
      <c r="AH2" t="n">
        <v>1749739.342254021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2.5218</v>
      </c>
      <c r="E3" t="n">
        <v>39.65</v>
      </c>
      <c r="F3" t="n">
        <v>30.43</v>
      </c>
      <c r="G3" t="n">
        <v>8.529999999999999</v>
      </c>
      <c r="H3" t="n">
        <v>0.14</v>
      </c>
      <c r="I3" t="n">
        <v>214</v>
      </c>
      <c r="J3" t="n">
        <v>159.48</v>
      </c>
      <c r="K3" t="n">
        <v>50.28</v>
      </c>
      <c r="L3" t="n">
        <v>1.25</v>
      </c>
      <c r="M3" t="n">
        <v>212</v>
      </c>
      <c r="N3" t="n">
        <v>27.95</v>
      </c>
      <c r="O3" t="n">
        <v>19902.91</v>
      </c>
      <c r="P3" t="n">
        <v>369.6</v>
      </c>
      <c r="Q3" t="n">
        <v>1397.79</v>
      </c>
      <c r="R3" t="n">
        <v>276.96</v>
      </c>
      <c r="S3" t="n">
        <v>66.97</v>
      </c>
      <c r="T3" t="n">
        <v>101410.38</v>
      </c>
      <c r="U3" t="n">
        <v>0.24</v>
      </c>
      <c r="V3" t="n">
        <v>0.6899999999999999</v>
      </c>
      <c r="W3" t="n">
        <v>5.64</v>
      </c>
      <c r="X3" t="n">
        <v>6.26</v>
      </c>
      <c r="Y3" t="n">
        <v>1</v>
      </c>
      <c r="Z3" t="n">
        <v>10</v>
      </c>
      <c r="AA3" t="n">
        <v>1223.742736828744</v>
      </c>
      <c r="AB3" t="n">
        <v>1674.378800248375</v>
      </c>
      <c r="AC3" t="n">
        <v>1514.578437558074</v>
      </c>
      <c r="AD3" t="n">
        <v>1223742.736828744</v>
      </c>
      <c r="AE3" t="n">
        <v>1674378.800248375</v>
      </c>
      <c r="AF3" t="n">
        <v>3.741806676533336e-06</v>
      </c>
      <c r="AG3" t="n">
        <v>45.8912037037037</v>
      </c>
      <c r="AH3" t="n">
        <v>1514578.437558074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2.7086</v>
      </c>
      <c r="E4" t="n">
        <v>36.92</v>
      </c>
      <c r="F4" t="n">
        <v>29.12</v>
      </c>
      <c r="G4" t="n">
        <v>10.28</v>
      </c>
      <c r="H4" t="n">
        <v>0.17</v>
      </c>
      <c r="I4" t="n">
        <v>170</v>
      </c>
      <c r="J4" t="n">
        <v>159.83</v>
      </c>
      <c r="K4" t="n">
        <v>50.28</v>
      </c>
      <c r="L4" t="n">
        <v>1.5</v>
      </c>
      <c r="M4" t="n">
        <v>168</v>
      </c>
      <c r="N4" t="n">
        <v>28.05</v>
      </c>
      <c r="O4" t="n">
        <v>19946.71</v>
      </c>
      <c r="P4" t="n">
        <v>351.81</v>
      </c>
      <c r="Q4" t="n">
        <v>1397.56</v>
      </c>
      <c r="R4" t="n">
        <v>233.32</v>
      </c>
      <c r="S4" t="n">
        <v>66.97</v>
      </c>
      <c r="T4" t="n">
        <v>79813.99000000001</v>
      </c>
      <c r="U4" t="n">
        <v>0.29</v>
      </c>
      <c r="V4" t="n">
        <v>0.72</v>
      </c>
      <c r="W4" t="n">
        <v>5.59</v>
      </c>
      <c r="X4" t="n">
        <v>4.95</v>
      </c>
      <c r="Y4" t="n">
        <v>1</v>
      </c>
      <c r="Z4" t="n">
        <v>10</v>
      </c>
      <c r="AA4" t="n">
        <v>1114.435801534174</v>
      </c>
      <c r="AB4" t="n">
        <v>1524.820229096698</v>
      </c>
      <c r="AC4" t="n">
        <v>1379.293526530341</v>
      </c>
      <c r="AD4" t="n">
        <v>1114435.801534174</v>
      </c>
      <c r="AE4" t="n">
        <v>1524820.229096698</v>
      </c>
      <c r="AF4" t="n">
        <v>4.018977541461731e-06</v>
      </c>
      <c r="AG4" t="n">
        <v>42.73148148148149</v>
      </c>
      <c r="AH4" t="n">
        <v>1379293.526530341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2.8494</v>
      </c>
      <c r="E5" t="n">
        <v>35.1</v>
      </c>
      <c r="F5" t="n">
        <v>28.23</v>
      </c>
      <c r="G5" t="n">
        <v>12.01</v>
      </c>
      <c r="H5" t="n">
        <v>0.19</v>
      </c>
      <c r="I5" t="n">
        <v>141</v>
      </c>
      <c r="J5" t="n">
        <v>160.19</v>
      </c>
      <c r="K5" t="n">
        <v>50.28</v>
      </c>
      <c r="L5" t="n">
        <v>1.75</v>
      </c>
      <c r="M5" t="n">
        <v>139</v>
      </c>
      <c r="N5" t="n">
        <v>28.16</v>
      </c>
      <c r="O5" t="n">
        <v>19990.53</v>
      </c>
      <c r="P5" t="n">
        <v>339.36</v>
      </c>
      <c r="Q5" t="n">
        <v>1397.64</v>
      </c>
      <c r="R5" t="n">
        <v>205.01</v>
      </c>
      <c r="S5" t="n">
        <v>66.97</v>
      </c>
      <c r="T5" t="n">
        <v>65800.45</v>
      </c>
      <c r="U5" t="n">
        <v>0.33</v>
      </c>
      <c r="V5" t="n">
        <v>0.75</v>
      </c>
      <c r="W5" t="n">
        <v>5.52</v>
      </c>
      <c r="X5" t="n">
        <v>4.06</v>
      </c>
      <c r="Y5" t="n">
        <v>1</v>
      </c>
      <c r="Z5" t="n">
        <v>10</v>
      </c>
      <c r="AA5" t="n">
        <v>1046.084724008036</v>
      </c>
      <c r="AB5" t="n">
        <v>1431.299269388715</v>
      </c>
      <c r="AC5" t="n">
        <v>1294.698075959396</v>
      </c>
      <c r="AD5" t="n">
        <v>1046084.724008036</v>
      </c>
      <c r="AE5" t="n">
        <v>1431299.269388715</v>
      </c>
      <c r="AF5" t="n">
        <v>4.227894339009473e-06</v>
      </c>
      <c r="AG5" t="n">
        <v>40.62500000000001</v>
      </c>
      <c r="AH5" t="n">
        <v>1294698.075959396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2.9571</v>
      </c>
      <c r="E6" t="n">
        <v>33.82</v>
      </c>
      <c r="F6" t="n">
        <v>27.63</v>
      </c>
      <c r="G6" t="n">
        <v>13.81</v>
      </c>
      <c r="H6" t="n">
        <v>0.22</v>
      </c>
      <c r="I6" t="n">
        <v>120</v>
      </c>
      <c r="J6" t="n">
        <v>160.54</v>
      </c>
      <c r="K6" t="n">
        <v>50.28</v>
      </c>
      <c r="L6" t="n">
        <v>2</v>
      </c>
      <c r="M6" t="n">
        <v>118</v>
      </c>
      <c r="N6" t="n">
        <v>28.26</v>
      </c>
      <c r="O6" t="n">
        <v>20034.4</v>
      </c>
      <c r="P6" t="n">
        <v>330.39</v>
      </c>
      <c r="Q6" t="n">
        <v>1397.66</v>
      </c>
      <c r="R6" t="n">
        <v>185.1</v>
      </c>
      <c r="S6" t="n">
        <v>66.97</v>
      </c>
      <c r="T6" t="n">
        <v>55950.99</v>
      </c>
      <c r="U6" t="n">
        <v>0.36</v>
      </c>
      <c r="V6" t="n">
        <v>0.76</v>
      </c>
      <c r="W6" t="n">
        <v>5.49</v>
      </c>
      <c r="X6" t="n">
        <v>3.45</v>
      </c>
      <c r="Y6" t="n">
        <v>1</v>
      </c>
      <c r="Z6" t="n">
        <v>10</v>
      </c>
      <c r="AA6" t="n">
        <v>1000.029010526197</v>
      </c>
      <c r="AB6" t="n">
        <v>1368.283810368183</v>
      </c>
      <c r="AC6" t="n">
        <v>1237.696723905033</v>
      </c>
      <c r="AD6" t="n">
        <v>1000029.010526197</v>
      </c>
      <c r="AE6" t="n">
        <v>1368283.810368183</v>
      </c>
      <c r="AF6" t="n">
        <v>4.387697883724613e-06</v>
      </c>
      <c r="AG6" t="n">
        <v>39.14351851851852</v>
      </c>
      <c r="AH6" t="n">
        <v>1237696.723905033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3.0466</v>
      </c>
      <c r="E7" t="n">
        <v>32.82</v>
      </c>
      <c r="F7" t="n">
        <v>27.15</v>
      </c>
      <c r="G7" t="n">
        <v>15.66</v>
      </c>
      <c r="H7" t="n">
        <v>0.25</v>
      </c>
      <c r="I7" t="n">
        <v>104</v>
      </c>
      <c r="J7" t="n">
        <v>160.9</v>
      </c>
      <c r="K7" t="n">
        <v>50.28</v>
      </c>
      <c r="L7" t="n">
        <v>2.25</v>
      </c>
      <c r="M7" t="n">
        <v>102</v>
      </c>
      <c r="N7" t="n">
        <v>28.37</v>
      </c>
      <c r="O7" t="n">
        <v>20078.3</v>
      </c>
      <c r="P7" t="n">
        <v>322.73</v>
      </c>
      <c r="Q7" t="n">
        <v>1397.33</v>
      </c>
      <c r="R7" t="n">
        <v>169.7</v>
      </c>
      <c r="S7" t="n">
        <v>66.97</v>
      </c>
      <c r="T7" t="n">
        <v>48330.04</v>
      </c>
      <c r="U7" t="n">
        <v>0.39</v>
      </c>
      <c r="V7" t="n">
        <v>0.78</v>
      </c>
      <c r="W7" t="n">
        <v>5.46</v>
      </c>
      <c r="X7" t="n">
        <v>2.98</v>
      </c>
      <c r="Y7" t="n">
        <v>1</v>
      </c>
      <c r="Z7" t="n">
        <v>10</v>
      </c>
      <c r="AA7" t="n">
        <v>959.8137234732651</v>
      </c>
      <c r="AB7" t="n">
        <v>1313.259480449113</v>
      </c>
      <c r="AC7" t="n">
        <v>1187.923838806306</v>
      </c>
      <c r="AD7" t="n">
        <v>959813.7234732651</v>
      </c>
      <c r="AE7" t="n">
        <v>1313259.480449113</v>
      </c>
      <c r="AF7" t="n">
        <v>4.52049655830219e-06</v>
      </c>
      <c r="AG7" t="n">
        <v>37.98611111111111</v>
      </c>
      <c r="AH7" t="n">
        <v>1187923.838806306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3.1182</v>
      </c>
      <c r="E8" t="n">
        <v>32.07</v>
      </c>
      <c r="F8" t="n">
        <v>26.78</v>
      </c>
      <c r="G8" t="n">
        <v>17.47</v>
      </c>
      <c r="H8" t="n">
        <v>0.27</v>
      </c>
      <c r="I8" t="n">
        <v>92</v>
      </c>
      <c r="J8" t="n">
        <v>161.26</v>
      </c>
      <c r="K8" t="n">
        <v>50.28</v>
      </c>
      <c r="L8" t="n">
        <v>2.5</v>
      </c>
      <c r="M8" t="n">
        <v>90</v>
      </c>
      <c r="N8" t="n">
        <v>28.48</v>
      </c>
      <c r="O8" t="n">
        <v>20122.23</v>
      </c>
      <c r="P8" t="n">
        <v>316.57</v>
      </c>
      <c r="Q8" t="n">
        <v>1397.25</v>
      </c>
      <c r="R8" t="n">
        <v>157.97</v>
      </c>
      <c r="S8" t="n">
        <v>66.97</v>
      </c>
      <c r="T8" t="n">
        <v>42529.18</v>
      </c>
      <c r="U8" t="n">
        <v>0.42</v>
      </c>
      <c r="V8" t="n">
        <v>0.79</v>
      </c>
      <c r="W8" t="n">
        <v>5.44</v>
      </c>
      <c r="X8" t="n">
        <v>2.62</v>
      </c>
      <c r="Y8" t="n">
        <v>1</v>
      </c>
      <c r="Z8" t="n">
        <v>10</v>
      </c>
      <c r="AA8" t="n">
        <v>934.4503640443886</v>
      </c>
      <c r="AB8" t="n">
        <v>1278.556213126077</v>
      </c>
      <c r="AC8" t="n">
        <v>1156.532602610239</v>
      </c>
      <c r="AD8" t="n">
        <v>934450.3640443886</v>
      </c>
      <c r="AE8" t="n">
        <v>1278556.213126077</v>
      </c>
      <c r="AF8" t="n">
        <v>4.626735497964251e-06</v>
      </c>
      <c r="AG8" t="n">
        <v>37.11805555555556</v>
      </c>
      <c r="AH8" t="n">
        <v>1156532.602610239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3.1693</v>
      </c>
      <c r="E9" t="n">
        <v>31.55</v>
      </c>
      <c r="F9" t="n">
        <v>26.55</v>
      </c>
      <c r="G9" t="n">
        <v>19.2</v>
      </c>
      <c r="H9" t="n">
        <v>0.3</v>
      </c>
      <c r="I9" t="n">
        <v>83</v>
      </c>
      <c r="J9" t="n">
        <v>161.61</v>
      </c>
      <c r="K9" t="n">
        <v>50.28</v>
      </c>
      <c r="L9" t="n">
        <v>2.75</v>
      </c>
      <c r="M9" t="n">
        <v>81</v>
      </c>
      <c r="N9" t="n">
        <v>28.58</v>
      </c>
      <c r="O9" t="n">
        <v>20166.2</v>
      </c>
      <c r="P9" t="n">
        <v>312.24</v>
      </c>
      <c r="Q9" t="n">
        <v>1397.24</v>
      </c>
      <c r="R9" t="n">
        <v>149.8</v>
      </c>
      <c r="S9" t="n">
        <v>66.97</v>
      </c>
      <c r="T9" t="n">
        <v>38485.28</v>
      </c>
      <c r="U9" t="n">
        <v>0.45</v>
      </c>
      <c r="V9" t="n">
        <v>0.79</v>
      </c>
      <c r="W9" t="n">
        <v>5.44</v>
      </c>
      <c r="X9" t="n">
        <v>2.39</v>
      </c>
      <c r="Y9" t="n">
        <v>1</v>
      </c>
      <c r="Z9" t="n">
        <v>10</v>
      </c>
      <c r="AA9" t="n">
        <v>914.2165692735584</v>
      </c>
      <c r="AB9" t="n">
        <v>1250.871442468602</v>
      </c>
      <c r="AC9" t="n">
        <v>1131.490027608494</v>
      </c>
      <c r="AD9" t="n">
        <v>914216.5692735584</v>
      </c>
      <c r="AE9" t="n">
        <v>1250871.442468602</v>
      </c>
      <c r="AF9" t="n">
        <v>4.702556864119716e-06</v>
      </c>
      <c r="AG9" t="n">
        <v>36.5162037037037</v>
      </c>
      <c r="AH9" t="n">
        <v>1131490.027608494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3.2237</v>
      </c>
      <c r="E10" t="n">
        <v>31.02</v>
      </c>
      <c r="F10" t="n">
        <v>26.28</v>
      </c>
      <c r="G10" t="n">
        <v>21.02</v>
      </c>
      <c r="H10" t="n">
        <v>0.33</v>
      </c>
      <c r="I10" t="n">
        <v>75</v>
      </c>
      <c r="J10" t="n">
        <v>161.97</v>
      </c>
      <c r="K10" t="n">
        <v>50.28</v>
      </c>
      <c r="L10" t="n">
        <v>3</v>
      </c>
      <c r="M10" t="n">
        <v>73</v>
      </c>
      <c r="N10" t="n">
        <v>28.69</v>
      </c>
      <c r="O10" t="n">
        <v>20210.21</v>
      </c>
      <c r="P10" t="n">
        <v>307.3</v>
      </c>
      <c r="Q10" t="n">
        <v>1397.3</v>
      </c>
      <c r="R10" t="n">
        <v>141.74</v>
      </c>
      <c r="S10" t="n">
        <v>66.97</v>
      </c>
      <c r="T10" t="n">
        <v>34495.75</v>
      </c>
      <c r="U10" t="n">
        <v>0.47</v>
      </c>
      <c r="V10" t="n">
        <v>0.8</v>
      </c>
      <c r="W10" t="n">
        <v>5.4</v>
      </c>
      <c r="X10" t="n">
        <v>2.11</v>
      </c>
      <c r="Y10" t="n">
        <v>1</v>
      </c>
      <c r="Z10" t="n">
        <v>10</v>
      </c>
      <c r="AA10" t="n">
        <v>893.2001905203559</v>
      </c>
      <c r="AB10" t="n">
        <v>1222.115905881277</v>
      </c>
      <c r="AC10" t="n">
        <v>1105.478879074414</v>
      </c>
      <c r="AD10" t="n">
        <v>893200.1905203559</v>
      </c>
      <c r="AE10" t="n">
        <v>1222115.905881277</v>
      </c>
      <c r="AF10" t="n">
        <v>4.783274717717707e-06</v>
      </c>
      <c r="AG10" t="n">
        <v>35.90277777777778</v>
      </c>
      <c r="AH10" t="n">
        <v>1105478.879074414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3.2664</v>
      </c>
      <c r="E11" t="n">
        <v>30.61</v>
      </c>
      <c r="F11" t="n">
        <v>26.1</v>
      </c>
      <c r="G11" t="n">
        <v>23.03</v>
      </c>
      <c r="H11" t="n">
        <v>0.35</v>
      </c>
      <c r="I11" t="n">
        <v>68</v>
      </c>
      <c r="J11" t="n">
        <v>162.33</v>
      </c>
      <c r="K11" t="n">
        <v>50.28</v>
      </c>
      <c r="L11" t="n">
        <v>3.25</v>
      </c>
      <c r="M11" t="n">
        <v>66</v>
      </c>
      <c r="N11" t="n">
        <v>28.8</v>
      </c>
      <c r="O11" t="n">
        <v>20254.26</v>
      </c>
      <c r="P11" t="n">
        <v>303.42</v>
      </c>
      <c r="Q11" t="n">
        <v>1397.35</v>
      </c>
      <c r="R11" t="n">
        <v>135.46</v>
      </c>
      <c r="S11" t="n">
        <v>66.97</v>
      </c>
      <c r="T11" t="n">
        <v>31392.61</v>
      </c>
      <c r="U11" t="n">
        <v>0.49</v>
      </c>
      <c r="V11" t="n">
        <v>0.8100000000000001</v>
      </c>
      <c r="W11" t="n">
        <v>5.41</v>
      </c>
      <c r="X11" t="n">
        <v>1.93</v>
      </c>
      <c r="Y11" t="n">
        <v>1</v>
      </c>
      <c r="Z11" t="n">
        <v>10</v>
      </c>
      <c r="AA11" t="n">
        <v>875.1047552796604</v>
      </c>
      <c r="AB11" t="n">
        <v>1197.356933070697</v>
      </c>
      <c r="AC11" t="n">
        <v>1083.082867879439</v>
      </c>
      <c r="AD11" t="n">
        <v>875104.7552796603</v>
      </c>
      <c r="AE11" t="n">
        <v>1197356.933070697</v>
      </c>
      <c r="AF11" t="n">
        <v>4.846632297655836e-06</v>
      </c>
      <c r="AG11" t="n">
        <v>35.42824074074074</v>
      </c>
      <c r="AH11" t="n">
        <v>1083082.867879439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3.2985</v>
      </c>
      <c r="E12" t="n">
        <v>30.32</v>
      </c>
      <c r="F12" t="n">
        <v>25.96</v>
      </c>
      <c r="G12" t="n">
        <v>24.73</v>
      </c>
      <c r="H12" t="n">
        <v>0.38</v>
      </c>
      <c r="I12" t="n">
        <v>63</v>
      </c>
      <c r="J12" t="n">
        <v>162.68</v>
      </c>
      <c r="K12" t="n">
        <v>50.28</v>
      </c>
      <c r="L12" t="n">
        <v>3.5</v>
      </c>
      <c r="M12" t="n">
        <v>61</v>
      </c>
      <c r="N12" t="n">
        <v>28.9</v>
      </c>
      <c r="O12" t="n">
        <v>20298.34</v>
      </c>
      <c r="P12" t="n">
        <v>300.15</v>
      </c>
      <c r="Q12" t="n">
        <v>1397.23</v>
      </c>
      <c r="R12" t="n">
        <v>131.11</v>
      </c>
      <c r="S12" t="n">
        <v>66.97</v>
      </c>
      <c r="T12" t="n">
        <v>29242.67</v>
      </c>
      <c r="U12" t="n">
        <v>0.51</v>
      </c>
      <c r="V12" t="n">
        <v>0.8100000000000001</v>
      </c>
      <c r="W12" t="n">
        <v>5.4</v>
      </c>
      <c r="X12" t="n">
        <v>1.8</v>
      </c>
      <c r="Y12" t="n">
        <v>1</v>
      </c>
      <c r="Z12" t="n">
        <v>10</v>
      </c>
      <c r="AA12" t="n">
        <v>868.6657357078329</v>
      </c>
      <c r="AB12" t="n">
        <v>1188.546782423028</v>
      </c>
      <c r="AC12" t="n">
        <v>1075.113545644459</v>
      </c>
      <c r="AD12" t="n">
        <v>868665.735707833</v>
      </c>
      <c r="AE12" t="n">
        <v>1188546.782423028</v>
      </c>
      <c r="AF12" t="n">
        <v>4.894261766414946e-06</v>
      </c>
      <c r="AG12" t="n">
        <v>35.0925925925926</v>
      </c>
      <c r="AH12" t="n">
        <v>1075113.545644459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3.3344</v>
      </c>
      <c r="E13" t="n">
        <v>29.99</v>
      </c>
      <c r="F13" t="n">
        <v>25.8</v>
      </c>
      <c r="G13" t="n">
        <v>26.69</v>
      </c>
      <c r="H13" t="n">
        <v>0.41</v>
      </c>
      <c r="I13" t="n">
        <v>58</v>
      </c>
      <c r="J13" t="n">
        <v>163.04</v>
      </c>
      <c r="K13" t="n">
        <v>50.28</v>
      </c>
      <c r="L13" t="n">
        <v>3.75</v>
      </c>
      <c r="M13" t="n">
        <v>56</v>
      </c>
      <c r="N13" t="n">
        <v>29.01</v>
      </c>
      <c r="O13" t="n">
        <v>20342.46</v>
      </c>
      <c r="P13" t="n">
        <v>296.55</v>
      </c>
      <c r="Q13" t="n">
        <v>1397.32</v>
      </c>
      <c r="R13" t="n">
        <v>125.66</v>
      </c>
      <c r="S13" t="n">
        <v>66.97</v>
      </c>
      <c r="T13" t="n">
        <v>26544.07</v>
      </c>
      <c r="U13" t="n">
        <v>0.53</v>
      </c>
      <c r="V13" t="n">
        <v>0.82</v>
      </c>
      <c r="W13" t="n">
        <v>5.39</v>
      </c>
      <c r="X13" t="n">
        <v>1.63</v>
      </c>
      <c r="Y13" t="n">
        <v>1</v>
      </c>
      <c r="Z13" t="n">
        <v>10</v>
      </c>
      <c r="AA13" t="n">
        <v>851.9231819370035</v>
      </c>
      <c r="AB13" t="n">
        <v>1165.638881724436</v>
      </c>
      <c r="AC13" t="n">
        <v>1054.391942837101</v>
      </c>
      <c r="AD13" t="n">
        <v>851923.1819370035</v>
      </c>
      <c r="AE13" t="n">
        <v>1165638.881724436</v>
      </c>
      <c r="AF13" t="n">
        <v>4.947529614653325e-06</v>
      </c>
      <c r="AG13" t="n">
        <v>34.71064814814815</v>
      </c>
      <c r="AH13" t="n">
        <v>1054391.942837101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3.3604</v>
      </c>
      <c r="E14" t="n">
        <v>29.76</v>
      </c>
      <c r="F14" t="n">
        <v>25.69</v>
      </c>
      <c r="G14" t="n">
        <v>28.55</v>
      </c>
      <c r="H14" t="n">
        <v>0.43</v>
      </c>
      <c r="I14" t="n">
        <v>54</v>
      </c>
      <c r="J14" t="n">
        <v>163.4</v>
      </c>
      <c r="K14" t="n">
        <v>50.28</v>
      </c>
      <c r="L14" t="n">
        <v>4</v>
      </c>
      <c r="M14" t="n">
        <v>52</v>
      </c>
      <c r="N14" t="n">
        <v>29.12</v>
      </c>
      <c r="O14" t="n">
        <v>20386.62</v>
      </c>
      <c r="P14" t="n">
        <v>293.63</v>
      </c>
      <c r="Q14" t="n">
        <v>1397.22</v>
      </c>
      <c r="R14" t="n">
        <v>122.12</v>
      </c>
      <c r="S14" t="n">
        <v>66.97</v>
      </c>
      <c r="T14" t="n">
        <v>24791.2</v>
      </c>
      <c r="U14" t="n">
        <v>0.55</v>
      </c>
      <c r="V14" t="n">
        <v>0.82</v>
      </c>
      <c r="W14" t="n">
        <v>5.39</v>
      </c>
      <c r="X14" t="n">
        <v>1.53</v>
      </c>
      <c r="Y14" t="n">
        <v>1</v>
      </c>
      <c r="Z14" t="n">
        <v>10</v>
      </c>
      <c r="AA14" t="n">
        <v>846.6268157005964</v>
      </c>
      <c r="AB14" t="n">
        <v>1158.392159780596</v>
      </c>
      <c r="AC14" t="n">
        <v>1047.836837864743</v>
      </c>
      <c r="AD14" t="n">
        <v>846626.8157005963</v>
      </c>
      <c r="AE14" t="n">
        <v>1158392.159780596</v>
      </c>
      <c r="AF14" t="n">
        <v>4.98610800056413e-06</v>
      </c>
      <c r="AG14" t="n">
        <v>34.44444444444445</v>
      </c>
      <c r="AH14" t="n">
        <v>1047836.837864743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3.3862</v>
      </c>
      <c r="E15" t="n">
        <v>29.53</v>
      </c>
      <c r="F15" t="n">
        <v>25.6</v>
      </c>
      <c r="G15" t="n">
        <v>30.72</v>
      </c>
      <c r="H15" t="n">
        <v>0.46</v>
      </c>
      <c r="I15" t="n">
        <v>50</v>
      </c>
      <c r="J15" t="n">
        <v>163.76</v>
      </c>
      <c r="K15" t="n">
        <v>50.28</v>
      </c>
      <c r="L15" t="n">
        <v>4.25</v>
      </c>
      <c r="M15" t="n">
        <v>48</v>
      </c>
      <c r="N15" t="n">
        <v>29.23</v>
      </c>
      <c r="O15" t="n">
        <v>20430.81</v>
      </c>
      <c r="P15" t="n">
        <v>290.31</v>
      </c>
      <c r="Q15" t="n">
        <v>1397.34</v>
      </c>
      <c r="R15" t="n">
        <v>118.82</v>
      </c>
      <c r="S15" t="n">
        <v>66.97</v>
      </c>
      <c r="T15" t="n">
        <v>23159.21</v>
      </c>
      <c r="U15" t="n">
        <v>0.5600000000000001</v>
      </c>
      <c r="V15" t="n">
        <v>0.82</v>
      </c>
      <c r="W15" t="n">
        <v>5.39</v>
      </c>
      <c r="X15" t="n">
        <v>1.43</v>
      </c>
      <c r="Y15" t="n">
        <v>1</v>
      </c>
      <c r="Z15" t="n">
        <v>10</v>
      </c>
      <c r="AA15" t="n">
        <v>831.7240667735683</v>
      </c>
      <c r="AB15" t="n">
        <v>1138.001561235756</v>
      </c>
      <c r="AC15" t="n">
        <v>1029.392289426637</v>
      </c>
      <c r="AD15" t="n">
        <v>831724.0667735683</v>
      </c>
      <c r="AE15" t="n">
        <v>1138001.561235756</v>
      </c>
      <c r="AF15" t="n">
        <v>5.024389629660235e-06</v>
      </c>
      <c r="AG15" t="n">
        <v>34.17824074074074</v>
      </c>
      <c r="AH15" t="n">
        <v>1029392.289426637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3.4108</v>
      </c>
      <c r="E16" t="n">
        <v>29.32</v>
      </c>
      <c r="F16" t="n">
        <v>25.48</v>
      </c>
      <c r="G16" t="n">
        <v>32.53</v>
      </c>
      <c r="H16" t="n">
        <v>0.49</v>
      </c>
      <c r="I16" t="n">
        <v>47</v>
      </c>
      <c r="J16" t="n">
        <v>164.12</v>
      </c>
      <c r="K16" t="n">
        <v>50.28</v>
      </c>
      <c r="L16" t="n">
        <v>4.5</v>
      </c>
      <c r="M16" t="n">
        <v>45</v>
      </c>
      <c r="N16" t="n">
        <v>29.34</v>
      </c>
      <c r="O16" t="n">
        <v>20475.04</v>
      </c>
      <c r="P16" t="n">
        <v>287.31</v>
      </c>
      <c r="Q16" t="n">
        <v>1397.29</v>
      </c>
      <c r="R16" t="n">
        <v>115.29</v>
      </c>
      <c r="S16" t="n">
        <v>66.97</v>
      </c>
      <c r="T16" t="n">
        <v>21411.27</v>
      </c>
      <c r="U16" t="n">
        <v>0.58</v>
      </c>
      <c r="V16" t="n">
        <v>0.83</v>
      </c>
      <c r="W16" t="n">
        <v>5.37</v>
      </c>
      <c r="X16" t="n">
        <v>1.31</v>
      </c>
      <c r="Y16" t="n">
        <v>1</v>
      </c>
      <c r="Z16" t="n">
        <v>10</v>
      </c>
      <c r="AA16" t="n">
        <v>826.6154179501034</v>
      </c>
      <c r="AB16" t="n">
        <v>1131.011682537811</v>
      </c>
      <c r="AC16" t="n">
        <v>1023.069514941268</v>
      </c>
      <c r="AD16" t="n">
        <v>826615.4179501034</v>
      </c>
      <c r="AE16" t="n">
        <v>1131011.682537811</v>
      </c>
      <c r="AF16" t="n">
        <v>5.060890717868151e-06</v>
      </c>
      <c r="AG16" t="n">
        <v>33.93518518518518</v>
      </c>
      <c r="AH16" t="n">
        <v>1023069.514941268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3.4302</v>
      </c>
      <c r="E17" t="n">
        <v>29.15</v>
      </c>
      <c r="F17" t="n">
        <v>25.41</v>
      </c>
      <c r="G17" t="n">
        <v>34.65</v>
      </c>
      <c r="H17" t="n">
        <v>0.51</v>
      </c>
      <c r="I17" t="n">
        <v>44</v>
      </c>
      <c r="J17" t="n">
        <v>164.48</v>
      </c>
      <c r="K17" t="n">
        <v>50.28</v>
      </c>
      <c r="L17" t="n">
        <v>4.75</v>
      </c>
      <c r="M17" t="n">
        <v>42</v>
      </c>
      <c r="N17" t="n">
        <v>29.45</v>
      </c>
      <c r="O17" t="n">
        <v>20519.3</v>
      </c>
      <c r="P17" t="n">
        <v>284.72</v>
      </c>
      <c r="Q17" t="n">
        <v>1397.33</v>
      </c>
      <c r="R17" t="n">
        <v>113.05</v>
      </c>
      <c r="S17" t="n">
        <v>66.97</v>
      </c>
      <c r="T17" t="n">
        <v>20308.78</v>
      </c>
      <c r="U17" t="n">
        <v>0.59</v>
      </c>
      <c r="V17" t="n">
        <v>0.83</v>
      </c>
      <c r="W17" t="n">
        <v>5.37</v>
      </c>
      <c r="X17" t="n">
        <v>1.24</v>
      </c>
      <c r="Y17" t="n">
        <v>1</v>
      </c>
      <c r="Z17" t="n">
        <v>10</v>
      </c>
      <c r="AA17" t="n">
        <v>822.6701005410508</v>
      </c>
      <c r="AB17" t="n">
        <v>1125.613525203625</v>
      </c>
      <c r="AC17" t="n">
        <v>1018.186550166695</v>
      </c>
      <c r="AD17" t="n">
        <v>822670.1005410508</v>
      </c>
      <c r="AE17" t="n">
        <v>1125613.525203625</v>
      </c>
      <c r="AF17" t="n">
        <v>5.089676128893905e-06</v>
      </c>
      <c r="AG17" t="n">
        <v>33.73842592592592</v>
      </c>
      <c r="AH17" t="n">
        <v>1018186.550166695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3.4452</v>
      </c>
      <c r="E18" t="n">
        <v>29.03</v>
      </c>
      <c r="F18" t="n">
        <v>25.35</v>
      </c>
      <c r="G18" t="n">
        <v>36.21</v>
      </c>
      <c r="H18" t="n">
        <v>0.54</v>
      </c>
      <c r="I18" t="n">
        <v>42</v>
      </c>
      <c r="J18" t="n">
        <v>164.83</v>
      </c>
      <c r="K18" t="n">
        <v>50.28</v>
      </c>
      <c r="L18" t="n">
        <v>5</v>
      </c>
      <c r="M18" t="n">
        <v>40</v>
      </c>
      <c r="N18" t="n">
        <v>29.55</v>
      </c>
      <c r="O18" t="n">
        <v>20563.61</v>
      </c>
      <c r="P18" t="n">
        <v>282.49</v>
      </c>
      <c r="Q18" t="n">
        <v>1397.27</v>
      </c>
      <c r="R18" t="n">
        <v>110.86</v>
      </c>
      <c r="S18" t="n">
        <v>66.97</v>
      </c>
      <c r="T18" t="n">
        <v>19220.59</v>
      </c>
      <c r="U18" t="n">
        <v>0.6</v>
      </c>
      <c r="V18" t="n">
        <v>0.83</v>
      </c>
      <c r="W18" t="n">
        <v>5.37</v>
      </c>
      <c r="X18" t="n">
        <v>1.18</v>
      </c>
      <c r="Y18" t="n">
        <v>1</v>
      </c>
      <c r="Z18" t="n">
        <v>10</v>
      </c>
      <c r="AA18" t="n">
        <v>809.8518602325216</v>
      </c>
      <c r="AB18" t="n">
        <v>1108.075043312645</v>
      </c>
      <c r="AC18" t="n">
        <v>1002.321916371976</v>
      </c>
      <c r="AD18" t="n">
        <v>809851.8602325217</v>
      </c>
      <c r="AE18" t="n">
        <v>1108075.043312645</v>
      </c>
      <c r="AF18" t="n">
        <v>5.111932889996291e-06</v>
      </c>
      <c r="AG18" t="n">
        <v>33.59953703703704</v>
      </c>
      <c r="AH18" t="n">
        <v>1002321.916371976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3.4593</v>
      </c>
      <c r="E19" t="n">
        <v>28.91</v>
      </c>
      <c r="F19" t="n">
        <v>25.29</v>
      </c>
      <c r="G19" t="n">
        <v>37.94</v>
      </c>
      <c r="H19" t="n">
        <v>0.5600000000000001</v>
      </c>
      <c r="I19" t="n">
        <v>40</v>
      </c>
      <c r="J19" t="n">
        <v>165.19</v>
      </c>
      <c r="K19" t="n">
        <v>50.28</v>
      </c>
      <c r="L19" t="n">
        <v>5.25</v>
      </c>
      <c r="M19" t="n">
        <v>38</v>
      </c>
      <c r="N19" t="n">
        <v>29.66</v>
      </c>
      <c r="O19" t="n">
        <v>20607.95</v>
      </c>
      <c r="P19" t="n">
        <v>279.69</v>
      </c>
      <c r="Q19" t="n">
        <v>1397.18</v>
      </c>
      <c r="R19" t="n">
        <v>109.24</v>
      </c>
      <c r="S19" t="n">
        <v>66.97</v>
      </c>
      <c r="T19" t="n">
        <v>18419.36</v>
      </c>
      <c r="U19" t="n">
        <v>0.61</v>
      </c>
      <c r="V19" t="n">
        <v>0.83</v>
      </c>
      <c r="W19" t="n">
        <v>5.36</v>
      </c>
      <c r="X19" t="n">
        <v>1.13</v>
      </c>
      <c r="Y19" t="n">
        <v>1</v>
      </c>
      <c r="Z19" t="n">
        <v>10</v>
      </c>
      <c r="AA19" t="n">
        <v>806.2539294585328</v>
      </c>
      <c r="AB19" t="n">
        <v>1103.15219569817</v>
      </c>
      <c r="AC19" t="n">
        <v>997.8688984245665</v>
      </c>
      <c r="AD19" t="n">
        <v>806253.9294585327</v>
      </c>
      <c r="AE19" t="n">
        <v>1103152.19569817</v>
      </c>
      <c r="AF19" t="n">
        <v>5.132854245432536e-06</v>
      </c>
      <c r="AG19" t="n">
        <v>33.46064814814815</v>
      </c>
      <c r="AH19" t="n">
        <v>997868.8984245665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3.4817</v>
      </c>
      <c r="E20" t="n">
        <v>28.72</v>
      </c>
      <c r="F20" t="n">
        <v>25.2</v>
      </c>
      <c r="G20" t="n">
        <v>40.87</v>
      </c>
      <c r="H20" t="n">
        <v>0.59</v>
      </c>
      <c r="I20" t="n">
        <v>37</v>
      </c>
      <c r="J20" t="n">
        <v>165.55</v>
      </c>
      <c r="K20" t="n">
        <v>50.28</v>
      </c>
      <c r="L20" t="n">
        <v>5.5</v>
      </c>
      <c r="M20" t="n">
        <v>35</v>
      </c>
      <c r="N20" t="n">
        <v>29.77</v>
      </c>
      <c r="O20" t="n">
        <v>20652.33</v>
      </c>
      <c r="P20" t="n">
        <v>276.42</v>
      </c>
      <c r="Q20" t="n">
        <v>1397.3</v>
      </c>
      <c r="R20" t="n">
        <v>106.18</v>
      </c>
      <c r="S20" t="n">
        <v>66.97</v>
      </c>
      <c r="T20" t="n">
        <v>16905.28</v>
      </c>
      <c r="U20" t="n">
        <v>0.63</v>
      </c>
      <c r="V20" t="n">
        <v>0.84</v>
      </c>
      <c r="W20" t="n">
        <v>5.36</v>
      </c>
      <c r="X20" t="n">
        <v>1.04</v>
      </c>
      <c r="Y20" t="n">
        <v>1</v>
      </c>
      <c r="Z20" t="n">
        <v>10</v>
      </c>
      <c r="AA20" t="n">
        <v>801.5995823892806</v>
      </c>
      <c r="AB20" t="n">
        <v>1096.783912702718</v>
      </c>
      <c r="AC20" t="n">
        <v>992.1083954202595</v>
      </c>
      <c r="AD20" t="n">
        <v>801599.5823892807</v>
      </c>
      <c r="AE20" t="n">
        <v>1096783.912702718</v>
      </c>
      <c r="AF20" t="n">
        <v>5.166091008678767e-06</v>
      </c>
      <c r="AG20" t="n">
        <v>33.24074074074074</v>
      </c>
      <c r="AH20" t="n">
        <v>992108.3954202596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3.4876</v>
      </c>
      <c r="E21" t="n">
        <v>28.67</v>
      </c>
      <c r="F21" t="n">
        <v>25.19</v>
      </c>
      <c r="G21" t="n">
        <v>41.98</v>
      </c>
      <c r="H21" t="n">
        <v>0.61</v>
      </c>
      <c r="I21" t="n">
        <v>36</v>
      </c>
      <c r="J21" t="n">
        <v>165.91</v>
      </c>
      <c r="K21" t="n">
        <v>50.28</v>
      </c>
      <c r="L21" t="n">
        <v>5.75</v>
      </c>
      <c r="M21" t="n">
        <v>34</v>
      </c>
      <c r="N21" t="n">
        <v>29.88</v>
      </c>
      <c r="O21" t="n">
        <v>20696.74</v>
      </c>
      <c r="P21" t="n">
        <v>275.03</v>
      </c>
      <c r="Q21" t="n">
        <v>1397.23</v>
      </c>
      <c r="R21" t="n">
        <v>105.91</v>
      </c>
      <c r="S21" t="n">
        <v>66.97</v>
      </c>
      <c r="T21" t="n">
        <v>16777.82</v>
      </c>
      <c r="U21" t="n">
        <v>0.63</v>
      </c>
      <c r="V21" t="n">
        <v>0.84</v>
      </c>
      <c r="W21" t="n">
        <v>5.35</v>
      </c>
      <c r="X21" t="n">
        <v>1.02</v>
      </c>
      <c r="Y21" t="n">
        <v>1</v>
      </c>
      <c r="Z21" t="n">
        <v>10</v>
      </c>
      <c r="AA21" t="n">
        <v>800.077590202436</v>
      </c>
      <c r="AB21" t="n">
        <v>1094.701455847121</v>
      </c>
      <c r="AC21" t="n">
        <v>990.224685324214</v>
      </c>
      <c r="AD21" t="n">
        <v>800077.590202436</v>
      </c>
      <c r="AE21" t="n">
        <v>1094701.455847121</v>
      </c>
      <c r="AF21" t="n">
        <v>5.174845334712374e-06</v>
      </c>
      <c r="AG21" t="n">
        <v>33.18287037037037</v>
      </c>
      <c r="AH21" t="n">
        <v>990224.6853242139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3.5062</v>
      </c>
      <c r="E22" t="n">
        <v>28.52</v>
      </c>
      <c r="F22" t="n">
        <v>25.1</v>
      </c>
      <c r="G22" t="n">
        <v>44.3</v>
      </c>
      <c r="H22" t="n">
        <v>0.64</v>
      </c>
      <c r="I22" t="n">
        <v>34</v>
      </c>
      <c r="J22" t="n">
        <v>166.27</v>
      </c>
      <c r="K22" t="n">
        <v>50.28</v>
      </c>
      <c r="L22" t="n">
        <v>6</v>
      </c>
      <c r="M22" t="n">
        <v>32</v>
      </c>
      <c r="N22" t="n">
        <v>29.99</v>
      </c>
      <c r="O22" t="n">
        <v>20741.2</v>
      </c>
      <c r="P22" t="n">
        <v>271.87</v>
      </c>
      <c r="Q22" t="n">
        <v>1397.36</v>
      </c>
      <c r="R22" t="n">
        <v>102.73</v>
      </c>
      <c r="S22" t="n">
        <v>66.97</v>
      </c>
      <c r="T22" t="n">
        <v>15194.45</v>
      </c>
      <c r="U22" t="n">
        <v>0.65</v>
      </c>
      <c r="V22" t="n">
        <v>0.84</v>
      </c>
      <c r="W22" t="n">
        <v>5.36</v>
      </c>
      <c r="X22" t="n">
        <v>0.93</v>
      </c>
      <c r="Y22" t="n">
        <v>1</v>
      </c>
      <c r="Z22" t="n">
        <v>10</v>
      </c>
      <c r="AA22" t="n">
        <v>795.8986113627716</v>
      </c>
      <c r="AB22" t="n">
        <v>1088.983592635157</v>
      </c>
      <c r="AC22" t="n">
        <v>985.0525269521288</v>
      </c>
      <c r="AD22" t="n">
        <v>795898.6113627716</v>
      </c>
      <c r="AE22" t="n">
        <v>1088983.592635158</v>
      </c>
      <c r="AF22" t="n">
        <v>5.202443718479333e-06</v>
      </c>
      <c r="AG22" t="n">
        <v>33.00925925925926</v>
      </c>
      <c r="AH22" t="n">
        <v>985052.5269521289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3.5194</v>
      </c>
      <c r="E23" t="n">
        <v>28.41</v>
      </c>
      <c r="F23" t="n">
        <v>25.06</v>
      </c>
      <c r="G23" t="n">
        <v>46.98</v>
      </c>
      <c r="H23" t="n">
        <v>0.66</v>
      </c>
      <c r="I23" t="n">
        <v>32</v>
      </c>
      <c r="J23" t="n">
        <v>166.64</v>
      </c>
      <c r="K23" t="n">
        <v>50.28</v>
      </c>
      <c r="L23" t="n">
        <v>6.25</v>
      </c>
      <c r="M23" t="n">
        <v>30</v>
      </c>
      <c r="N23" t="n">
        <v>30.11</v>
      </c>
      <c r="O23" t="n">
        <v>20785.69</v>
      </c>
      <c r="P23" t="n">
        <v>269.78</v>
      </c>
      <c r="Q23" t="n">
        <v>1397.19</v>
      </c>
      <c r="R23" t="n">
        <v>101.57</v>
      </c>
      <c r="S23" t="n">
        <v>66.97</v>
      </c>
      <c r="T23" t="n">
        <v>14627.31</v>
      </c>
      <c r="U23" t="n">
        <v>0.66</v>
      </c>
      <c r="V23" t="n">
        <v>0.84</v>
      </c>
      <c r="W23" t="n">
        <v>5.35</v>
      </c>
      <c r="X23" t="n">
        <v>0.89</v>
      </c>
      <c r="Y23" t="n">
        <v>1</v>
      </c>
      <c r="Z23" t="n">
        <v>10</v>
      </c>
      <c r="AA23" t="n">
        <v>783.4554982435785</v>
      </c>
      <c r="AB23" t="n">
        <v>1071.95837631407</v>
      </c>
      <c r="AC23" t="n">
        <v>969.6521733816843</v>
      </c>
      <c r="AD23" t="n">
        <v>783455.4982435785</v>
      </c>
      <c r="AE23" t="n">
        <v>1071958.37631407</v>
      </c>
      <c r="AF23" t="n">
        <v>5.222029668249434e-06</v>
      </c>
      <c r="AG23" t="n">
        <v>32.88194444444445</v>
      </c>
      <c r="AH23" t="n">
        <v>969652.1733816843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3.5272</v>
      </c>
      <c r="E24" t="n">
        <v>28.35</v>
      </c>
      <c r="F24" t="n">
        <v>25.03</v>
      </c>
      <c r="G24" t="n">
        <v>48.44</v>
      </c>
      <c r="H24" t="n">
        <v>0.6899999999999999</v>
      </c>
      <c r="I24" t="n">
        <v>31</v>
      </c>
      <c r="J24" t="n">
        <v>167</v>
      </c>
      <c r="K24" t="n">
        <v>50.28</v>
      </c>
      <c r="L24" t="n">
        <v>6.5</v>
      </c>
      <c r="M24" t="n">
        <v>29</v>
      </c>
      <c r="N24" t="n">
        <v>30.22</v>
      </c>
      <c r="O24" t="n">
        <v>20830.22</v>
      </c>
      <c r="P24" t="n">
        <v>268.09</v>
      </c>
      <c r="Q24" t="n">
        <v>1397.2</v>
      </c>
      <c r="R24" t="n">
        <v>100.74</v>
      </c>
      <c r="S24" t="n">
        <v>66.97</v>
      </c>
      <c r="T24" t="n">
        <v>14218.72</v>
      </c>
      <c r="U24" t="n">
        <v>0.66</v>
      </c>
      <c r="V24" t="n">
        <v>0.84</v>
      </c>
      <c r="W24" t="n">
        <v>5.34</v>
      </c>
      <c r="X24" t="n">
        <v>0.86</v>
      </c>
      <c r="Y24" t="n">
        <v>1</v>
      </c>
      <c r="Z24" t="n">
        <v>10</v>
      </c>
      <c r="AA24" t="n">
        <v>781.5124285916411</v>
      </c>
      <c r="AB24" t="n">
        <v>1069.299782694106</v>
      </c>
      <c r="AC24" t="n">
        <v>967.2473122054504</v>
      </c>
      <c r="AD24" t="n">
        <v>781512.4285916411</v>
      </c>
      <c r="AE24" t="n">
        <v>1069299.782694106</v>
      </c>
      <c r="AF24" t="n">
        <v>5.233603184022676e-06</v>
      </c>
      <c r="AG24" t="n">
        <v>32.81250000000001</v>
      </c>
      <c r="AH24" t="n">
        <v>967247.3122054504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3.5354</v>
      </c>
      <c r="E25" t="n">
        <v>28.28</v>
      </c>
      <c r="F25" t="n">
        <v>24.99</v>
      </c>
      <c r="G25" t="n">
        <v>49.99</v>
      </c>
      <c r="H25" t="n">
        <v>0.71</v>
      </c>
      <c r="I25" t="n">
        <v>30</v>
      </c>
      <c r="J25" t="n">
        <v>167.36</v>
      </c>
      <c r="K25" t="n">
        <v>50.28</v>
      </c>
      <c r="L25" t="n">
        <v>6.75</v>
      </c>
      <c r="M25" t="n">
        <v>28</v>
      </c>
      <c r="N25" t="n">
        <v>30.33</v>
      </c>
      <c r="O25" t="n">
        <v>20874.78</v>
      </c>
      <c r="P25" t="n">
        <v>264.8</v>
      </c>
      <c r="Q25" t="n">
        <v>1397.41</v>
      </c>
      <c r="R25" t="n">
        <v>99.45</v>
      </c>
      <c r="S25" t="n">
        <v>66.97</v>
      </c>
      <c r="T25" t="n">
        <v>13575.99</v>
      </c>
      <c r="U25" t="n">
        <v>0.67</v>
      </c>
      <c r="V25" t="n">
        <v>0.84</v>
      </c>
      <c r="W25" t="n">
        <v>5.34</v>
      </c>
      <c r="X25" t="n">
        <v>0.83</v>
      </c>
      <c r="Y25" t="n">
        <v>1</v>
      </c>
      <c r="Z25" t="n">
        <v>10</v>
      </c>
      <c r="AA25" t="n">
        <v>778.4067214072483</v>
      </c>
      <c r="AB25" t="n">
        <v>1065.050417110288</v>
      </c>
      <c r="AC25" t="n">
        <v>963.4035001089305</v>
      </c>
      <c r="AD25" t="n">
        <v>778406.7214072483</v>
      </c>
      <c r="AE25" t="n">
        <v>1065050.417110289</v>
      </c>
      <c r="AF25" t="n">
        <v>5.245770213425314e-06</v>
      </c>
      <c r="AG25" t="n">
        <v>32.73148148148149</v>
      </c>
      <c r="AH25" t="n">
        <v>963403.5001089305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3.5476</v>
      </c>
      <c r="E26" t="n">
        <v>28.19</v>
      </c>
      <c r="F26" t="n">
        <v>24.96</v>
      </c>
      <c r="G26" t="n">
        <v>53.49</v>
      </c>
      <c r="H26" t="n">
        <v>0.74</v>
      </c>
      <c r="I26" t="n">
        <v>28</v>
      </c>
      <c r="J26" t="n">
        <v>167.72</v>
      </c>
      <c r="K26" t="n">
        <v>50.28</v>
      </c>
      <c r="L26" t="n">
        <v>7</v>
      </c>
      <c r="M26" t="n">
        <v>26</v>
      </c>
      <c r="N26" t="n">
        <v>30.44</v>
      </c>
      <c r="O26" t="n">
        <v>20919.39</v>
      </c>
      <c r="P26" t="n">
        <v>262.77</v>
      </c>
      <c r="Q26" t="n">
        <v>1397.25</v>
      </c>
      <c r="R26" t="n">
        <v>98.38</v>
      </c>
      <c r="S26" t="n">
        <v>66.97</v>
      </c>
      <c r="T26" t="n">
        <v>13053.6</v>
      </c>
      <c r="U26" t="n">
        <v>0.68</v>
      </c>
      <c r="V26" t="n">
        <v>0.84</v>
      </c>
      <c r="W26" t="n">
        <v>5.34</v>
      </c>
      <c r="X26" t="n">
        <v>0.8</v>
      </c>
      <c r="Y26" t="n">
        <v>1</v>
      </c>
      <c r="Z26" t="n">
        <v>10</v>
      </c>
      <c r="AA26" t="n">
        <v>775.8941613622893</v>
      </c>
      <c r="AB26" t="n">
        <v>1061.61262161045</v>
      </c>
      <c r="AC26" t="n">
        <v>960.29380298662</v>
      </c>
      <c r="AD26" t="n">
        <v>775894.1613622893</v>
      </c>
      <c r="AE26" t="n">
        <v>1061612.62161045</v>
      </c>
      <c r="AF26" t="n">
        <v>5.263872379121922e-06</v>
      </c>
      <c r="AG26" t="n">
        <v>32.62731481481482</v>
      </c>
      <c r="AH26" t="n">
        <v>960293.80298662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3.5595</v>
      </c>
      <c r="E27" t="n">
        <v>28.09</v>
      </c>
      <c r="F27" t="n">
        <v>24.9</v>
      </c>
      <c r="G27" t="n">
        <v>55.33</v>
      </c>
      <c r="H27" t="n">
        <v>0.76</v>
      </c>
      <c r="I27" t="n">
        <v>27</v>
      </c>
      <c r="J27" t="n">
        <v>168.08</v>
      </c>
      <c r="K27" t="n">
        <v>50.28</v>
      </c>
      <c r="L27" t="n">
        <v>7.25</v>
      </c>
      <c r="M27" t="n">
        <v>25</v>
      </c>
      <c r="N27" t="n">
        <v>30.55</v>
      </c>
      <c r="O27" t="n">
        <v>20964.03</v>
      </c>
      <c r="P27" t="n">
        <v>259.55</v>
      </c>
      <c r="Q27" t="n">
        <v>1397.19</v>
      </c>
      <c r="R27" t="n">
        <v>96.56</v>
      </c>
      <c r="S27" t="n">
        <v>66.97</v>
      </c>
      <c r="T27" t="n">
        <v>12146.49</v>
      </c>
      <c r="U27" t="n">
        <v>0.6899999999999999</v>
      </c>
      <c r="V27" t="n">
        <v>0.85</v>
      </c>
      <c r="W27" t="n">
        <v>5.33</v>
      </c>
      <c r="X27" t="n">
        <v>0.73</v>
      </c>
      <c r="Y27" t="n">
        <v>1</v>
      </c>
      <c r="Z27" t="n">
        <v>10</v>
      </c>
      <c r="AA27" t="n">
        <v>772.4842152486448</v>
      </c>
      <c r="AB27" t="n">
        <v>1056.946982901556</v>
      </c>
      <c r="AC27" t="n">
        <v>956.073446287838</v>
      </c>
      <c r="AD27" t="n">
        <v>772484.2152486448</v>
      </c>
      <c r="AE27" t="n">
        <v>1056946.982901556</v>
      </c>
      <c r="AF27" t="n">
        <v>5.281529409596483e-06</v>
      </c>
      <c r="AG27" t="n">
        <v>32.51157407407408</v>
      </c>
      <c r="AH27" t="n">
        <v>956073.446287838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3.5647</v>
      </c>
      <c r="E28" t="n">
        <v>28.05</v>
      </c>
      <c r="F28" t="n">
        <v>24.89</v>
      </c>
      <c r="G28" t="n">
        <v>57.44</v>
      </c>
      <c r="H28" t="n">
        <v>0.79</v>
      </c>
      <c r="I28" t="n">
        <v>26</v>
      </c>
      <c r="J28" t="n">
        <v>168.44</v>
      </c>
      <c r="K28" t="n">
        <v>50.28</v>
      </c>
      <c r="L28" t="n">
        <v>7.5</v>
      </c>
      <c r="M28" t="n">
        <v>24</v>
      </c>
      <c r="N28" t="n">
        <v>30.66</v>
      </c>
      <c r="O28" t="n">
        <v>21008.71</v>
      </c>
      <c r="P28" t="n">
        <v>257.06</v>
      </c>
      <c r="Q28" t="n">
        <v>1397.19</v>
      </c>
      <c r="R28" t="n">
        <v>96.01000000000001</v>
      </c>
      <c r="S28" t="n">
        <v>66.97</v>
      </c>
      <c r="T28" t="n">
        <v>11877.99</v>
      </c>
      <c r="U28" t="n">
        <v>0.7</v>
      </c>
      <c r="V28" t="n">
        <v>0.85</v>
      </c>
      <c r="W28" t="n">
        <v>5.34</v>
      </c>
      <c r="X28" t="n">
        <v>0.73</v>
      </c>
      <c r="Y28" t="n">
        <v>1</v>
      </c>
      <c r="Z28" t="n">
        <v>10</v>
      </c>
      <c r="AA28" t="n">
        <v>770.2352479249683</v>
      </c>
      <c r="AB28" t="n">
        <v>1053.869846591866</v>
      </c>
      <c r="AC28" t="n">
        <v>953.2899875487569</v>
      </c>
      <c r="AD28" t="n">
        <v>770235.2479249684</v>
      </c>
      <c r="AE28" t="n">
        <v>1053869.846591866</v>
      </c>
      <c r="AF28" t="n">
        <v>5.289245086778644e-06</v>
      </c>
      <c r="AG28" t="n">
        <v>32.46527777777778</v>
      </c>
      <c r="AH28" t="n">
        <v>953289.9875487569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3.5734</v>
      </c>
      <c r="E29" t="n">
        <v>27.98</v>
      </c>
      <c r="F29" t="n">
        <v>24.85</v>
      </c>
      <c r="G29" t="n">
        <v>59.65</v>
      </c>
      <c r="H29" t="n">
        <v>0.8100000000000001</v>
      </c>
      <c r="I29" t="n">
        <v>25</v>
      </c>
      <c r="J29" t="n">
        <v>168.81</v>
      </c>
      <c r="K29" t="n">
        <v>50.28</v>
      </c>
      <c r="L29" t="n">
        <v>7.75</v>
      </c>
      <c r="M29" t="n">
        <v>23</v>
      </c>
      <c r="N29" t="n">
        <v>30.78</v>
      </c>
      <c r="O29" t="n">
        <v>21053.43</v>
      </c>
      <c r="P29" t="n">
        <v>255.54</v>
      </c>
      <c r="Q29" t="n">
        <v>1397.18</v>
      </c>
      <c r="R29" t="n">
        <v>94.92</v>
      </c>
      <c r="S29" t="n">
        <v>66.97</v>
      </c>
      <c r="T29" t="n">
        <v>11338.55</v>
      </c>
      <c r="U29" t="n">
        <v>0.71</v>
      </c>
      <c r="V29" t="n">
        <v>0.85</v>
      </c>
      <c r="W29" t="n">
        <v>5.34</v>
      </c>
      <c r="X29" t="n">
        <v>0.6899999999999999</v>
      </c>
      <c r="Y29" t="n">
        <v>1</v>
      </c>
      <c r="Z29" t="n">
        <v>10</v>
      </c>
      <c r="AA29" t="n">
        <v>768.3467529256151</v>
      </c>
      <c r="AB29" t="n">
        <v>1051.285924419231</v>
      </c>
      <c r="AC29" t="n">
        <v>950.9526712817212</v>
      </c>
      <c r="AD29" t="n">
        <v>768346.7529256151</v>
      </c>
      <c r="AE29" t="n">
        <v>1051285.924419231</v>
      </c>
      <c r="AF29" t="n">
        <v>5.302154008218028e-06</v>
      </c>
      <c r="AG29" t="n">
        <v>32.38425925925926</v>
      </c>
      <c r="AH29" t="n">
        <v>950952.6712817212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3.5819</v>
      </c>
      <c r="E30" t="n">
        <v>27.92</v>
      </c>
      <c r="F30" t="n">
        <v>24.82</v>
      </c>
      <c r="G30" t="n">
        <v>62.05</v>
      </c>
      <c r="H30" t="n">
        <v>0.84</v>
      </c>
      <c r="I30" t="n">
        <v>24</v>
      </c>
      <c r="J30" t="n">
        <v>169.17</v>
      </c>
      <c r="K30" t="n">
        <v>50.28</v>
      </c>
      <c r="L30" t="n">
        <v>8</v>
      </c>
      <c r="M30" t="n">
        <v>22</v>
      </c>
      <c r="N30" t="n">
        <v>30.89</v>
      </c>
      <c r="O30" t="n">
        <v>21098.19</v>
      </c>
      <c r="P30" t="n">
        <v>252.41</v>
      </c>
      <c r="Q30" t="n">
        <v>1397.18</v>
      </c>
      <c r="R30" t="n">
        <v>93.83</v>
      </c>
      <c r="S30" t="n">
        <v>66.97</v>
      </c>
      <c r="T30" t="n">
        <v>10798.38</v>
      </c>
      <c r="U30" t="n">
        <v>0.71</v>
      </c>
      <c r="V30" t="n">
        <v>0.85</v>
      </c>
      <c r="W30" t="n">
        <v>5.33</v>
      </c>
      <c r="X30" t="n">
        <v>0.65</v>
      </c>
      <c r="Y30" t="n">
        <v>1</v>
      </c>
      <c r="Z30" t="n">
        <v>10</v>
      </c>
      <c r="AA30" t="n">
        <v>755.8266977869712</v>
      </c>
      <c r="AB30" t="n">
        <v>1034.155432632689</v>
      </c>
      <c r="AC30" t="n">
        <v>935.45708958849</v>
      </c>
      <c r="AD30" t="n">
        <v>755826.6977869712</v>
      </c>
      <c r="AE30" t="n">
        <v>1034155.432632689</v>
      </c>
      <c r="AF30" t="n">
        <v>5.314766172842715e-06</v>
      </c>
      <c r="AG30" t="n">
        <v>32.31481481481482</v>
      </c>
      <c r="AH30" t="n">
        <v>935457.08958849</v>
      </c>
    </row>
    <row r="31">
      <c r="A31" t="n">
        <v>29</v>
      </c>
      <c r="B31" t="n">
        <v>80</v>
      </c>
      <c r="C31" t="inlineStr">
        <is>
          <t xml:space="preserve">CONCLUIDO	</t>
        </is>
      </c>
      <c r="D31" t="n">
        <v>3.5901</v>
      </c>
      <c r="E31" t="n">
        <v>27.85</v>
      </c>
      <c r="F31" t="n">
        <v>24.79</v>
      </c>
      <c r="G31" t="n">
        <v>64.67</v>
      </c>
      <c r="H31" t="n">
        <v>0.86</v>
      </c>
      <c r="I31" t="n">
        <v>23</v>
      </c>
      <c r="J31" t="n">
        <v>169.53</v>
      </c>
      <c r="K31" t="n">
        <v>50.28</v>
      </c>
      <c r="L31" t="n">
        <v>8.25</v>
      </c>
      <c r="M31" t="n">
        <v>21</v>
      </c>
      <c r="N31" t="n">
        <v>31</v>
      </c>
      <c r="O31" t="n">
        <v>21142.98</v>
      </c>
      <c r="P31" t="n">
        <v>249.89</v>
      </c>
      <c r="Q31" t="n">
        <v>1397.25</v>
      </c>
      <c r="R31" t="n">
        <v>93.04000000000001</v>
      </c>
      <c r="S31" t="n">
        <v>66.97</v>
      </c>
      <c r="T31" t="n">
        <v>10407.4</v>
      </c>
      <c r="U31" t="n">
        <v>0.72</v>
      </c>
      <c r="V31" t="n">
        <v>0.85</v>
      </c>
      <c r="W31" t="n">
        <v>5.33</v>
      </c>
      <c r="X31" t="n">
        <v>0.62</v>
      </c>
      <c r="Y31" t="n">
        <v>1</v>
      </c>
      <c r="Z31" t="n">
        <v>10</v>
      </c>
      <c r="AA31" t="n">
        <v>753.36652113327</v>
      </c>
      <c r="AB31" t="n">
        <v>1030.789310399761</v>
      </c>
      <c r="AC31" t="n">
        <v>932.4122253370904</v>
      </c>
      <c r="AD31" t="n">
        <v>753366.52113327</v>
      </c>
      <c r="AE31" t="n">
        <v>1030789.310399761</v>
      </c>
      <c r="AF31" t="n">
        <v>5.326933202245352e-06</v>
      </c>
      <c r="AG31" t="n">
        <v>32.2337962962963</v>
      </c>
      <c r="AH31" t="n">
        <v>932412.2253370903</v>
      </c>
    </row>
    <row r="32">
      <c r="A32" t="n">
        <v>30</v>
      </c>
      <c r="B32" t="n">
        <v>80</v>
      </c>
      <c r="C32" t="inlineStr">
        <is>
          <t xml:space="preserve">CONCLUIDO	</t>
        </is>
      </c>
      <c r="D32" t="n">
        <v>3.5963</v>
      </c>
      <c r="E32" t="n">
        <v>27.81</v>
      </c>
      <c r="F32" t="n">
        <v>24.77</v>
      </c>
      <c r="G32" t="n">
        <v>67.56</v>
      </c>
      <c r="H32" t="n">
        <v>0.89</v>
      </c>
      <c r="I32" t="n">
        <v>22</v>
      </c>
      <c r="J32" t="n">
        <v>169.9</v>
      </c>
      <c r="K32" t="n">
        <v>50.28</v>
      </c>
      <c r="L32" t="n">
        <v>8.5</v>
      </c>
      <c r="M32" t="n">
        <v>20</v>
      </c>
      <c r="N32" t="n">
        <v>31.12</v>
      </c>
      <c r="O32" t="n">
        <v>21187.82</v>
      </c>
      <c r="P32" t="n">
        <v>248</v>
      </c>
      <c r="Q32" t="n">
        <v>1397.26</v>
      </c>
      <c r="R32" t="n">
        <v>92.26000000000001</v>
      </c>
      <c r="S32" t="n">
        <v>66.97</v>
      </c>
      <c r="T32" t="n">
        <v>10023.12</v>
      </c>
      <c r="U32" t="n">
        <v>0.73</v>
      </c>
      <c r="V32" t="n">
        <v>0.85</v>
      </c>
      <c r="W32" t="n">
        <v>5.33</v>
      </c>
      <c r="X32" t="n">
        <v>0.61</v>
      </c>
      <c r="Y32" t="n">
        <v>1</v>
      </c>
      <c r="Z32" t="n">
        <v>10</v>
      </c>
      <c r="AA32" t="n">
        <v>751.5356815653685</v>
      </c>
      <c r="AB32" t="n">
        <v>1028.284274932017</v>
      </c>
      <c r="AC32" t="n">
        <v>930.1462669385483</v>
      </c>
      <c r="AD32" t="n">
        <v>751535.6815653684</v>
      </c>
      <c r="AE32" t="n">
        <v>1028284.274932017</v>
      </c>
      <c r="AF32" t="n">
        <v>5.336132663501006e-06</v>
      </c>
      <c r="AG32" t="n">
        <v>32.1875</v>
      </c>
      <c r="AH32" t="n">
        <v>930146.2669385483</v>
      </c>
    </row>
    <row r="33">
      <c r="A33" t="n">
        <v>31</v>
      </c>
      <c r="B33" t="n">
        <v>80</v>
      </c>
      <c r="C33" t="inlineStr">
        <is>
          <t xml:space="preserve">CONCLUIDO	</t>
        </is>
      </c>
      <c r="D33" t="n">
        <v>3.6058</v>
      </c>
      <c r="E33" t="n">
        <v>27.73</v>
      </c>
      <c r="F33" t="n">
        <v>24.73</v>
      </c>
      <c r="G33" t="n">
        <v>70.66</v>
      </c>
      <c r="H33" t="n">
        <v>0.91</v>
      </c>
      <c r="I33" t="n">
        <v>21</v>
      </c>
      <c r="J33" t="n">
        <v>170.26</v>
      </c>
      <c r="K33" t="n">
        <v>50.28</v>
      </c>
      <c r="L33" t="n">
        <v>8.75</v>
      </c>
      <c r="M33" t="n">
        <v>19</v>
      </c>
      <c r="N33" t="n">
        <v>31.23</v>
      </c>
      <c r="O33" t="n">
        <v>21232.69</v>
      </c>
      <c r="P33" t="n">
        <v>243.74</v>
      </c>
      <c r="Q33" t="n">
        <v>1397.26</v>
      </c>
      <c r="R33" t="n">
        <v>90.73999999999999</v>
      </c>
      <c r="S33" t="n">
        <v>66.97</v>
      </c>
      <c r="T33" t="n">
        <v>9267.07</v>
      </c>
      <c r="U33" t="n">
        <v>0.74</v>
      </c>
      <c r="V33" t="n">
        <v>0.85</v>
      </c>
      <c r="W33" t="n">
        <v>5.33</v>
      </c>
      <c r="X33" t="n">
        <v>0.57</v>
      </c>
      <c r="Y33" t="n">
        <v>1</v>
      </c>
      <c r="Z33" t="n">
        <v>10</v>
      </c>
      <c r="AA33" t="n">
        <v>747.7875977087939</v>
      </c>
      <c r="AB33" t="n">
        <v>1023.155981245662</v>
      </c>
      <c r="AC33" t="n">
        <v>925.507410404014</v>
      </c>
      <c r="AD33" t="n">
        <v>747787.5977087939</v>
      </c>
      <c r="AE33" t="n">
        <v>1023155.981245662</v>
      </c>
      <c r="AF33" t="n">
        <v>5.350228612199184e-06</v>
      </c>
      <c r="AG33" t="n">
        <v>32.09490740740741</v>
      </c>
      <c r="AH33" t="n">
        <v>925507.4104040139</v>
      </c>
    </row>
    <row r="34">
      <c r="A34" t="n">
        <v>32</v>
      </c>
      <c r="B34" t="n">
        <v>80</v>
      </c>
      <c r="C34" t="inlineStr">
        <is>
          <t xml:space="preserve">CONCLUIDO	</t>
        </is>
      </c>
      <c r="D34" t="n">
        <v>3.6069</v>
      </c>
      <c r="E34" t="n">
        <v>27.72</v>
      </c>
      <c r="F34" t="n">
        <v>24.72</v>
      </c>
      <c r="G34" t="n">
        <v>70.64</v>
      </c>
      <c r="H34" t="n">
        <v>0.9399999999999999</v>
      </c>
      <c r="I34" t="n">
        <v>21</v>
      </c>
      <c r="J34" t="n">
        <v>170.62</v>
      </c>
      <c r="K34" t="n">
        <v>50.28</v>
      </c>
      <c r="L34" t="n">
        <v>9</v>
      </c>
      <c r="M34" t="n">
        <v>18</v>
      </c>
      <c r="N34" t="n">
        <v>31.34</v>
      </c>
      <c r="O34" t="n">
        <v>21277.6</v>
      </c>
      <c r="P34" t="n">
        <v>241.85</v>
      </c>
      <c r="Q34" t="n">
        <v>1397.32</v>
      </c>
      <c r="R34" t="n">
        <v>90.77</v>
      </c>
      <c r="S34" t="n">
        <v>66.97</v>
      </c>
      <c r="T34" t="n">
        <v>9281.209999999999</v>
      </c>
      <c r="U34" t="n">
        <v>0.74</v>
      </c>
      <c r="V34" t="n">
        <v>0.85</v>
      </c>
      <c r="W34" t="n">
        <v>5.33</v>
      </c>
      <c r="X34" t="n">
        <v>0.5600000000000001</v>
      </c>
      <c r="Y34" t="n">
        <v>1</v>
      </c>
      <c r="Z34" t="n">
        <v>10</v>
      </c>
      <c r="AA34" t="n">
        <v>746.3953198164421</v>
      </c>
      <c r="AB34" t="n">
        <v>1021.25100521038</v>
      </c>
      <c r="AC34" t="n">
        <v>923.784242607889</v>
      </c>
      <c r="AD34" t="n">
        <v>746395.3198164421</v>
      </c>
      <c r="AE34" t="n">
        <v>1021251.00521038</v>
      </c>
      <c r="AF34" t="n">
        <v>5.351860774680026e-06</v>
      </c>
      <c r="AG34" t="n">
        <v>32.08333333333334</v>
      </c>
      <c r="AH34" t="n">
        <v>923784.242607889</v>
      </c>
    </row>
    <row r="35">
      <c r="A35" t="n">
        <v>33</v>
      </c>
      <c r="B35" t="n">
        <v>80</v>
      </c>
      <c r="C35" t="inlineStr">
        <is>
          <t xml:space="preserve">CONCLUIDO	</t>
        </is>
      </c>
      <c r="D35" t="n">
        <v>3.6134</v>
      </c>
      <c r="E35" t="n">
        <v>27.67</v>
      </c>
      <c r="F35" t="n">
        <v>24.71</v>
      </c>
      <c r="G35" t="n">
        <v>74.12</v>
      </c>
      <c r="H35" t="n">
        <v>0.96</v>
      </c>
      <c r="I35" t="n">
        <v>20</v>
      </c>
      <c r="J35" t="n">
        <v>170.99</v>
      </c>
      <c r="K35" t="n">
        <v>50.28</v>
      </c>
      <c r="L35" t="n">
        <v>9.25</v>
      </c>
      <c r="M35" t="n">
        <v>14</v>
      </c>
      <c r="N35" t="n">
        <v>31.46</v>
      </c>
      <c r="O35" t="n">
        <v>21322.55</v>
      </c>
      <c r="P35" t="n">
        <v>241.3</v>
      </c>
      <c r="Q35" t="n">
        <v>1397.22</v>
      </c>
      <c r="R35" t="n">
        <v>90.18000000000001</v>
      </c>
      <c r="S35" t="n">
        <v>66.97</v>
      </c>
      <c r="T35" t="n">
        <v>8991.48</v>
      </c>
      <c r="U35" t="n">
        <v>0.74</v>
      </c>
      <c r="V35" t="n">
        <v>0.85</v>
      </c>
      <c r="W35" t="n">
        <v>5.33</v>
      </c>
      <c r="X35" t="n">
        <v>0.54</v>
      </c>
      <c r="Y35" t="n">
        <v>1</v>
      </c>
      <c r="Z35" t="n">
        <v>10</v>
      </c>
      <c r="AA35" t="n">
        <v>745.5025013913018</v>
      </c>
      <c r="AB35" t="n">
        <v>1020.029411652734</v>
      </c>
      <c r="AC35" t="n">
        <v>922.6792362248674</v>
      </c>
      <c r="AD35" t="n">
        <v>745502.5013913019</v>
      </c>
      <c r="AE35" t="n">
        <v>1020029.411652734</v>
      </c>
      <c r="AF35" t="n">
        <v>5.361505371157727e-06</v>
      </c>
      <c r="AG35" t="n">
        <v>32.02546296296297</v>
      </c>
      <c r="AH35" t="n">
        <v>922679.2362248674</v>
      </c>
    </row>
    <row r="36">
      <c r="A36" t="n">
        <v>34</v>
      </c>
      <c r="B36" t="n">
        <v>80</v>
      </c>
      <c r="C36" t="inlineStr">
        <is>
          <t xml:space="preserve">CONCLUIDO	</t>
        </is>
      </c>
      <c r="D36" t="n">
        <v>3.6123</v>
      </c>
      <c r="E36" t="n">
        <v>27.68</v>
      </c>
      <c r="F36" t="n">
        <v>24.71</v>
      </c>
      <c r="G36" t="n">
        <v>74.14</v>
      </c>
      <c r="H36" t="n">
        <v>0.98</v>
      </c>
      <c r="I36" t="n">
        <v>20</v>
      </c>
      <c r="J36" t="n">
        <v>171.35</v>
      </c>
      <c r="K36" t="n">
        <v>50.28</v>
      </c>
      <c r="L36" t="n">
        <v>9.5</v>
      </c>
      <c r="M36" t="n">
        <v>12</v>
      </c>
      <c r="N36" t="n">
        <v>31.57</v>
      </c>
      <c r="O36" t="n">
        <v>21367.54</v>
      </c>
      <c r="P36" t="n">
        <v>240.81</v>
      </c>
      <c r="Q36" t="n">
        <v>1397.24</v>
      </c>
      <c r="R36" t="n">
        <v>90.09</v>
      </c>
      <c r="S36" t="n">
        <v>66.97</v>
      </c>
      <c r="T36" t="n">
        <v>8945.76</v>
      </c>
      <c r="U36" t="n">
        <v>0.74</v>
      </c>
      <c r="V36" t="n">
        <v>0.85</v>
      </c>
      <c r="W36" t="n">
        <v>5.34</v>
      </c>
      <c r="X36" t="n">
        <v>0.55</v>
      </c>
      <c r="Y36" t="n">
        <v>1</v>
      </c>
      <c r="Z36" t="n">
        <v>10</v>
      </c>
      <c r="AA36" t="n">
        <v>745.2557343693526</v>
      </c>
      <c r="AB36" t="n">
        <v>1019.691774126711</v>
      </c>
      <c r="AC36" t="n">
        <v>922.3738223504504</v>
      </c>
      <c r="AD36" t="n">
        <v>745255.7343693526</v>
      </c>
      <c r="AE36" t="n">
        <v>1019691.774126711</v>
      </c>
      <c r="AF36" t="n">
        <v>5.359873208676886e-06</v>
      </c>
      <c r="AG36" t="n">
        <v>32.03703703703704</v>
      </c>
      <c r="AH36" t="n">
        <v>922373.8223504503</v>
      </c>
    </row>
    <row r="37">
      <c r="A37" t="n">
        <v>35</v>
      </c>
      <c r="B37" t="n">
        <v>80</v>
      </c>
      <c r="C37" t="inlineStr">
        <is>
          <t xml:space="preserve">CONCLUIDO	</t>
        </is>
      </c>
      <c r="D37" t="n">
        <v>3.6192</v>
      </c>
      <c r="E37" t="n">
        <v>27.63</v>
      </c>
      <c r="F37" t="n">
        <v>24.69</v>
      </c>
      <c r="G37" t="n">
        <v>77.98</v>
      </c>
      <c r="H37" t="n">
        <v>1.01</v>
      </c>
      <c r="I37" t="n">
        <v>19</v>
      </c>
      <c r="J37" t="n">
        <v>171.72</v>
      </c>
      <c r="K37" t="n">
        <v>50.28</v>
      </c>
      <c r="L37" t="n">
        <v>9.75</v>
      </c>
      <c r="M37" t="n">
        <v>7</v>
      </c>
      <c r="N37" t="n">
        <v>31.69</v>
      </c>
      <c r="O37" t="n">
        <v>21412.57</v>
      </c>
      <c r="P37" t="n">
        <v>237.73</v>
      </c>
      <c r="Q37" t="n">
        <v>1397.29</v>
      </c>
      <c r="R37" t="n">
        <v>89.12</v>
      </c>
      <c r="S37" t="n">
        <v>66.97</v>
      </c>
      <c r="T37" t="n">
        <v>8465.35</v>
      </c>
      <c r="U37" t="n">
        <v>0.75</v>
      </c>
      <c r="V37" t="n">
        <v>0.85</v>
      </c>
      <c r="W37" t="n">
        <v>5.34</v>
      </c>
      <c r="X37" t="n">
        <v>0.53</v>
      </c>
      <c r="Y37" t="n">
        <v>1</v>
      </c>
      <c r="Z37" t="n">
        <v>10</v>
      </c>
      <c r="AA37" t="n">
        <v>742.5020314381977</v>
      </c>
      <c r="AB37" t="n">
        <v>1015.924036291505</v>
      </c>
      <c r="AC37" t="n">
        <v>918.9656721261836</v>
      </c>
      <c r="AD37" t="n">
        <v>742502.0314381977</v>
      </c>
      <c r="AE37" t="n">
        <v>1015924.036291505</v>
      </c>
      <c r="AF37" t="n">
        <v>5.370111318783984e-06</v>
      </c>
      <c r="AG37" t="n">
        <v>31.97916666666667</v>
      </c>
      <c r="AH37" t="n">
        <v>918965.6721261835</v>
      </c>
    </row>
    <row r="38">
      <c r="A38" t="n">
        <v>36</v>
      </c>
      <c r="B38" t="n">
        <v>80</v>
      </c>
      <c r="C38" t="inlineStr">
        <is>
          <t xml:space="preserve">CONCLUIDO	</t>
        </is>
      </c>
      <c r="D38" t="n">
        <v>3.6183</v>
      </c>
      <c r="E38" t="n">
        <v>27.64</v>
      </c>
      <c r="F38" t="n">
        <v>24.7</v>
      </c>
      <c r="G38" t="n">
        <v>78</v>
      </c>
      <c r="H38" t="n">
        <v>1.03</v>
      </c>
      <c r="I38" t="n">
        <v>19</v>
      </c>
      <c r="J38" t="n">
        <v>172.08</v>
      </c>
      <c r="K38" t="n">
        <v>50.28</v>
      </c>
      <c r="L38" t="n">
        <v>10</v>
      </c>
      <c r="M38" t="n">
        <v>4</v>
      </c>
      <c r="N38" t="n">
        <v>31.8</v>
      </c>
      <c r="O38" t="n">
        <v>21457.64</v>
      </c>
      <c r="P38" t="n">
        <v>238.08</v>
      </c>
      <c r="Q38" t="n">
        <v>1397.32</v>
      </c>
      <c r="R38" t="n">
        <v>89.43000000000001</v>
      </c>
      <c r="S38" t="n">
        <v>66.97</v>
      </c>
      <c r="T38" t="n">
        <v>8620.02</v>
      </c>
      <c r="U38" t="n">
        <v>0.75</v>
      </c>
      <c r="V38" t="n">
        <v>0.85</v>
      </c>
      <c r="W38" t="n">
        <v>5.34</v>
      </c>
      <c r="X38" t="n">
        <v>0.53</v>
      </c>
      <c r="Y38" t="n">
        <v>1</v>
      </c>
      <c r="Z38" t="n">
        <v>10</v>
      </c>
      <c r="AA38" t="n">
        <v>742.8443354625934</v>
      </c>
      <c r="AB38" t="n">
        <v>1016.392391759072</v>
      </c>
      <c r="AC38" t="n">
        <v>919.3893284052664</v>
      </c>
      <c r="AD38" t="n">
        <v>742844.3354625935</v>
      </c>
      <c r="AE38" t="n">
        <v>1016392.391759072</v>
      </c>
      <c r="AF38" t="n">
        <v>5.36877591311784e-06</v>
      </c>
      <c r="AG38" t="n">
        <v>31.99074074074074</v>
      </c>
      <c r="AH38" t="n">
        <v>919389.3284052664</v>
      </c>
    </row>
    <row r="39">
      <c r="A39" t="n">
        <v>37</v>
      </c>
      <c r="B39" t="n">
        <v>80</v>
      </c>
      <c r="C39" t="inlineStr">
        <is>
          <t xml:space="preserve">CONCLUIDO	</t>
        </is>
      </c>
      <c r="D39" t="n">
        <v>3.6182</v>
      </c>
      <c r="E39" t="n">
        <v>27.64</v>
      </c>
      <c r="F39" t="n">
        <v>24.7</v>
      </c>
      <c r="G39" t="n">
        <v>78</v>
      </c>
      <c r="H39" t="n">
        <v>1.05</v>
      </c>
      <c r="I39" t="n">
        <v>19</v>
      </c>
      <c r="J39" t="n">
        <v>172.45</v>
      </c>
      <c r="K39" t="n">
        <v>50.28</v>
      </c>
      <c r="L39" t="n">
        <v>10.25</v>
      </c>
      <c r="M39" t="n">
        <v>1</v>
      </c>
      <c r="N39" t="n">
        <v>31.92</v>
      </c>
      <c r="O39" t="n">
        <v>21502.75</v>
      </c>
      <c r="P39" t="n">
        <v>237.73</v>
      </c>
      <c r="Q39" t="n">
        <v>1397.27</v>
      </c>
      <c r="R39" t="n">
        <v>89.34999999999999</v>
      </c>
      <c r="S39" t="n">
        <v>66.97</v>
      </c>
      <c r="T39" t="n">
        <v>8582.93</v>
      </c>
      <c r="U39" t="n">
        <v>0.75</v>
      </c>
      <c r="V39" t="n">
        <v>0.85</v>
      </c>
      <c r="W39" t="n">
        <v>5.35</v>
      </c>
      <c r="X39" t="n">
        <v>0.54</v>
      </c>
      <c r="Y39" t="n">
        <v>1</v>
      </c>
      <c r="Z39" t="n">
        <v>10</v>
      </c>
      <c r="AA39" t="n">
        <v>742.6176816520896</v>
      </c>
      <c r="AB39" t="n">
        <v>1016.08227401628</v>
      </c>
      <c r="AC39" t="n">
        <v>919.1088078645936</v>
      </c>
      <c r="AD39" t="n">
        <v>742617.6816520896</v>
      </c>
      <c r="AE39" t="n">
        <v>1016082.27401628</v>
      </c>
      <c r="AF39" t="n">
        <v>5.368627534710491e-06</v>
      </c>
      <c r="AG39" t="n">
        <v>31.99074074074074</v>
      </c>
      <c r="AH39" t="n">
        <v>919108.8078645936</v>
      </c>
    </row>
    <row r="40">
      <c r="A40" t="n">
        <v>38</v>
      </c>
      <c r="B40" t="n">
        <v>80</v>
      </c>
      <c r="C40" t="inlineStr">
        <is>
          <t xml:space="preserve">CONCLUIDO	</t>
        </is>
      </c>
      <c r="D40" t="n">
        <v>3.618</v>
      </c>
      <c r="E40" t="n">
        <v>27.64</v>
      </c>
      <c r="F40" t="n">
        <v>24.7</v>
      </c>
      <c r="G40" t="n">
        <v>78.01000000000001</v>
      </c>
      <c r="H40" t="n">
        <v>1.08</v>
      </c>
      <c r="I40" t="n">
        <v>19</v>
      </c>
      <c r="J40" t="n">
        <v>172.82</v>
      </c>
      <c r="K40" t="n">
        <v>50.28</v>
      </c>
      <c r="L40" t="n">
        <v>10.5</v>
      </c>
      <c r="M40" t="n">
        <v>0</v>
      </c>
      <c r="N40" t="n">
        <v>32.04</v>
      </c>
      <c r="O40" t="n">
        <v>21547.89</v>
      </c>
      <c r="P40" t="n">
        <v>238.2</v>
      </c>
      <c r="Q40" t="n">
        <v>1397.31</v>
      </c>
      <c r="R40" t="n">
        <v>89.36</v>
      </c>
      <c r="S40" t="n">
        <v>66.97</v>
      </c>
      <c r="T40" t="n">
        <v>8584.27</v>
      </c>
      <c r="U40" t="n">
        <v>0.75</v>
      </c>
      <c r="V40" t="n">
        <v>0.85</v>
      </c>
      <c r="W40" t="n">
        <v>5.35</v>
      </c>
      <c r="X40" t="n">
        <v>0.54</v>
      </c>
      <c r="Y40" t="n">
        <v>1</v>
      </c>
      <c r="Z40" t="n">
        <v>10</v>
      </c>
      <c r="AA40" t="n">
        <v>742.9464863756181</v>
      </c>
      <c r="AB40" t="n">
        <v>1016.532159144852</v>
      </c>
      <c r="AC40" t="n">
        <v>919.5157565879125</v>
      </c>
      <c r="AD40" t="n">
        <v>742946.486375618</v>
      </c>
      <c r="AE40" t="n">
        <v>1016532.159144852</v>
      </c>
      <c r="AF40" t="n">
        <v>5.368330777895792e-06</v>
      </c>
      <c r="AG40" t="n">
        <v>31.99074074074074</v>
      </c>
      <c r="AH40" t="n">
        <v>919515.7565879126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7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1.7752</v>
      </c>
      <c r="E2" t="n">
        <v>56.33</v>
      </c>
      <c r="F2" t="n">
        <v>36.16</v>
      </c>
      <c r="G2" t="n">
        <v>5.44</v>
      </c>
      <c r="H2" t="n">
        <v>0.08</v>
      </c>
      <c r="I2" t="n">
        <v>399</v>
      </c>
      <c r="J2" t="n">
        <v>222.93</v>
      </c>
      <c r="K2" t="n">
        <v>56.94</v>
      </c>
      <c r="L2" t="n">
        <v>1</v>
      </c>
      <c r="M2" t="n">
        <v>397</v>
      </c>
      <c r="N2" t="n">
        <v>49.99</v>
      </c>
      <c r="O2" t="n">
        <v>27728.69</v>
      </c>
      <c r="P2" t="n">
        <v>550.01</v>
      </c>
      <c r="Q2" t="n">
        <v>1398</v>
      </c>
      <c r="R2" t="n">
        <v>464.49</v>
      </c>
      <c r="S2" t="n">
        <v>66.97</v>
      </c>
      <c r="T2" t="n">
        <v>194251.29</v>
      </c>
      <c r="U2" t="n">
        <v>0.14</v>
      </c>
      <c r="V2" t="n">
        <v>0.58</v>
      </c>
      <c r="W2" t="n">
        <v>5.95</v>
      </c>
      <c r="X2" t="n">
        <v>11.98</v>
      </c>
      <c r="Y2" t="n">
        <v>1</v>
      </c>
      <c r="Z2" t="n">
        <v>10</v>
      </c>
      <c r="AA2" t="n">
        <v>2096.900559193843</v>
      </c>
      <c r="AB2" t="n">
        <v>2869.071853812749</v>
      </c>
      <c r="AC2" t="n">
        <v>2595.251662852498</v>
      </c>
      <c r="AD2" t="n">
        <v>2096900.559193843</v>
      </c>
      <c r="AE2" t="n">
        <v>2869071.853812749</v>
      </c>
      <c r="AF2" t="n">
        <v>2.275328088586881e-06</v>
      </c>
      <c r="AG2" t="n">
        <v>65.19675925925925</v>
      </c>
      <c r="AH2" t="n">
        <v>2595251.662852498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2.0877</v>
      </c>
      <c r="E3" t="n">
        <v>47.9</v>
      </c>
      <c r="F3" t="n">
        <v>32.64</v>
      </c>
      <c r="G3" t="n">
        <v>6.82</v>
      </c>
      <c r="H3" t="n">
        <v>0.1</v>
      </c>
      <c r="I3" t="n">
        <v>287</v>
      </c>
      <c r="J3" t="n">
        <v>223.35</v>
      </c>
      <c r="K3" t="n">
        <v>56.94</v>
      </c>
      <c r="L3" t="n">
        <v>1.25</v>
      </c>
      <c r="M3" t="n">
        <v>285</v>
      </c>
      <c r="N3" t="n">
        <v>50.15</v>
      </c>
      <c r="O3" t="n">
        <v>27780.03</v>
      </c>
      <c r="P3" t="n">
        <v>495.34</v>
      </c>
      <c r="Q3" t="n">
        <v>1397.88</v>
      </c>
      <c r="R3" t="n">
        <v>349.26</v>
      </c>
      <c r="S3" t="n">
        <v>66.97</v>
      </c>
      <c r="T3" t="n">
        <v>137197.67</v>
      </c>
      <c r="U3" t="n">
        <v>0.19</v>
      </c>
      <c r="V3" t="n">
        <v>0.64</v>
      </c>
      <c r="W3" t="n">
        <v>5.76</v>
      </c>
      <c r="X3" t="n">
        <v>8.470000000000001</v>
      </c>
      <c r="Y3" t="n">
        <v>1</v>
      </c>
      <c r="Z3" t="n">
        <v>10</v>
      </c>
      <c r="AA3" t="n">
        <v>1687.885722269822</v>
      </c>
      <c r="AB3" t="n">
        <v>2309.439709472214</v>
      </c>
      <c r="AC3" t="n">
        <v>2089.030024919175</v>
      </c>
      <c r="AD3" t="n">
        <v>1687885.722269822</v>
      </c>
      <c r="AE3" t="n">
        <v>2309439.709472214</v>
      </c>
      <c r="AF3" t="n">
        <v>2.675868888318405e-06</v>
      </c>
      <c r="AG3" t="n">
        <v>55.43981481481482</v>
      </c>
      <c r="AH3" t="n">
        <v>2089030.024919175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2.3085</v>
      </c>
      <c r="E4" t="n">
        <v>43.32</v>
      </c>
      <c r="F4" t="n">
        <v>30.78</v>
      </c>
      <c r="G4" t="n">
        <v>8.210000000000001</v>
      </c>
      <c r="H4" t="n">
        <v>0.12</v>
      </c>
      <c r="I4" t="n">
        <v>225</v>
      </c>
      <c r="J4" t="n">
        <v>223.76</v>
      </c>
      <c r="K4" t="n">
        <v>56.94</v>
      </c>
      <c r="L4" t="n">
        <v>1.5</v>
      </c>
      <c r="M4" t="n">
        <v>223</v>
      </c>
      <c r="N4" t="n">
        <v>50.32</v>
      </c>
      <c r="O4" t="n">
        <v>27831.42</v>
      </c>
      <c r="P4" t="n">
        <v>465.95</v>
      </c>
      <c r="Q4" t="n">
        <v>1397.88</v>
      </c>
      <c r="R4" t="n">
        <v>287.45</v>
      </c>
      <c r="S4" t="n">
        <v>66.97</v>
      </c>
      <c r="T4" t="n">
        <v>106603.14</v>
      </c>
      <c r="U4" t="n">
        <v>0.23</v>
      </c>
      <c r="V4" t="n">
        <v>0.68</v>
      </c>
      <c r="W4" t="n">
        <v>5.69</v>
      </c>
      <c r="X4" t="n">
        <v>6.61</v>
      </c>
      <c r="Y4" t="n">
        <v>1</v>
      </c>
      <c r="Z4" t="n">
        <v>10</v>
      </c>
      <c r="AA4" t="n">
        <v>1481.742037482034</v>
      </c>
      <c r="AB4" t="n">
        <v>2027.384825528041</v>
      </c>
      <c r="AC4" t="n">
        <v>1833.894063232118</v>
      </c>
      <c r="AD4" t="n">
        <v>1481742.037482034</v>
      </c>
      <c r="AE4" t="n">
        <v>2027384.825528041</v>
      </c>
      <c r="AF4" t="n">
        <v>2.95887499577671e-06</v>
      </c>
      <c r="AG4" t="n">
        <v>50.13888888888889</v>
      </c>
      <c r="AH4" t="n">
        <v>1833894.063232118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2.4799</v>
      </c>
      <c r="E5" t="n">
        <v>40.32</v>
      </c>
      <c r="F5" t="n">
        <v>29.54</v>
      </c>
      <c r="G5" t="n">
        <v>9.58</v>
      </c>
      <c r="H5" t="n">
        <v>0.14</v>
      </c>
      <c r="I5" t="n">
        <v>185</v>
      </c>
      <c r="J5" t="n">
        <v>224.18</v>
      </c>
      <c r="K5" t="n">
        <v>56.94</v>
      </c>
      <c r="L5" t="n">
        <v>1.75</v>
      </c>
      <c r="M5" t="n">
        <v>183</v>
      </c>
      <c r="N5" t="n">
        <v>50.49</v>
      </c>
      <c r="O5" t="n">
        <v>27882.87</v>
      </c>
      <c r="P5" t="n">
        <v>446.02</v>
      </c>
      <c r="Q5" t="n">
        <v>1397.45</v>
      </c>
      <c r="R5" t="n">
        <v>248.2</v>
      </c>
      <c r="S5" t="n">
        <v>66.97</v>
      </c>
      <c r="T5" t="n">
        <v>87174.86</v>
      </c>
      <c r="U5" t="n">
        <v>0.27</v>
      </c>
      <c r="V5" t="n">
        <v>0.71</v>
      </c>
      <c r="W5" t="n">
        <v>5.59</v>
      </c>
      <c r="X5" t="n">
        <v>5.37</v>
      </c>
      <c r="Y5" t="n">
        <v>1</v>
      </c>
      <c r="Z5" t="n">
        <v>10</v>
      </c>
      <c r="AA5" t="n">
        <v>1353.494434459073</v>
      </c>
      <c r="AB5" t="n">
        <v>1851.910797187093</v>
      </c>
      <c r="AC5" t="n">
        <v>1675.167029876684</v>
      </c>
      <c r="AD5" t="n">
        <v>1353494.434459073</v>
      </c>
      <c r="AE5" t="n">
        <v>1851910.797187093</v>
      </c>
      <c r="AF5" t="n">
        <v>3.178563613613456e-06</v>
      </c>
      <c r="AG5" t="n">
        <v>46.66666666666666</v>
      </c>
      <c r="AH5" t="n">
        <v>1675167.029876684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2.6114</v>
      </c>
      <c r="E6" t="n">
        <v>38.29</v>
      </c>
      <c r="F6" t="n">
        <v>28.74</v>
      </c>
      <c r="G6" t="n">
        <v>10.98</v>
      </c>
      <c r="H6" t="n">
        <v>0.16</v>
      </c>
      <c r="I6" t="n">
        <v>157</v>
      </c>
      <c r="J6" t="n">
        <v>224.6</v>
      </c>
      <c r="K6" t="n">
        <v>56.94</v>
      </c>
      <c r="L6" t="n">
        <v>2</v>
      </c>
      <c r="M6" t="n">
        <v>155</v>
      </c>
      <c r="N6" t="n">
        <v>50.65</v>
      </c>
      <c r="O6" t="n">
        <v>27934.37</v>
      </c>
      <c r="P6" t="n">
        <v>432.85</v>
      </c>
      <c r="Q6" t="n">
        <v>1397.54</v>
      </c>
      <c r="R6" t="n">
        <v>221.07</v>
      </c>
      <c r="S6" t="n">
        <v>66.97</v>
      </c>
      <c r="T6" t="n">
        <v>73752.42999999999</v>
      </c>
      <c r="U6" t="n">
        <v>0.3</v>
      </c>
      <c r="V6" t="n">
        <v>0.73</v>
      </c>
      <c r="W6" t="n">
        <v>5.57</v>
      </c>
      <c r="X6" t="n">
        <v>4.57</v>
      </c>
      <c r="Y6" t="n">
        <v>1</v>
      </c>
      <c r="Z6" t="n">
        <v>10</v>
      </c>
      <c r="AA6" t="n">
        <v>1273.317892912411</v>
      </c>
      <c r="AB6" t="n">
        <v>1742.209715903577</v>
      </c>
      <c r="AC6" t="n">
        <v>1575.935665824432</v>
      </c>
      <c r="AD6" t="n">
        <v>1273317.892912411</v>
      </c>
      <c r="AE6" t="n">
        <v>1742209.715903577</v>
      </c>
      <c r="AF6" t="n">
        <v>3.347111182140481e-06</v>
      </c>
      <c r="AG6" t="n">
        <v>44.31712962962963</v>
      </c>
      <c r="AH6" t="n">
        <v>1575935.665824432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2.7235</v>
      </c>
      <c r="E7" t="n">
        <v>36.72</v>
      </c>
      <c r="F7" t="n">
        <v>28.09</v>
      </c>
      <c r="G7" t="n">
        <v>12.39</v>
      </c>
      <c r="H7" t="n">
        <v>0.18</v>
      </c>
      <c r="I7" t="n">
        <v>136</v>
      </c>
      <c r="J7" t="n">
        <v>225.01</v>
      </c>
      <c r="K7" t="n">
        <v>56.94</v>
      </c>
      <c r="L7" t="n">
        <v>2.25</v>
      </c>
      <c r="M7" t="n">
        <v>134</v>
      </c>
      <c r="N7" t="n">
        <v>50.82</v>
      </c>
      <c r="O7" t="n">
        <v>27985.94</v>
      </c>
      <c r="P7" t="n">
        <v>421.85</v>
      </c>
      <c r="Q7" t="n">
        <v>1397.45</v>
      </c>
      <c r="R7" t="n">
        <v>200.61</v>
      </c>
      <c r="S7" t="n">
        <v>66.97</v>
      </c>
      <c r="T7" t="n">
        <v>63626.02</v>
      </c>
      <c r="U7" t="n">
        <v>0.33</v>
      </c>
      <c r="V7" t="n">
        <v>0.75</v>
      </c>
      <c r="W7" t="n">
        <v>5.51</v>
      </c>
      <c r="X7" t="n">
        <v>3.92</v>
      </c>
      <c r="Y7" t="n">
        <v>1</v>
      </c>
      <c r="Z7" t="n">
        <v>10</v>
      </c>
      <c r="AA7" t="n">
        <v>1204.908008060811</v>
      </c>
      <c r="AB7" t="n">
        <v>1648.608293418499</v>
      </c>
      <c r="AC7" t="n">
        <v>1491.267431730909</v>
      </c>
      <c r="AD7" t="n">
        <v>1204908.008060811</v>
      </c>
      <c r="AE7" t="n">
        <v>1648608.293418499</v>
      </c>
      <c r="AF7" t="n">
        <v>3.490793177820173e-06</v>
      </c>
      <c r="AG7" t="n">
        <v>42.5</v>
      </c>
      <c r="AH7" t="n">
        <v>1491267.431730909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2.8132</v>
      </c>
      <c r="E8" t="n">
        <v>35.55</v>
      </c>
      <c r="F8" t="n">
        <v>27.62</v>
      </c>
      <c r="G8" t="n">
        <v>13.81</v>
      </c>
      <c r="H8" t="n">
        <v>0.2</v>
      </c>
      <c r="I8" t="n">
        <v>120</v>
      </c>
      <c r="J8" t="n">
        <v>225.43</v>
      </c>
      <c r="K8" t="n">
        <v>56.94</v>
      </c>
      <c r="L8" t="n">
        <v>2.5</v>
      </c>
      <c r="M8" t="n">
        <v>118</v>
      </c>
      <c r="N8" t="n">
        <v>50.99</v>
      </c>
      <c r="O8" t="n">
        <v>28037.57</v>
      </c>
      <c r="P8" t="n">
        <v>413.78</v>
      </c>
      <c r="Q8" t="n">
        <v>1397.42</v>
      </c>
      <c r="R8" t="n">
        <v>184.69</v>
      </c>
      <c r="S8" t="n">
        <v>66.97</v>
      </c>
      <c r="T8" t="n">
        <v>55744.96</v>
      </c>
      <c r="U8" t="n">
        <v>0.36</v>
      </c>
      <c r="V8" t="n">
        <v>0.76</v>
      </c>
      <c r="W8" t="n">
        <v>5.5</v>
      </c>
      <c r="X8" t="n">
        <v>3.45</v>
      </c>
      <c r="Y8" t="n">
        <v>1</v>
      </c>
      <c r="Z8" t="n">
        <v>10</v>
      </c>
      <c r="AA8" t="n">
        <v>1157.376756408898</v>
      </c>
      <c r="AB8" t="n">
        <v>1583.573937977523</v>
      </c>
      <c r="AC8" t="n">
        <v>1432.439863896929</v>
      </c>
      <c r="AD8" t="n">
        <v>1157376.756408898</v>
      </c>
      <c r="AE8" t="n">
        <v>1583573.937977523</v>
      </c>
      <c r="AF8" t="n">
        <v>3.60576440897511e-06</v>
      </c>
      <c r="AG8" t="n">
        <v>41.14583333333334</v>
      </c>
      <c r="AH8" t="n">
        <v>1432439.863896929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2.8844</v>
      </c>
      <c r="E9" t="n">
        <v>34.67</v>
      </c>
      <c r="F9" t="n">
        <v>27.27</v>
      </c>
      <c r="G9" t="n">
        <v>15.15</v>
      </c>
      <c r="H9" t="n">
        <v>0.22</v>
      </c>
      <c r="I9" t="n">
        <v>108</v>
      </c>
      <c r="J9" t="n">
        <v>225.85</v>
      </c>
      <c r="K9" t="n">
        <v>56.94</v>
      </c>
      <c r="L9" t="n">
        <v>2.75</v>
      </c>
      <c r="M9" t="n">
        <v>106</v>
      </c>
      <c r="N9" t="n">
        <v>51.16</v>
      </c>
      <c r="O9" t="n">
        <v>28089.25</v>
      </c>
      <c r="P9" t="n">
        <v>407.32</v>
      </c>
      <c r="Q9" t="n">
        <v>1397.32</v>
      </c>
      <c r="R9" t="n">
        <v>173.57</v>
      </c>
      <c r="S9" t="n">
        <v>66.97</v>
      </c>
      <c r="T9" t="n">
        <v>50247.77</v>
      </c>
      <c r="U9" t="n">
        <v>0.39</v>
      </c>
      <c r="V9" t="n">
        <v>0.77</v>
      </c>
      <c r="W9" t="n">
        <v>5.47</v>
      </c>
      <c r="X9" t="n">
        <v>3.1</v>
      </c>
      <c r="Y9" t="n">
        <v>1</v>
      </c>
      <c r="Z9" t="n">
        <v>10</v>
      </c>
      <c r="AA9" t="n">
        <v>1116.892808768697</v>
      </c>
      <c r="AB9" t="n">
        <v>1528.182014790481</v>
      </c>
      <c r="AC9" t="n">
        <v>1382.334468115805</v>
      </c>
      <c r="AD9" t="n">
        <v>1116892.808768697</v>
      </c>
      <c r="AE9" t="n">
        <v>1528182.014790481</v>
      </c>
      <c r="AF9" t="n">
        <v>3.69702362478594e-06</v>
      </c>
      <c r="AG9" t="n">
        <v>40.12731481481482</v>
      </c>
      <c r="AH9" t="n">
        <v>1382334.468115805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2.9528</v>
      </c>
      <c r="E10" t="n">
        <v>33.87</v>
      </c>
      <c r="F10" t="n">
        <v>26.95</v>
      </c>
      <c r="G10" t="n">
        <v>16.67</v>
      </c>
      <c r="H10" t="n">
        <v>0.24</v>
      </c>
      <c r="I10" t="n">
        <v>97</v>
      </c>
      <c r="J10" t="n">
        <v>226.27</v>
      </c>
      <c r="K10" t="n">
        <v>56.94</v>
      </c>
      <c r="L10" t="n">
        <v>3</v>
      </c>
      <c r="M10" t="n">
        <v>95</v>
      </c>
      <c r="N10" t="n">
        <v>51.33</v>
      </c>
      <c r="O10" t="n">
        <v>28140.99</v>
      </c>
      <c r="P10" t="n">
        <v>401.41</v>
      </c>
      <c r="Q10" t="n">
        <v>1397.37</v>
      </c>
      <c r="R10" t="n">
        <v>162.92</v>
      </c>
      <c r="S10" t="n">
        <v>66.97</v>
      </c>
      <c r="T10" t="n">
        <v>44977.16</v>
      </c>
      <c r="U10" t="n">
        <v>0.41</v>
      </c>
      <c r="V10" t="n">
        <v>0.78</v>
      </c>
      <c r="W10" t="n">
        <v>5.46</v>
      </c>
      <c r="X10" t="n">
        <v>2.78</v>
      </c>
      <c r="Y10" t="n">
        <v>1</v>
      </c>
      <c r="Z10" t="n">
        <v>10</v>
      </c>
      <c r="AA10" t="n">
        <v>1088.296218491256</v>
      </c>
      <c r="AB10" t="n">
        <v>1489.054898380362</v>
      </c>
      <c r="AC10" t="n">
        <v>1346.941588780616</v>
      </c>
      <c r="AD10" t="n">
        <v>1088296.218491256</v>
      </c>
      <c r="AE10" t="n">
        <v>1489054.898380362</v>
      </c>
      <c r="AF10" t="n">
        <v>3.784693995031176e-06</v>
      </c>
      <c r="AG10" t="n">
        <v>39.20138888888889</v>
      </c>
      <c r="AH10" t="n">
        <v>1346941.588780616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3.0054</v>
      </c>
      <c r="E11" t="n">
        <v>33.27</v>
      </c>
      <c r="F11" t="n">
        <v>26.71</v>
      </c>
      <c r="G11" t="n">
        <v>18</v>
      </c>
      <c r="H11" t="n">
        <v>0.25</v>
      </c>
      <c r="I11" t="n">
        <v>89</v>
      </c>
      <c r="J11" t="n">
        <v>226.69</v>
      </c>
      <c r="K11" t="n">
        <v>56.94</v>
      </c>
      <c r="L11" t="n">
        <v>3.25</v>
      </c>
      <c r="M11" t="n">
        <v>87</v>
      </c>
      <c r="N11" t="n">
        <v>51.5</v>
      </c>
      <c r="O11" t="n">
        <v>28192.8</v>
      </c>
      <c r="P11" t="n">
        <v>396.72</v>
      </c>
      <c r="Q11" t="n">
        <v>1397.38</v>
      </c>
      <c r="R11" t="n">
        <v>155.37</v>
      </c>
      <c r="S11" t="n">
        <v>66.97</v>
      </c>
      <c r="T11" t="n">
        <v>41240.71</v>
      </c>
      <c r="U11" t="n">
        <v>0.43</v>
      </c>
      <c r="V11" t="n">
        <v>0.79</v>
      </c>
      <c r="W11" t="n">
        <v>5.43</v>
      </c>
      <c r="X11" t="n">
        <v>2.54</v>
      </c>
      <c r="Y11" t="n">
        <v>1</v>
      </c>
      <c r="Z11" t="n">
        <v>10</v>
      </c>
      <c r="AA11" t="n">
        <v>1064.592971510918</v>
      </c>
      <c r="AB11" t="n">
        <v>1456.623070148411</v>
      </c>
      <c r="AC11" t="n">
        <v>1317.605008716765</v>
      </c>
      <c r="AD11" t="n">
        <v>1064592.971510918</v>
      </c>
      <c r="AE11" t="n">
        <v>1456623.070148411</v>
      </c>
      <c r="AF11" t="n">
        <v>3.852113022441985e-06</v>
      </c>
      <c r="AG11" t="n">
        <v>38.50694444444445</v>
      </c>
      <c r="AH11" t="n">
        <v>1317605.008716765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3.053</v>
      </c>
      <c r="E12" t="n">
        <v>32.75</v>
      </c>
      <c r="F12" t="n">
        <v>26.49</v>
      </c>
      <c r="G12" t="n">
        <v>19.39</v>
      </c>
      <c r="H12" t="n">
        <v>0.27</v>
      </c>
      <c r="I12" t="n">
        <v>82</v>
      </c>
      <c r="J12" t="n">
        <v>227.11</v>
      </c>
      <c r="K12" t="n">
        <v>56.94</v>
      </c>
      <c r="L12" t="n">
        <v>3.5</v>
      </c>
      <c r="M12" t="n">
        <v>80</v>
      </c>
      <c r="N12" t="n">
        <v>51.67</v>
      </c>
      <c r="O12" t="n">
        <v>28244.66</v>
      </c>
      <c r="P12" t="n">
        <v>392.56</v>
      </c>
      <c r="Q12" t="n">
        <v>1397.44</v>
      </c>
      <c r="R12" t="n">
        <v>148.62</v>
      </c>
      <c r="S12" t="n">
        <v>66.97</v>
      </c>
      <c r="T12" t="n">
        <v>37903.13</v>
      </c>
      <c r="U12" t="n">
        <v>0.45</v>
      </c>
      <c r="V12" t="n">
        <v>0.79</v>
      </c>
      <c r="W12" t="n">
        <v>5.42</v>
      </c>
      <c r="X12" t="n">
        <v>2.33</v>
      </c>
      <c r="Y12" t="n">
        <v>1</v>
      </c>
      <c r="Z12" t="n">
        <v>10</v>
      </c>
      <c r="AA12" t="n">
        <v>1042.561220724496</v>
      </c>
      <c r="AB12" t="n">
        <v>1426.478256750181</v>
      </c>
      <c r="AC12" t="n">
        <v>1290.337174000751</v>
      </c>
      <c r="AD12" t="n">
        <v>1042561.220724496</v>
      </c>
      <c r="AE12" t="n">
        <v>1426478.256750181</v>
      </c>
      <c r="AF12" t="n">
        <v>3.913123397057092e-06</v>
      </c>
      <c r="AG12" t="n">
        <v>37.9050925925926</v>
      </c>
      <c r="AH12" t="n">
        <v>1290337.174000751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3.0933</v>
      </c>
      <c r="E13" t="n">
        <v>32.33</v>
      </c>
      <c r="F13" t="n">
        <v>26.33</v>
      </c>
      <c r="G13" t="n">
        <v>20.79</v>
      </c>
      <c r="H13" t="n">
        <v>0.29</v>
      </c>
      <c r="I13" t="n">
        <v>76</v>
      </c>
      <c r="J13" t="n">
        <v>227.53</v>
      </c>
      <c r="K13" t="n">
        <v>56.94</v>
      </c>
      <c r="L13" t="n">
        <v>3.75</v>
      </c>
      <c r="M13" t="n">
        <v>74</v>
      </c>
      <c r="N13" t="n">
        <v>51.84</v>
      </c>
      <c r="O13" t="n">
        <v>28296.58</v>
      </c>
      <c r="P13" t="n">
        <v>388.68</v>
      </c>
      <c r="Q13" t="n">
        <v>1397.24</v>
      </c>
      <c r="R13" t="n">
        <v>142.62</v>
      </c>
      <c r="S13" t="n">
        <v>66.97</v>
      </c>
      <c r="T13" t="n">
        <v>34933.12</v>
      </c>
      <c r="U13" t="n">
        <v>0.47</v>
      </c>
      <c r="V13" t="n">
        <v>0.8</v>
      </c>
      <c r="W13" t="n">
        <v>5.43</v>
      </c>
      <c r="X13" t="n">
        <v>2.16</v>
      </c>
      <c r="Y13" t="n">
        <v>1</v>
      </c>
      <c r="Z13" t="n">
        <v>10</v>
      </c>
      <c r="AA13" t="n">
        <v>1022.638093011998</v>
      </c>
      <c r="AB13" t="n">
        <v>1399.21855446758</v>
      </c>
      <c r="AC13" t="n">
        <v>1265.679099444769</v>
      </c>
      <c r="AD13" t="n">
        <v>1022638.093011998</v>
      </c>
      <c r="AE13" t="n">
        <v>1399218.55446758</v>
      </c>
      <c r="AF13" t="n">
        <v>3.964777138590469e-06</v>
      </c>
      <c r="AG13" t="n">
        <v>37.41898148148148</v>
      </c>
      <c r="AH13" t="n">
        <v>1265679.099444769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3.1367</v>
      </c>
      <c r="E14" t="n">
        <v>31.88</v>
      </c>
      <c r="F14" t="n">
        <v>26.15</v>
      </c>
      <c r="G14" t="n">
        <v>22.41</v>
      </c>
      <c r="H14" t="n">
        <v>0.31</v>
      </c>
      <c r="I14" t="n">
        <v>70</v>
      </c>
      <c r="J14" t="n">
        <v>227.95</v>
      </c>
      <c r="K14" t="n">
        <v>56.94</v>
      </c>
      <c r="L14" t="n">
        <v>4</v>
      </c>
      <c r="M14" t="n">
        <v>68</v>
      </c>
      <c r="N14" t="n">
        <v>52.01</v>
      </c>
      <c r="O14" t="n">
        <v>28348.56</v>
      </c>
      <c r="P14" t="n">
        <v>384.96</v>
      </c>
      <c r="Q14" t="n">
        <v>1397.27</v>
      </c>
      <c r="R14" t="n">
        <v>136.73</v>
      </c>
      <c r="S14" t="n">
        <v>66.97</v>
      </c>
      <c r="T14" t="n">
        <v>32015.21</v>
      </c>
      <c r="U14" t="n">
        <v>0.49</v>
      </c>
      <c r="V14" t="n">
        <v>0.8</v>
      </c>
      <c r="W14" t="n">
        <v>5.42</v>
      </c>
      <c r="X14" t="n">
        <v>1.98</v>
      </c>
      <c r="Y14" t="n">
        <v>1</v>
      </c>
      <c r="Z14" t="n">
        <v>10</v>
      </c>
      <c r="AA14" t="n">
        <v>1002.541422233497</v>
      </c>
      <c r="AB14" t="n">
        <v>1371.721402905893</v>
      </c>
      <c r="AC14" t="n">
        <v>1240.806237435635</v>
      </c>
      <c r="AD14" t="n">
        <v>1002541.422233497</v>
      </c>
      <c r="AE14" t="n">
        <v>1371721.402905893</v>
      </c>
      <c r="AF14" t="n">
        <v>4.020404244857182e-06</v>
      </c>
      <c r="AG14" t="n">
        <v>36.89814814814815</v>
      </c>
      <c r="AH14" t="n">
        <v>1240806.237435635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3.1631</v>
      </c>
      <c r="E15" t="n">
        <v>31.61</v>
      </c>
      <c r="F15" t="n">
        <v>26.06</v>
      </c>
      <c r="G15" t="n">
        <v>23.69</v>
      </c>
      <c r="H15" t="n">
        <v>0.33</v>
      </c>
      <c r="I15" t="n">
        <v>66</v>
      </c>
      <c r="J15" t="n">
        <v>228.38</v>
      </c>
      <c r="K15" t="n">
        <v>56.94</v>
      </c>
      <c r="L15" t="n">
        <v>4.25</v>
      </c>
      <c r="M15" t="n">
        <v>64</v>
      </c>
      <c r="N15" t="n">
        <v>52.18</v>
      </c>
      <c r="O15" t="n">
        <v>28400.61</v>
      </c>
      <c r="P15" t="n">
        <v>382.72</v>
      </c>
      <c r="Q15" t="n">
        <v>1397.4</v>
      </c>
      <c r="R15" t="n">
        <v>133.71</v>
      </c>
      <c r="S15" t="n">
        <v>66.97</v>
      </c>
      <c r="T15" t="n">
        <v>30529.13</v>
      </c>
      <c r="U15" t="n">
        <v>0.5</v>
      </c>
      <c r="V15" t="n">
        <v>0.8100000000000001</v>
      </c>
      <c r="W15" t="n">
        <v>5.41</v>
      </c>
      <c r="X15" t="n">
        <v>1.89</v>
      </c>
      <c r="Y15" t="n">
        <v>1</v>
      </c>
      <c r="Z15" t="n">
        <v>10</v>
      </c>
      <c r="AA15" t="n">
        <v>996.5999558651713</v>
      </c>
      <c r="AB15" t="n">
        <v>1363.592026501754</v>
      </c>
      <c r="AC15" t="n">
        <v>1233.452717305855</v>
      </c>
      <c r="AD15" t="n">
        <v>996599.9558651713</v>
      </c>
      <c r="AE15" t="n">
        <v>1363592.026501754</v>
      </c>
      <c r="AF15" t="n">
        <v>4.054241931618502e-06</v>
      </c>
      <c r="AG15" t="n">
        <v>36.58564814814815</v>
      </c>
      <c r="AH15" t="n">
        <v>1233452.717305855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3.1935</v>
      </c>
      <c r="E16" t="n">
        <v>31.31</v>
      </c>
      <c r="F16" t="n">
        <v>25.93</v>
      </c>
      <c r="G16" t="n">
        <v>25.1</v>
      </c>
      <c r="H16" t="n">
        <v>0.35</v>
      </c>
      <c r="I16" t="n">
        <v>62</v>
      </c>
      <c r="J16" t="n">
        <v>228.8</v>
      </c>
      <c r="K16" t="n">
        <v>56.94</v>
      </c>
      <c r="L16" t="n">
        <v>4.5</v>
      </c>
      <c r="M16" t="n">
        <v>60</v>
      </c>
      <c r="N16" t="n">
        <v>52.36</v>
      </c>
      <c r="O16" t="n">
        <v>28452.71</v>
      </c>
      <c r="P16" t="n">
        <v>379.85</v>
      </c>
      <c r="Q16" t="n">
        <v>1397.48</v>
      </c>
      <c r="R16" t="n">
        <v>130.11</v>
      </c>
      <c r="S16" t="n">
        <v>66.97</v>
      </c>
      <c r="T16" t="n">
        <v>28745.31</v>
      </c>
      <c r="U16" t="n">
        <v>0.51</v>
      </c>
      <c r="V16" t="n">
        <v>0.8100000000000001</v>
      </c>
      <c r="W16" t="n">
        <v>5.39</v>
      </c>
      <c r="X16" t="n">
        <v>1.76</v>
      </c>
      <c r="Y16" t="n">
        <v>1</v>
      </c>
      <c r="Z16" t="n">
        <v>10</v>
      </c>
      <c r="AA16" t="n">
        <v>979.6179685731985</v>
      </c>
      <c r="AB16" t="n">
        <v>1340.356522296472</v>
      </c>
      <c r="AC16" t="n">
        <v>1212.43477701069</v>
      </c>
      <c r="AD16" t="n">
        <v>979617.9685731985</v>
      </c>
      <c r="AE16" t="n">
        <v>1340356.522296472</v>
      </c>
      <c r="AF16" t="n">
        <v>4.093206540616385e-06</v>
      </c>
      <c r="AG16" t="n">
        <v>36.23842592592592</v>
      </c>
      <c r="AH16" t="n">
        <v>1212434.77701069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3.2243</v>
      </c>
      <c r="E17" t="n">
        <v>31.01</v>
      </c>
      <c r="F17" t="n">
        <v>25.81</v>
      </c>
      <c r="G17" t="n">
        <v>26.7</v>
      </c>
      <c r="H17" t="n">
        <v>0.37</v>
      </c>
      <c r="I17" t="n">
        <v>58</v>
      </c>
      <c r="J17" t="n">
        <v>229.22</v>
      </c>
      <c r="K17" t="n">
        <v>56.94</v>
      </c>
      <c r="L17" t="n">
        <v>4.75</v>
      </c>
      <c r="M17" t="n">
        <v>56</v>
      </c>
      <c r="N17" t="n">
        <v>52.53</v>
      </c>
      <c r="O17" t="n">
        <v>28504.87</v>
      </c>
      <c r="P17" t="n">
        <v>376.77</v>
      </c>
      <c r="Q17" t="n">
        <v>1397.26</v>
      </c>
      <c r="R17" t="n">
        <v>126.26</v>
      </c>
      <c r="S17" t="n">
        <v>66.97</v>
      </c>
      <c r="T17" t="n">
        <v>26843.76</v>
      </c>
      <c r="U17" t="n">
        <v>0.53</v>
      </c>
      <c r="V17" t="n">
        <v>0.82</v>
      </c>
      <c r="W17" t="n">
        <v>5.38</v>
      </c>
      <c r="X17" t="n">
        <v>1.64</v>
      </c>
      <c r="Y17" t="n">
        <v>1</v>
      </c>
      <c r="Z17" t="n">
        <v>10</v>
      </c>
      <c r="AA17" t="n">
        <v>972.4076376371752</v>
      </c>
      <c r="AB17" t="n">
        <v>1330.491029412455</v>
      </c>
      <c r="AC17" t="n">
        <v>1203.510832921217</v>
      </c>
      <c r="AD17" t="n">
        <v>972407.6376371752</v>
      </c>
      <c r="AE17" t="n">
        <v>1330491.029412454</v>
      </c>
      <c r="AF17" t="n">
        <v>4.132683841837924e-06</v>
      </c>
      <c r="AG17" t="n">
        <v>35.8912037037037</v>
      </c>
      <c r="AH17" t="n">
        <v>1203510.832921217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3.2475</v>
      </c>
      <c r="E18" t="n">
        <v>30.79</v>
      </c>
      <c r="F18" t="n">
        <v>25.72</v>
      </c>
      <c r="G18" t="n">
        <v>28.06</v>
      </c>
      <c r="H18" t="n">
        <v>0.39</v>
      </c>
      <c r="I18" t="n">
        <v>55</v>
      </c>
      <c r="J18" t="n">
        <v>229.65</v>
      </c>
      <c r="K18" t="n">
        <v>56.94</v>
      </c>
      <c r="L18" t="n">
        <v>5</v>
      </c>
      <c r="M18" t="n">
        <v>53</v>
      </c>
      <c r="N18" t="n">
        <v>52.7</v>
      </c>
      <c r="O18" t="n">
        <v>28557.1</v>
      </c>
      <c r="P18" t="n">
        <v>374.4</v>
      </c>
      <c r="Q18" t="n">
        <v>1397.49</v>
      </c>
      <c r="R18" t="n">
        <v>123.17</v>
      </c>
      <c r="S18" t="n">
        <v>66.97</v>
      </c>
      <c r="T18" t="n">
        <v>25313.3</v>
      </c>
      <c r="U18" t="n">
        <v>0.54</v>
      </c>
      <c r="V18" t="n">
        <v>0.82</v>
      </c>
      <c r="W18" t="n">
        <v>5.38</v>
      </c>
      <c r="X18" t="n">
        <v>1.55</v>
      </c>
      <c r="Y18" t="n">
        <v>1</v>
      </c>
      <c r="Z18" t="n">
        <v>10</v>
      </c>
      <c r="AA18" t="n">
        <v>957.313929034513</v>
      </c>
      <c r="AB18" t="n">
        <v>1309.839151414865</v>
      </c>
      <c r="AC18" t="n">
        <v>1184.829941174624</v>
      </c>
      <c r="AD18" t="n">
        <v>957313.929034513</v>
      </c>
      <c r="AE18" t="n">
        <v>1309839.151414865</v>
      </c>
      <c r="AF18" t="n">
        <v>4.162419990809992e-06</v>
      </c>
      <c r="AG18" t="n">
        <v>35.63657407407408</v>
      </c>
      <c r="AH18" t="n">
        <v>1184829.941174624</v>
      </c>
    </row>
    <row r="19">
      <c r="A19" t="n">
        <v>17</v>
      </c>
      <c r="B19" t="n">
        <v>115</v>
      </c>
      <c r="C19" t="inlineStr">
        <is>
          <t xml:space="preserve">CONCLUIDO	</t>
        </is>
      </c>
      <c r="D19" t="n">
        <v>3.2698</v>
      </c>
      <c r="E19" t="n">
        <v>30.58</v>
      </c>
      <c r="F19" t="n">
        <v>25.64</v>
      </c>
      <c r="G19" t="n">
        <v>29.58</v>
      </c>
      <c r="H19" t="n">
        <v>0.41</v>
      </c>
      <c r="I19" t="n">
        <v>52</v>
      </c>
      <c r="J19" t="n">
        <v>230.07</v>
      </c>
      <c r="K19" t="n">
        <v>56.94</v>
      </c>
      <c r="L19" t="n">
        <v>5.25</v>
      </c>
      <c r="M19" t="n">
        <v>50</v>
      </c>
      <c r="N19" t="n">
        <v>52.88</v>
      </c>
      <c r="O19" t="n">
        <v>28609.38</v>
      </c>
      <c r="P19" t="n">
        <v>372.3</v>
      </c>
      <c r="Q19" t="n">
        <v>1397.25</v>
      </c>
      <c r="R19" t="n">
        <v>120.27</v>
      </c>
      <c r="S19" t="n">
        <v>66.97</v>
      </c>
      <c r="T19" t="n">
        <v>23876.63</v>
      </c>
      <c r="U19" t="n">
        <v>0.5600000000000001</v>
      </c>
      <c r="V19" t="n">
        <v>0.82</v>
      </c>
      <c r="W19" t="n">
        <v>5.39</v>
      </c>
      <c r="X19" t="n">
        <v>1.47</v>
      </c>
      <c r="Y19" t="n">
        <v>1</v>
      </c>
      <c r="Z19" t="n">
        <v>10</v>
      </c>
      <c r="AA19" t="n">
        <v>952.3554730581411</v>
      </c>
      <c r="AB19" t="n">
        <v>1303.054773196354</v>
      </c>
      <c r="AC19" t="n">
        <v>1178.693054491353</v>
      </c>
      <c r="AD19" t="n">
        <v>952355.4730581411</v>
      </c>
      <c r="AE19" t="n">
        <v>1303054.773196354</v>
      </c>
      <c r="AF19" t="n">
        <v>4.191002582278834e-06</v>
      </c>
      <c r="AG19" t="n">
        <v>35.39351851851852</v>
      </c>
      <c r="AH19" t="n">
        <v>1178693.054491353</v>
      </c>
    </row>
    <row r="20">
      <c r="A20" t="n">
        <v>18</v>
      </c>
      <c r="B20" t="n">
        <v>115</v>
      </c>
      <c r="C20" t="inlineStr">
        <is>
          <t xml:space="preserve">CONCLUIDO	</t>
        </is>
      </c>
      <c r="D20" t="n">
        <v>3.2886</v>
      </c>
      <c r="E20" t="n">
        <v>30.41</v>
      </c>
      <c r="F20" t="n">
        <v>25.55</v>
      </c>
      <c r="G20" t="n">
        <v>30.66</v>
      </c>
      <c r="H20" t="n">
        <v>0.42</v>
      </c>
      <c r="I20" t="n">
        <v>50</v>
      </c>
      <c r="J20" t="n">
        <v>230.49</v>
      </c>
      <c r="K20" t="n">
        <v>56.94</v>
      </c>
      <c r="L20" t="n">
        <v>5.5</v>
      </c>
      <c r="M20" t="n">
        <v>48</v>
      </c>
      <c r="N20" t="n">
        <v>53.05</v>
      </c>
      <c r="O20" t="n">
        <v>28661.73</v>
      </c>
      <c r="P20" t="n">
        <v>369.83</v>
      </c>
      <c r="Q20" t="n">
        <v>1397.32</v>
      </c>
      <c r="R20" t="n">
        <v>117.7</v>
      </c>
      <c r="S20" t="n">
        <v>66.97</v>
      </c>
      <c r="T20" t="n">
        <v>22602.87</v>
      </c>
      <c r="U20" t="n">
        <v>0.57</v>
      </c>
      <c r="V20" t="n">
        <v>0.82</v>
      </c>
      <c r="W20" t="n">
        <v>5.38</v>
      </c>
      <c r="X20" t="n">
        <v>1.39</v>
      </c>
      <c r="Y20" t="n">
        <v>1</v>
      </c>
      <c r="Z20" t="n">
        <v>10</v>
      </c>
      <c r="AA20" t="n">
        <v>947.6749313828582</v>
      </c>
      <c r="AB20" t="n">
        <v>1296.650649585306</v>
      </c>
      <c r="AC20" t="n">
        <v>1172.900131449501</v>
      </c>
      <c r="AD20" t="n">
        <v>947674.9313828582</v>
      </c>
      <c r="AE20" t="n">
        <v>1296650.649585306</v>
      </c>
      <c r="AF20" t="n">
        <v>4.215099116790683e-06</v>
      </c>
      <c r="AG20" t="n">
        <v>35.19675925925926</v>
      </c>
      <c r="AH20" t="n">
        <v>1172900.131449501</v>
      </c>
    </row>
    <row r="21">
      <c r="A21" t="n">
        <v>19</v>
      </c>
      <c r="B21" t="n">
        <v>115</v>
      </c>
      <c r="C21" t="inlineStr">
        <is>
          <t xml:space="preserve">CONCLUIDO	</t>
        </is>
      </c>
      <c r="D21" t="n">
        <v>3.3094</v>
      </c>
      <c r="E21" t="n">
        <v>30.22</v>
      </c>
      <c r="F21" t="n">
        <v>25.49</v>
      </c>
      <c r="G21" t="n">
        <v>32.54</v>
      </c>
      <c r="H21" t="n">
        <v>0.44</v>
      </c>
      <c r="I21" t="n">
        <v>47</v>
      </c>
      <c r="J21" t="n">
        <v>230.92</v>
      </c>
      <c r="K21" t="n">
        <v>56.94</v>
      </c>
      <c r="L21" t="n">
        <v>5.75</v>
      </c>
      <c r="M21" t="n">
        <v>45</v>
      </c>
      <c r="N21" t="n">
        <v>53.23</v>
      </c>
      <c r="O21" t="n">
        <v>28714.14</v>
      </c>
      <c r="P21" t="n">
        <v>367.67</v>
      </c>
      <c r="Q21" t="n">
        <v>1397.28</v>
      </c>
      <c r="R21" t="n">
        <v>115.4</v>
      </c>
      <c r="S21" t="n">
        <v>66.97</v>
      </c>
      <c r="T21" t="n">
        <v>21465.68</v>
      </c>
      <c r="U21" t="n">
        <v>0.58</v>
      </c>
      <c r="V21" t="n">
        <v>0.83</v>
      </c>
      <c r="W21" t="n">
        <v>5.38</v>
      </c>
      <c r="X21" t="n">
        <v>1.33</v>
      </c>
      <c r="Y21" t="n">
        <v>1</v>
      </c>
      <c r="Z21" t="n">
        <v>10</v>
      </c>
      <c r="AA21" t="n">
        <v>933.2962159322393</v>
      </c>
      <c r="AB21" t="n">
        <v>1276.977056761614</v>
      </c>
      <c r="AC21" t="n">
        <v>1155.10415871284</v>
      </c>
      <c r="AD21" t="n">
        <v>933296.2159322393</v>
      </c>
      <c r="AE21" t="n">
        <v>1276977.056761614</v>
      </c>
      <c r="AF21" t="n">
        <v>4.241759112420812e-06</v>
      </c>
      <c r="AG21" t="n">
        <v>34.97685185185185</v>
      </c>
      <c r="AH21" t="n">
        <v>1155104.15871284</v>
      </c>
    </row>
    <row r="22">
      <c r="A22" t="n">
        <v>20</v>
      </c>
      <c r="B22" t="n">
        <v>115</v>
      </c>
      <c r="C22" t="inlineStr">
        <is>
          <t xml:space="preserve">CONCLUIDO	</t>
        </is>
      </c>
      <c r="D22" t="n">
        <v>3.3258</v>
      </c>
      <c r="E22" t="n">
        <v>30.07</v>
      </c>
      <c r="F22" t="n">
        <v>25.43</v>
      </c>
      <c r="G22" t="n">
        <v>33.91</v>
      </c>
      <c r="H22" t="n">
        <v>0.46</v>
      </c>
      <c r="I22" t="n">
        <v>45</v>
      </c>
      <c r="J22" t="n">
        <v>231.34</v>
      </c>
      <c r="K22" t="n">
        <v>56.94</v>
      </c>
      <c r="L22" t="n">
        <v>6</v>
      </c>
      <c r="M22" t="n">
        <v>43</v>
      </c>
      <c r="N22" t="n">
        <v>53.4</v>
      </c>
      <c r="O22" t="n">
        <v>28766.61</v>
      </c>
      <c r="P22" t="n">
        <v>365.99</v>
      </c>
      <c r="Q22" t="n">
        <v>1397.29</v>
      </c>
      <c r="R22" t="n">
        <v>113.66</v>
      </c>
      <c r="S22" t="n">
        <v>66.97</v>
      </c>
      <c r="T22" t="n">
        <v>20608.63</v>
      </c>
      <c r="U22" t="n">
        <v>0.59</v>
      </c>
      <c r="V22" t="n">
        <v>0.83</v>
      </c>
      <c r="W22" t="n">
        <v>5.37</v>
      </c>
      <c r="X22" t="n">
        <v>1.27</v>
      </c>
      <c r="Y22" t="n">
        <v>1</v>
      </c>
      <c r="Z22" t="n">
        <v>10</v>
      </c>
      <c r="AA22" t="n">
        <v>929.7486817563966</v>
      </c>
      <c r="AB22" t="n">
        <v>1272.123163996063</v>
      </c>
      <c r="AC22" t="n">
        <v>1150.713514660353</v>
      </c>
      <c r="AD22" t="n">
        <v>929748.6817563967</v>
      </c>
      <c r="AE22" t="n">
        <v>1272123.163996063</v>
      </c>
      <c r="AF22" t="n">
        <v>4.262779493590723e-06</v>
      </c>
      <c r="AG22" t="n">
        <v>34.80324074074074</v>
      </c>
      <c r="AH22" t="n">
        <v>1150713.514660353</v>
      </c>
    </row>
    <row r="23">
      <c r="A23" t="n">
        <v>21</v>
      </c>
      <c r="B23" t="n">
        <v>115</v>
      </c>
      <c r="C23" t="inlineStr">
        <is>
          <t xml:space="preserve">CONCLUIDO	</t>
        </is>
      </c>
      <c r="D23" t="n">
        <v>3.3394</v>
      </c>
      <c r="E23" t="n">
        <v>29.95</v>
      </c>
      <c r="F23" t="n">
        <v>25.4</v>
      </c>
      <c r="G23" t="n">
        <v>35.44</v>
      </c>
      <c r="H23" t="n">
        <v>0.48</v>
      </c>
      <c r="I23" t="n">
        <v>43</v>
      </c>
      <c r="J23" t="n">
        <v>231.77</v>
      </c>
      <c r="K23" t="n">
        <v>56.94</v>
      </c>
      <c r="L23" t="n">
        <v>6.25</v>
      </c>
      <c r="M23" t="n">
        <v>41</v>
      </c>
      <c r="N23" t="n">
        <v>53.58</v>
      </c>
      <c r="O23" t="n">
        <v>28819.14</v>
      </c>
      <c r="P23" t="n">
        <v>364.46</v>
      </c>
      <c r="Q23" t="n">
        <v>1397.22</v>
      </c>
      <c r="R23" t="n">
        <v>112.46</v>
      </c>
      <c r="S23" t="n">
        <v>66.97</v>
      </c>
      <c r="T23" t="n">
        <v>20016.07</v>
      </c>
      <c r="U23" t="n">
        <v>0.6</v>
      </c>
      <c r="V23" t="n">
        <v>0.83</v>
      </c>
      <c r="W23" t="n">
        <v>5.37</v>
      </c>
      <c r="X23" t="n">
        <v>1.23</v>
      </c>
      <c r="Y23" t="n">
        <v>1</v>
      </c>
      <c r="Z23" t="n">
        <v>10</v>
      </c>
      <c r="AA23" t="n">
        <v>926.8398305862313</v>
      </c>
      <c r="AB23" t="n">
        <v>1268.143145495587</v>
      </c>
      <c r="AC23" t="n">
        <v>1147.11334353957</v>
      </c>
      <c r="AD23" t="n">
        <v>926839.8305862313</v>
      </c>
      <c r="AE23" t="n">
        <v>1268143.145495587</v>
      </c>
      <c r="AF23" t="n">
        <v>4.280211029195038e-06</v>
      </c>
      <c r="AG23" t="n">
        <v>34.66435185185185</v>
      </c>
      <c r="AH23" t="n">
        <v>1147113.34353957</v>
      </c>
    </row>
    <row r="24">
      <c r="A24" t="n">
        <v>22</v>
      </c>
      <c r="B24" t="n">
        <v>115</v>
      </c>
      <c r="C24" t="inlineStr">
        <is>
          <t xml:space="preserve">CONCLUIDO	</t>
        </is>
      </c>
      <c r="D24" t="n">
        <v>3.3617</v>
      </c>
      <c r="E24" t="n">
        <v>29.75</v>
      </c>
      <c r="F24" t="n">
        <v>25.29</v>
      </c>
      <c r="G24" t="n">
        <v>37</v>
      </c>
      <c r="H24" t="n">
        <v>0.5</v>
      </c>
      <c r="I24" t="n">
        <v>41</v>
      </c>
      <c r="J24" t="n">
        <v>232.2</v>
      </c>
      <c r="K24" t="n">
        <v>56.94</v>
      </c>
      <c r="L24" t="n">
        <v>6.5</v>
      </c>
      <c r="M24" t="n">
        <v>39</v>
      </c>
      <c r="N24" t="n">
        <v>53.75</v>
      </c>
      <c r="O24" t="n">
        <v>28871.74</v>
      </c>
      <c r="P24" t="n">
        <v>361.26</v>
      </c>
      <c r="Q24" t="n">
        <v>1397.21</v>
      </c>
      <c r="R24" t="n">
        <v>108.86</v>
      </c>
      <c r="S24" t="n">
        <v>66.97</v>
      </c>
      <c r="T24" t="n">
        <v>18228.11</v>
      </c>
      <c r="U24" t="n">
        <v>0.62</v>
      </c>
      <c r="V24" t="n">
        <v>0.83</v>
      </c>
      <c r="W24" t="n">
        <v>5.36</v>
      </c>
      <c r="X24" t="n">
        <v>1.12</v>
      </c>
      <c r="Y24" t="n">
        <v>1</v>
      </c>
      <c r="Z24" t="n">
        <v>10</v>
      </c>
      <c r="AA24" t="n">
        <v>921.1991629580331</v>
      </c>
      <c r="AB24" t="n">
        <v>1260.425335197993</v>
      </c>
      <c r="AC24" t="n">
        <v>1140.132110224764</v>
      </c>
      <c r="AD24" t="n">
        <v>921199.162958033</v>
      </c>
      <c r="AE24" t="n">
        <v>1260425.335197993</v>
      </c>
      <c r="AF24" t="n">
        <v>4.308793620663879e-06</v>
      </c>
      <c r="AG24" t="n">
        <v>34.43287037037037</v>
      </c>
      <c r="AH24" t="n">
        <v>1140132.110224764</v>
      </c>
    </row>
    <row r="25">
      <c r="A25" t="n">
        <v>23</v>
      </c>
      <c r="B25" t="n">
        <v>115</v>
      </c>
      <c r="C25" t="inlineStr">
        <is>
          <t xml:space="preserve">CONCLUIDO	</t>
        </is>
      </c>
      <c r="D25" t="n">
        <v>3.367</v>
      </c>
      <c r="E25" t="n">
        <v>29.7</v>
      </c>
      <c r="F25" t="n">
        <v>25.28</v>
      </c>
      <c r="G25" t="n">
        <v>37.92</v>
      </c>
      <c r="H25" t="n">
        <v>0.52</v>
      </c>
      <c r="I25" t="n">
        <v>40</v>
      </c>
      <c r="J25" t="n">
        <v>232.62</v>
      </c>
      <c r="K25" t="n">
        <v>56.94</v>
      </c>
      <c r="L25" t="n">
        <v>6.75</v>
      </c>
      <c r="M25" t="n">
        <v>38</v>
      </c>
      <c r="N25" t="n">
        <v>53.93</v>
      </c>
      <c r="O25" t="n">
        <v>28924.39</v>
      </c>
      <c r="P25" t="n">
        <v>360.3</v>
      </c>
      <c r="Q25" t="n">
        <v>1397.21</v>
      </c>
      <c r="R25" t="n">
        <v>108.97</v>
      </c>
      <c r="S25" t="n">
        <v>66.97</v>
      </c>
      <c r="T25" t="n">
        <v>18288.54</v>
      </c>
      <c r="U25" t="n">
        <v>0.61</v>
      </c>
      <c r="V25" t="n">
        <v>0.83</v>
      </c>
      <c r="W25" t="n">
        <v>5.36</v>
      </c>
      <c r="X25" t="n">
        <v>1.12</v>
      </c>
      <c r="Y25" t="n">
        <v>1</v>
      </c>
      <c r="Z25" t="n">
        <v>10</v>
      </c>
      <c r="AA25" t="n">
        <v>919.8358333779269</v>
      </c>
      <c r="AB25" t="n">
        <v>1258.559967520635</v>
      </c>
      <c r="AC25" t="n">
        <v>1138.444770620474</v>
      </c>
      <c r="AD25" t="n">
        <v>919835.8333779268</v>
      </c>
      <c r="AE25" t="n">
        <v>1258559.967520635</v>
      </c>
      <c r="AF25" t="n">
        <v>4.315586792627326e-06</v>
      </c>
      <c r="AG25" t="n">
        <v>34.375</v>
      </c>
      <c r="AH25" t="n">
        <v>1138444.770620474</v>
      </c>
    </row>
    <row r="26">
      <c r="A26" t="n">
        <v>24</v>
      </c>
      <c r="B26" t="n">
        <v>115</v>
      </c>
      <c r="C26" t="inlineStr">
        <is>
          <t xml:space="preserve">CONCLUIDO	</t>
        </is>
      </c>
      <c r="D26" t="n">
        <v>3.3842</v>
      </c>
      <c r="E26" t="n">
        <v>29.55</v>
      </c>
      <c r="F26" t="n">
        <v>25.22</v>
      </c>
      <c r="G26" t="n">
        <v>39.82</v>
      </c>
      <c r="H26" t="n">
        <v>0.53</v>
      </c>
      <c r="I26" t="n">
        <v>38</v>
      </c>
      <c r="J26" t="n">
        <v>233.05</v>
      </c>
      <c r="K26" t="n">
        <v>56.94</v>
      </c>
      <c r="L26" t="n">
        <v>7</v>
      </c>
      <c r="M26" t="n">
        <v>36</v>
      </c>
      <c r="N26" t="n">
        <v>54.11</v>
      </c>
      <c r="O26" t="n">
        <v>28977.11</v>
      </c>
      <c r="P26" t="n">
        <v>357.71</v>
      </c>
      <c r="Q26" t="n">
        <v>1397.24</v>
      </c>
      <c r="R26" t="n">
        <v>106.68</v>
      </c>
      <c r="S26" t="n">
        <v>66.97</v>
      </c>
      <c r="T26" t="n">
        <v>17153.91</v>
      </c>
      <c r="U26" t="n">
        <v>0.63</v>
      </c>
      <c r="V26" t="n">
        <v>0.83</v>
      </c>
      <c r="W26" t="n">
        <v>5.36</v>
      </c>
      <c r="X26" t="n">
        <v>1.05</v>
      </c>
      <c r="Y26" t="n">
        <v>1</v>
      </c>
      <c r="Z26" t="n">
        <v>10</v>
      </c>
      <c r="AA26" t="n">
        <v>905.8780644200158</v>
      </c>
      <c r="AB26" t="n">
        <v>1239.462332259114</v>
      </c>
      <c r="AC26" t="n">
        <v>1121.169786864613</v>
      </c>
      <c r="AD26" t="n">
        <v>905878.0644200158</v>
      </c>
      <c r="AE26" t="n">
        <v>1239462.332259114</v>
      </c>
      <c r="AF26" t="n">
        <v>4.337632558244549e-06</v>
      </c>
      <c r="AG26" t="n">
        <v>34.20138888888889</v>
      </c>
      <c r="AH26" t="n">
        <v>1121169.786864613</v>
      </c>
    </row>
    <row r="27">
      <c r="A27" t="n">
        <v>25</v>
      </c>
      <c r="B27" t="n">
        <v>115</v>
      </c>
      <c r="C27" t="inlineStr">
        <is>
          <t xml:space="preserve">CONCLUIDO	</t>
        </is>
      </c>
      <c r="D27" t="n">
        <v>3.3909</v>
      </c>
      <c r="E27" t="n">
        <v>29.49</v>
      </c>
      <c r="F27" t="n">
        <v>25.21</v>
      </c>
      <c r="G27" t="n">
        <v>40.87</v>
      </c>
      <c r="H27" t="n">
        <v>0.55</v>
      </c>
      <c r="I27" t="n">
        <v>37</v>
      </c>
      <c r="J27" t="n">
        <v>233.48</v>
      </c>
      <c r="K27" t="n">
        <v>56.94</v>
      </c>
      <c r="L27" t="n">
        <v>7.25</v>
      </c>
      <c r="M27" t="n">
        <v>35</v>
      </c>
      <c r="N27" t="n">
        <v>54.29</v>
      </c>
      <c r="O27" t="n">
        <v>29029.89</v>
      </c>
      <c r="P27" t="n">
        <v>357.2</v>
      </c>
      <c r="Q27" t="n">
        <v>1397.27</v>
      </c>
      <c r="R27" t="n">
        <v>106.38</v>
      </c>
      <c r="S27" t="n">
        <v>66.97</v>
      </c>
      <c r="T27" t="n">
        <v>17005.92</v>
      </c>
      <c r="U27" t="n">
        <v>0.63</v>
      </c>
      <c r="V27" t="n">
        <v>0.84</v>
      </c>
      <c r="W27" t="n">
        <v>5.36</v>
      </c>
      <c r="X27" t="n">
        <v>1.04</v>
      </c>
      <c r="Y27" t="n">
        <v>1</v>
      </c>
      <c r="Z27" t="n">
        <v>10</v>
      </c>
      <c r="AA27" t="n">
        <v>904.693446209675</v>
      </c>
      <c r="AB27" t="n">
        <v>1237.841485362059</v>
      </c>
      <c r="AC27" t="n">
        <v>1119.70363132054</v>
      </c>
      <c r="AD27" t="n">
        <v>904693.4462096751</v>
      </c>
      <c r="AE27" t="n">
        <v>1237841.485362059</v>
      </c>
      <c r="AF27" t="n">
        <v>4.346220152990793e-06</v>
      </c>
      <c r="AG27" t="n">
        <v>34.13194444444444</v>
      </c>
      <c r="AH27" t="n">
        <v>1119703.63132054</v>
      </c>
    </row>
    <row r="28">
      <c r="A28" t="n">
        <v>26</v>
      </c>
      <c r="B28" t="n">
        <v>115</v>
      </c>
      <c r="C28" t="inlineStr">
        <is>
          <t xml:space="preserve">CONCLUIDO	</t>
        </is>
      </c>
      <c r="D28" t="n">
        <v>3.4081</v>
      </c>
      <c r="E28" t="n">
        <v>29.34</v>
      </c>
      <c r="F28" t="n">
        <v>25.15</v>
      </c>
      <c r="G28" t="n">
        <v>43.11</v>
      </c>
      <c r="H28" t="n">
        <v>0.57</v>
      </c>
      <c r="I28" t="n">
        <v>35</v>
      </c>
      <c r="J28" t="n">
        <v>233.91</v>
      </c>
      <c r="K28" t="n">
        <v>56.94</v>
      </c>
      <c r="L28" t="n">
        <v>7.5</v>
      </c>
      <c r="M28" t="n">
        <v>33</v>
      </c>
      <c r="N28" t="n">
        <v>54.46</v>
      </c>
      <c r="O28" t="n">
        <v>29082.74</v>
      </c>
      <c r="P28" t="n">
        <v>354.47</v>
      </c>
      <c r="Q28" t="n">
        <v>1397.25</v>
      </c>
      <c r="R28" t="n">
        <v>104.31</v>
      </c>
      <c r="S28" t="n">
        <v>66.97</v>
      </c>
      <c r="T28" t="n">
        <v>15979.77</v>
      </c>
      <c r="U28" t="n">
        <v>0.64</v>
      </c>
      <c r="V28" t="n">
        <v>0.84</v>
      </c>
      <c r="W28" t="n">
        <v>5.35</v>
      </c>
      <c r="X28" t="n">
        <v>0.98</v>
      </c>
      <c r="Y28" t="n">
        <v>1</v>
      </c>
      <c r="Z28" t="n">
        <v>10</v>
      </c>
      <c r="AA28" t="n">
        <v>900.3839789358819</v>
      </c>
      <c r="AB28" t="n">
        <v>1231.945082117777</v>
      </c>
      <c r="AC28" t="n">
        <v>1114.369972526238</v>
      </c>
      <c r="AD28" t="n">
        <v>900383.978935882</v>
      </c>
      <c r="AE28" t="n">
        <v>1231945.082117777</v>
      </c>
      <c r="AF28" t="n">
        <v>4.368265918608016e-06</v>
      </c>
      <c r="AG28" t="n">
        <v>33.95833333333334</v>
      </c>
      <c r="AH28" t="n">
        <v>1114369.972526238</v>
      </c>
    </row>
    <row r="29">
      <c r="A29" t="n">
        <v>27</v>
      </c>
      <c r="B29" t="n">
        <v>115</v>
      </c>
      <c r="C29" t="inlineStr">
        <is>
          <t xml:space="preserve">CONCLUIDO	</t>
        </is>
      </c>
      <c r="D29" t="n">
        <v>3.4195</v>
      </c>
      <c r="E29" t="n">
        <v>29.24</v>
      </c>
      <c r="F29" t="n">
        <v>25.09</v>
      </c>
      <c r="G29" t="n">
        <v>44.28</v>
      </c>
      <c r="H29" t="n">
        <v>0.59</v>
      </c>
      <c r="I29" t="n">
        <v>34</v>
      </c>
      <c r="J29" t="n">
        <v>234.34</v>
      </c>
      <c r="K29" t="n">
        <v>56.94</v>
      </c>
      <c r="L29" t="n">
        <v>7.75</v>
      </c>
      <c r="M29" t="n">
        <v>32</v>
      </c>
      <c r="N29" t="n">
        <v>54.64</v>
      </c>
      <c r="O29" t="n">
        <v>29135.65</v>
      </c>
      <c r="P29" t="n">
        <v>352.89</v>
      </c>
      <c r="Q29" t="n">
        <v>1397.23</v>
      </c>
      <c r="R29" t="n">
        <v>102.82</v>
      </c>
      <c r="S29" t="n">
        <v>66.97</v>
      </c>
      <c r="T29" t="n">
        <v>15241.84</v>
      </c>
      <c r="U29" t="n">
        <v>0.65</v>
      </c>
      <c r="V29" t="n">
        <v>0.84</v>
      </c>
      <c r="W29" t="n">
        <v>5.34</v>
      </c>
      <c r="X29" t="n">
        <v>0.92</v>
      </c>
      <c r="Y29" t="n">
        <v>1</v>
      </c>
      <c r="Z29" t="n">
        <v>10</v>
      </c>
      <c r="AA29" t="n">
        <v>897.6748709738711</v>
      </c>
      <c r="AB29" t="n">
        <v>1228.238361086746</v>
      </c>
      <c r="AC29" t="n">
        <v>1111.017015747993</v>
      </c>
      <c r="AD29" t="n">
        <v>897674.8709738711</v>
      </c>
      <c r="AE29" t="n">
        <v>1228238.361086746</v>
      </c>
      <c r="AF29" t="n">
        <v>4.382877646982222e-06</v>
      </c>
      <c r="AG29" t="n">
        <v>33.84259259259259</v>
      </c>
      <c r="AH29" t="n">
        <v>1111017.015747993</v>
      </c>
    </row>
    <row r="30">
      <c r="A30" t="n">
        <v>28</v>
      </c>
      <c r="B30" t="n">
        <v>115</v>
      </c>
      <c r="C30" t="inlineStr">
        <is>
          <t xml:space="preserve">CONCLUIDO	</t>
        </is>
      </c>
      <c r="D30" t="n">
        <v>3.428</v>
      </c>
      <c r="E30" t="n">
        <v>29.17</v>
      </c>
      <c r="F30" t="n">
        <v>25.06</v>
      </c>
      <c r="G30" t="n">
        <v>45.57</v>
      </c>
      <c r="H30" t="n">
        <v>0.61</v>
      </c>
      <c r="I30" t="n">
        <v>33</v>
      </c>
      <c r="J30" t="n">
        <v>234.77</v>
      </c>
      <c r="K30" t="n">
        <v>56.94</v>
      </c>
      <c r="L30" t="n">
        <v>8</v>
      </c>
      <c r="M30" t="n">
        <v>31</v>
      </c>
      <c r="N30" t="n">
        <v>54.82</v>
      </c>
      <c r="O30" t="n">
        <v>29188.62</v>
      </c>
      <c r="P30" t="n">
        <v>351.52</v>
      </c>
      <c r="Q30" t="n">
        <v>1397.29</v>
      </c>
      <c r="R30" t="n">
        <v>101.83</v>
      </c>
      <c r="S30" t="n">
        <v>66.97</v>
      </c>
      <c r="T30" t="n">
        <v>14752.1</v>
      </c>
      <c r="U30" t="n">
        <v>0.66</v>
      </c>
      <c r="V30" t="n">
        <v>0.84</v>
      </c>
      <c r="W30" t="n">
        <v>5.34</v>
      </c>
      <c r="X30" t="n">
        <v>0.9</v>
      </c>
      <c r="Y30" t="n">
        <v>1</v>
      </c>
      <c r="Z30" t="n">
        <v>10</v>
      </c>
      <c r="AA30" t="n">
        <v>895.608024139426</v>
      </c>
      <c r="AB30" t="n">
        <v>1225.410410065011</v>
      </c>
      <c r="AC30" t="n">
        <v>1108.458960402718</v>
      </c>
      <c r="AD30" t="n">
        <v>895608.024139426</v>
      </c>
      <c r="AE30" t="n">
        <v>1225410.410065011</v>
      </c>
      <c r="AF30" t="n">
        <v>4.393772356734919e-06</v>
      </c>
      <c r="AG30" t="n">
        <v>33.76157407407408</v>
      </c>
      <c r="AH30" t="n">
        <v>1108458.960402718</v>
      </c>
    </row>
    <row r="31">
      <c r="A31" t="n">
        <v>29</v>
      </c>
      <c r="B31" t="n">
        <v>115</v>
      </c>
      <c r="C31" t="inlineStr">
        <is>
          <t xml:space="preserve">CONCLUIDO	</t>
        </is>
      </c>
      <c r="D31" t="n">
        <v>3.4332</v>
      </c>
      <c r="E31" t="n">
        <v>29.13</v>
      </c>
      <c r="F31" t="n">
        <v>25.06</v>
      </c>
      <c r="G31" t="n">
        <v>46.99</v>
      </c>
      <c r="H31" t="n">
        <v>0.62</v>
      </c>
      <c r="I31" t="n">
        <v>32</v>
      </c>
      <c r="J31" t="n">
        <v>235.2</v>
      </c>
      <c r="K31" t="n">
        <v>56.94</v>
      </c>
      <c r="L31" t="n">
        <v>8.25</v>
      </c>
      <c r="M31" t="n">
        <v>30</v>
      </c>
      <c r="N31" t="n">
        <v>55</v>
      </c>
      <c r="O31" t="n">
        <v>29241.66</v>
      </c>
      <c r="P31" t="n">
        <v>350.04</v>
      </c>
      <c r="Q31" t="n">
        <v>1397.25</v>
      </c>
      <c r="R31" t="n">
        <v>101.51</v>
      </c>
      <c r="S31" t="n">
        <v>66.97</v>
      </c>
      <c r="T31" t="n">
        <v>14597.48</v>
      </c>
      <c r="U31" t="n">
        <v>0.66</v>
      </c>
      <c r="V31" t="n">
        <v>0.84</v>
      </c>
      <c r="W31" t="n">
        <v>5.35</v>
      </c>
      <c r="X31" t="n">
        <v>0.9</v>
      </c>
      <c r="Y31" t="n">
        <v>1</v>
      </c>
      <c r="Z31" t="n">
        <v>10</v>
      </c>
      <c r="AA31" t="n">
        <v>893.9919393255336</v>
      </c>
      <c r="AB31" t="n">
        <v>1223.199211526013</v>
      </c>
      <c r="AC31" t="n">
        <v>1106.458795548846</v>
      </c>
      <c r="AD31" t="n">
        <v>893991.9393255336</v>
      </c>
      <c r="AE31" t="n">
        <v>1223199.211526013</v>
      </c>
      <c r="AF31" t="n">
        <v>4.400437355642452e-06</v>
      </c>
      <c r="AG31" t="n">
        <v>33.71527777777778</v>
      </c>
      <c r="AH31" t="n">
        <v>1106458.795548846</v>
      </c>
    </row>
    <row r="32">
      <c r="A32" t="n">
        <v>30</v>
      </c>
      <c r="B32" t="n">
        <v>115</v>
      </c>
      <c r="C32" t="inlineStr">
        <is>
          <t xml:space="preserve">CONCLUIDO	</t>
        </is>
      </c>
      <c r="D32" t="n">
        <v>3.4428</v>
      </c>
      <c r="E32" t="n">
        <v>29.05</v>
      </c>
      <c r="F32" t="n">
        <v>25.02</v>
      </c>
      <c r="G32" t="n">
        <v>48.43</v>
      </c>
      <c r="H32" t="n">
        <v>0.64</v>
      </c>
      <c r="I32" t="n">
        <v>31</v>
      </c>
      <c r="J32" t="n">
        <v>235.63</v>
      </c>
      <c r="K32" t="n">
        <v>56.94</v>
      </c>
      <c r="L32" t="n">
        <v>8.5</v>
      </c>
      <c r="M32" t="n">
        <v>29</v>
      </c>
      <c r="N32" t="n">
        <v>55.18</v>
      </c>
      <c r="O32" t="n">
        <v>29294.76</v>
      </c>
      <c r="P32" t="n">
        <v>349.07</v>
      </c>
      <c r="Q32" t="n">
        <v>1397.23</v>
      </c>
      <c r="R32" t="n">
        <v>100.32</v>
      </c>
      <c r="S32" t="n">
        <v>66.97</v>
      </c>
      <c r="T32" t="n">
        <v>14007.59</v>
      </c>
      <c r="U32" t="n">
        <v>0.67</v>
      </c>
      <c r="V32" t="n">
        <v>0.84</v>
      </c>
      <c r="W32" t="n">
        <v>5.35</v>
      </c>
      <c r="X32" t="n">
        <v>0.86</v>
      </c>
      <c r="Y32" t="n">
        <v>1</v>
      </c>
      <c r="Z32" t="n">
        <v>10</v>
      </c>
      <c r="AA32" t="n">
        <v>882.2588062090661</v>
      </c>
      <c r="AB32" t="n">
        <v>1207.145421166762</v>
      </c>
      <c r="AC32" t="n">
        <v>1091.937156409845</v>
      </c>
      <c r="AD32" t="n">
        <v>882258.8062090661</v>
      </c>
      <c r="AE32" t="n">
        <v>1207145.421166762</v>
      </c>
      <c r="AF32" t="n">
        <v>4.412741969010205e-06</v>
      </c>
      <c r="AG32" t="n">
        <v>33.62268518518518</v>
      </c>
      <c r="AH32" t="n">
        <v>1091937.156409845</v>
      </c>
    </row>
    <row r="33">
      <c r="A33" t="n">
        <v>31</v>
      </c>
      <c r="B33" t="n">
        <v>115</v>
      </c>
      <c r="C33" t="inlineStr">
        <is>
          <t xml:space="preserve">CONCLUIDO	</t>
        </is>
      </c>
      <c r="D33" t="n">
        <v>3.4507</v>
      </c>
      <c r="E33" t="n">
        <v>28.98</v>
      </c>
      <c r="F33" t="n">
        <v>25</v>
      </c>
      <c r="G33" t="n">
        <v>50.01</v>
      </c>
      <c r="H33" t="n">
        <v>0.66</v>
      </c>
      <c r="I33" t="n">
        <v>30</v>
      </c>
      <c r="J33" t="n">
        <v>236.06</v>
      </c>
      <c r="K33" t="n">
        <v>56.94</v>
      </c>
      <c r="L33" t="n">
        <v>8.75</v>
      </c>
      <c r="M33" t="n">
        <v>28</v>
      </c>
      <c r="N33" t="n">
        <v>55.36</v>
      </c>
      <c r="O33" t="n">
        <v>29347.92</v>
      </c>
      <c r="P33" t="n">
        <v>347.31</v>
      </c>
      <c r="Q33" t="n">
        <v>1397.27</v>
      </c>
      <c r="R33" t="n">
        <v>99.89</v>
      </c>
      <c r="S33" t="n">
        <v>66.97</v>
      </c>
      <c r="T33" t="n">
        <v>13796.3</v>
      </c>
      <c r="U33" t="n">
        <v>0.67</v>
      </c>
      <c r="V33" t="n">
        <v>0.84</v>
      </c>
      <c r="W33" t="n">
        <v>5.34</v>
      </c>
      <c r="X33" t="n">
        <v>0.84</v>
      </c>
      <c r="Y33" t="n">
        <v>1</v>
      </c>
      <c r="Z33" t="n">
        <v>10</v>
      </c>
      <c r="AA33" t="n">
        <v>880.0630297187626</v>
      </c>
      <c r="AB33" t="n">
        <v>1204.141062901907</v>
      </c>
      <c r="AC33" t="n">
        <v>1089.219529881144</v>
      </c>
      <c r="AD33" t="n">
        <v>880063.0297187625</v>
      </c>
      <c r="AE33" t="n">
        <v>1204141.062901907</v>
      </c>
      <c r="AF33" t="n">
        <v>4.422867640427418e-06</v>
      </c>
      <c r="AG33" t="n">
        <v>33.54166666666666</v>
      </c>
      <c r="AH33" t="n">
        <v>1089219.529881144</v>
      </c>
    </row>
    <row r="34">
      <c r="A34" t="n">
        <v>32</v>
      </c>
      <c r="B34" t="n">
        <v>115</v>
      </c>
      <c r="C34" t="inlineStr">
        <is>
          <t xml:space="preserve">CONCLUIDO	</t>
        </is>
      </c>
      <c r="D34" t="n">
        <v>3.4598</v>
      </c>
      <c r="E34" t="n">
        <v>28.9</v>
      </c>
      <c r="F34" t="n">
        <v>24.97</v>
      </c>
      <c r="G34" t="n">
        <v>51.66</v>
      </c>
      <c r="H34" t="n">
        <v>0.68</v>
      </c>
      <c r="I34" t="n">
        <v>29</v>
      </c>
      <c r="J34" t="n">
        <v>236.49</v>
      </c>
      <c r="K34" t="n">
        <v>56.94</v>
      </c>
      <c r="L34" t="n">
        <v>9</v>
      </c>
      <c r="M34" t="n">
        <v>27</v>
      </c>
      <c r="N34" t="n">
        <v>55.55</v>
      </c>
      <c r="O34" t="n">
        <v>29401.15</v>
      </c>
      <c r="P34" t="n">
        <v>345.53</v>
      </c>
      <c r="Q34" t="n">
        <v>1397.22</v>
      </c>
      <c r="R34" t="n">
        <v>98.73999999999999</v>
      </c>
      <c r="S34" t="n">
        <v>66.97</v>
      </c>
      <c r="T34" t="n">
        <v>13226.56</v>
      </c>
      <c r="U34" t="n">
        <v>0.68</v>
      </c>
      <c r="V34" t="n">
        <v>0.84</v>
      </c>
      <c r="W34" t="n">
        <v>5.34</v>
      </c>
      <c r="X34" t="n">
        <v>0.8</v>
      </c>
      <c r="Y34" t="n">
        <v>1</v>
      </c>
      <c r="Z34" t="n">
        <v>10</v>
      </c>
      <c r="AA34" t="n">
        <v>877.5816244205897</v>
      </c>
      <c r="AB34" t="n">
        <v>1200.745894701071</v>
      </c>
      <c r="AC34" t="n">
        <v>1086.148391768248</v>
      </c>
      <c r="AD34" t="n">
        <v>877581.6244205898</v>
      </c>
      <c r="AE34" t="n">
        <v>1200745.894701071</v>
      </c>
      <c r="AF34" t="n">
        <v>4.4345313885156e-06</v>
      </c>
      <c r="AG34" t="n">
        <v>33.44907407407407</v>
      </c>
      <c r="AH34" t="n">
        <v>1086148.391768248</v>
      </c>
    </row>
    <row r="35">
      <c r="A35" t="n">
        <v>33</v>
      </c>
      <c r="B35" t="n">
        <v>115</v>
      </c>
      <c r="C35" t="inlineStr">
        <is>
          <t xml:space="preserve">CONCLUIDO	</t>
        </is>
      </c>
      <c r="D35" t="n">
        <v>3.4701</v>
      </c>
      <c r="E35" t="n">
        <v>28.82</v>
      </c>
      <c r="F35" t="n">
        <v>24.93</v>
      </c>
      <c r="G35" t="n">
        <v>53.42</v>
      </c>
      <c r="H35" t="n">
        <v>0.6899999999999999</v>
      </c>
      <c r="I35" t="n">
        <v>28</v>
      </c>
      <c r="J35" t="n">
        <v>236.92</v>
      </c>
      <c r="K35" t="n">
        <v>56.94</v>
      </c>
      <c r="L35" t="n">
        <v>9.25</v>
      </c>
      <c r="M35" t="n">
        <v>26</v>
      </c>
      <c r="N35" t="n">
        <v>55.73</v>
      </c>
      <c r="O35" t="n">
        <v>29454.44</v>
      </c>
      <c r="P35" t="n">
        <v>344.31</v>
      </c>
      <c r="Q35" t="n">
        <v>1397.21</v>
      </c>
      <c r="R35" t="n">
        <v>97.51000000000001</v>
      </c>
      <c r="S35" t="n">
        <v>66.97</v>
      </c>
      <c r="T35" t="n">
        <v>12617.11</v>
      </c>
      <c r="U35" t="n">
        <v>0.6899999999999999</v>
      </c>
      <c r="V35" t="n">
        <v>0.84</v>
      </c>
      <c r="W35" t="n">
        <v>5.33</v>
      </c>
      <c r="X35" t="n">
        <v>0.76</v>
      </c>
      <c r="Y35" t="n">
        <v>1</v>
      </c>
      <c r="Z35" t="n">
        <v>10</v>
      </c>
      <c r="AA35" t="n">
        <v>875.4257365601979</v>
      </c>
      <c r="AB35" t="n">
        <v>1197.796113819423</v>
      </c>
      <c r="AC35" t="n">
        <v>1083.480133833901</v>
      </c>
      <c r="AD35" t="n">
        <v>875425.7365601979</v>
      </c>
      <c r="AE35" t="n">
        <v>1197796.113819423</v>
      </c>
      <c r="AF35" t="n">
        <v>4.447733213274751e-06</v>
      </c>
      <c r="AG35" t="n">
        <v>33.35648148148148</v>
      </c>
      <c r="AH35" t="n">
        <v>1083480.133833901</v>
      </c>
    </row>
    <row r="36">
      <c r="A36" t="n">
        <v>34</v>
      </c>
      <c r="B36" t="n">
        <v>115</v>
      </c>
      <c r="C36" t="inlineStr">
        <is>
          <t xml:space="preserve">CONCLUIDO	</t>
        </is>
      </c>
      <c r="D36" t="n">
        <v>3.4776</v>
      </c>
      <c r="E36" t="n">
        <v>28.76</v>
      </c>
      <c r="F36" t="n">
        <v>24.91</v>
      </c>
      <c r="G36" t="n">
        <v>55.36</v>
      </c>
      <c r="H36" t="n">
        <v>0.71</v>
      </c>
      <c r="I36" t="n">
        <v>27</v>
      </c>
      <c r="J36" t="n">
        <v>237.35</v>
      </c>
      <c r="K36" t="n">
        <v>56.94</v>
      </c>
      <c r="L36" t="n">
        <v>9.5</v>
      </c>
      <c r="M36" t="n">
        <v>25</v>
      </c>
      <c r="N36" t="n">
        <v>55.91</v>
      </c>
      <c r="O36" t="n">
        <v>29507.8</v>
      </c>
      <c r="P36" t="n">
        <v>342.32</v>
      </c>
      <c r="Q36" t="n">
        <v>1397.23</v>
      </c>
      <c r="R36" t="n">
        <v>96.83</v>
      </c>
      <c r="S36" t="n">
        <v>66.97</v>
      </c>
      <c r="T36" t="n">
        <v>12279.47</v>
      </c>
      <c r="U36" t="n">
        <v>0.6899999999999999</v>
      </c>
      <c r="V36" t="n">
        <v>0.84</v>
      </c>
      <c r="W36" t="n">
        <v>5.34</v>
      </c>
      <c r="X36" t="n">
        <v>0.74</v>
      </c>
      <c r="Y36" t="n">
        <v>1</v>
      </c>
      <c r="Z36" t="n">
        <v>10</v>
      </c>
      <c r="AA36" t="n">
        <v>873.1446378440692</v>
      </c>
      <c r="AB36" t="n">
        <v>1194.675013921043</v>
      </c>
      <c r="AC36" t="n">
        <v>1080.656907329331</v>
      </c>
      <c r="AD36" t="n">
        <v>873144.6378440692</v>
      </c>
      <c r="AE36" t="n">
        <v>1194675.013921043</v>
      </c>
      <c r="AF36" t="n">
        <v>4.457346192468307e-06</v>
      </c>
      <c r="AG36" t="n">
        <v>33.28703703703704</v>
      </c>
      <c r="AH36" t="n">
        <v>1080656.907329331</v>
      </c>
    </row>
    <row r="37">
      <c r="A37" t="n">
        <v>35</v>
      </c>
      <c r="B37" t="n">
        <v>115</v>
      </c>
      <c r="C37" t="inlineStr">
        <is>
          <t xml:space="preserve">CONCLUIDO	</t>
        </is>
      </c>
      <c r="D37" t="n">
        <v>3.4855</v>
      </c>
      <c r="E37" t="n">
        <v>28.69</v>
      </c>
      <c r="F37" t="n">
        <v>24.89</v>
      </c>
      <c r="G37" t="n">
        <v>57.43</v>
      </c>
      <c r="H37" t="n">
        <v>0.73</v>
      </c>
      <c r="I37" t="n">
        <v>26</v>
      </c>
      <c r="J37" t="n">
        <v>237.79</v>
      </c>
      <c r="K37" t="n">
        <v>56.94</v>
      </c>
      <c r="L37" t="n">
        <v>9.75</v>
      </c>
      <c r="M37" t="n">
        <v>24</v>
      </c>
      <c r="N37" t="n">
        <v>56.09</v>
      </c>
      <c r="O37" t="n">
        <v>29561.22</v>
      </c>
      <c r="P37" t="n">
        <v>339.69</v>
      </c>
      <c r="Q37" t="n">
        <v>1397.22</v>
      </c>
      <c r="R37" t="n">
        <v>96.19</v>
      </c>
      <c r="S37" t="n">
        <v>66.97</v>
      </c>
      <c r="T37" t="n">
        <v>11969.2</v>
      </c>
      <c r="U37" t="n">
        <v>0.7</v>
      </c>
      <c r="V37" t="n">
        <v>0.85</v>
      </c>
      <c r="W37" t="n">
        <v>5.33</v>
      </c>
      <c r="X37" t="n">
        <v>0.72</v>
      </c>
      <c r="Y37" t="n">
        <v>1</v>
      </c>
      <c r="Z37" t="n">
        <v>10</v>
      </c>
      <c r="AA37" t="n">
        <v>870.3875040849182</v>
      </c>
      <c r="AB37" t="n">
        <v>1190.902581875616</v>
      </c>
      <c r="AC37" t="n">
        <v>1077.244510903678</v>
      </c>
      <c r="AD37" t="n">
        <v>870387.5040849182</v>
      </c>
      <c r="AE37" t="n">
        <v>1190902.581875616</v>
      </c>
      <c r="AF37" t="n">
        <v>4.467471863885521e-06</v>
      </c>
      <c r="AG37" t="n">
        <v>33.20601851851852</v>
      </c>
      <c r="AH37" t="n">
        <v>1077244.510903678</v>
      </c>
    </row>
    <row r="38">
      <c r="A38" t="n">
        <v>36</v>
      </c>
      <c r="B38" t="n">
        <v>115</v>
      </c>
      <c r="C38" t="inlineStr">
        <is>
          <t xml:space="preserve">CONCLUIDO	</t>
        </is>
      </c>
      <c r="D38" t="n">
        <v>3.4884</v>
      </c>
      <c r="E38" t="n">
        <v>28.67</v>
      </c>
      <c r="F38" t="n">
        <v>24.86</v>
      </c>
      <c r="G38" t="n">
        <v>57.38</v>
      </c>
      <c r="H38" t="n">
        <v>0.75</v>
      </c>
      <c r="I38" t="n">
        <v>26</v>
      </c>
      <c r="J38" t="n">
        <v>238.22</v>
      </c>
      <c r="K38" t="n">
        <v>56.94</v>
      </c>
      <c r="L38" t="n">
        <v>10</v>
      </c>
      <c r="M38" t="n">
        <v>24</v>
      </c>
      <c r="N38" t="n">
        <v>56.28</v>
      </c>
      <c r="O38" t="n">
        <v>29614.71</v>
      </c>
      <c r="P38" t="n">
        <v>339.15</v>
      </c>
      <c r="Q38" t="n">
        <v>1397.22</v>
      </c>
      <c r="R38" t="n">
        <v>95.51000000000001</v>
      </c>
      <c r="S38" t="n">
        <v>66.97</v>
      </c>
      <c r="T38" t="n">
        <v>11626.39</v>
      </c>
      <c r="U38" t="n">
        <v>0.7</v>
      </c>
      <c r="V38" t="n">
        <v>0.85</v>
      </c>
      <c r="W38" t="n">
        <v>5.33</v>
      </c>
      <c r="X38" t="n">
        <v>0.7</v>
      </c>
      <c r="Y38" t="n">
        <v>1</v>
      </c>
      <c r="Z38" t="n">
        <v>10</v>
      </c>
      <c r="AA38" t="n">
        <v>869.5574747645229</v>
      </c>
      <c r="AB38" t="n">
        <v>1189.766899141142</v>
      </c>
      <c r="AC38" t="n">
        <v>1076.217216135441</v>
      </c>
      <c r="AD38" t="n">
        <v>869557.4747645229</v>
      </c>
      <c r="AE38" t="n">
        <v>1189766.899141142</v>
      </c>
      <c r="AF38" t="n">
        <v>4.471188882507029e-06</v>
      </c>
      <c r="AG38" t="n">
        <v>33.18287037037037</v>
      </c>
      <c r="AH38" t="n">
        <v>1076217.216135441</v>
      </c>
    </row>
    <row r="39">
      <c r="A39" t="n">
        <v>37</v>
      </c>
      <c r="B39" t="n">
        <v>115</v>
      </c>
      <c r="C39" t="inlineStr">
        <is>
          <t xml:space="preserve">CONCLUIDO	</t>
        </is>
      </c>
      <c r="D39" t="n">
        <v>3.4947</v>
      </c>
      <c r="E39" t="n">
        <v>28.61</v>
      </c>
      <c r="F39" t="n">
        <v>24.86</v>
      </c>
      <c r="G39" t="n">
        <v>59.66</v>
      </c>
      <c r="H39" t="n">
        <v>0.76</v>
      </c>
      <c r="I39" t="n">
        <v>25</v>
      </c>
      <c r="J39" t="n">
        <v>238.66</v>
      </c>
      <c r="K39" t="n">
        <v>56.94</v>
      </c>
      <c r="L39" t="n">
        <v>10.25</v>
      </c>
      <c r="M39" t="n">
        <v>23</v>
      </c>
      <c r="N39" t="n">
        <v>56.46</v>
      </c>
      <c r="O39" t="n">
        <v>29668.27</v>
      </c>
      <c r="P39" t="n">
        <v>338.48</v>
      </c>
      <c r="Q39" t="n">
        <v>1397.2</v>
      </c>
      <c r="R39" t="n">
        <v>95.02</v>
      </c>
      <c r="S39" t="n">
        <v>66.97</v>
      </c>
      <c r="T39" t="n">
        <v>11388.68</v>
      </c>
      <c r="U39" t="n">
        <v>0.7</v>
      </c>
      <c r="V39" t="n">
        <v>0.85</v>
      </c>
      <c r="W39" t="n">
        <v>5.34</v>
      </c>
      <c r="X39" t="n">
        <v>0.6899999999999999</v>
      </c>
      <c r="Y39" t="n">
        <v>1</v>
      </c>
      <c r="Z39" t="n">
        <v>10</v>
      </c>
      <c r="AA39" t="n">
        <v>868.4403778581561</v>
      </c>
      <c r="AB39" t="n">
        <v>1188.238437871013</v>
      </c>
      <c r="AC39" t="n">
        <v>1074.834629063725</v>
      </c>
      <c r="AD39" t="n">
        <v>868440.3778581561</v>
      </c>
      <c r="AE39" t="n">
        <v>1188238.437871013</v>
      </c>
      <c r="AF39" t="n">
        <v>4.479263785029616e-06</v>
      </c>
      <c r="AG39" t="n">
        <v>33.11342592592593</v>
      </c>
      <c r="AH39" t="n">
        <v>1074834.629063725</v>
      </c>
    </row>
    <row r="40">
      <c r="A40" t="n">
        <v>38</v>
      </c>
      <c r="B40" t="n">
        <v>115</v>
      </c>
      <c r="C40" t="inlineStr">
        <is>
          <t xml:space="preserve">CONCLUIDO	</t>
        </is>
      </c>
      <c r="D40" t="n">
        <v>3.5041</v>
      </c>
      <c r="E40" t="n">
        <v>28.54</v>
      </c>
      <c r="F40" t="n">
        <v>24.82</v>
      </c>
      <c r="G40" t="n">
        <v>62.06</v>
      </c>
      <c r="H40" t="n">
        <v>0.78</v>
      </c>
      <c r="I40" t="n">
        <v>24</v>
      </c>
      <c r="J40" t="n">
        <v>239.09</v>
      </c>
      <c r="K40" t="n">
        <v>56.94</v>
      </c>
      <c r="L40" t="n">
        <v>10.5</v>
      </c>
      <c r="M40" t="n">
        <v>22</v>
      </c>
      <c r="N40" t="n">
        <v>56.65</v>
      </c>
      <c r="O40" t="n">
        <v>29721.89</v>
      </c>
      <c r="P40" t="n">
        <v>336.04</v>
      </c>
      <c r="Q40" t="n">
        <v>1397.17</v>
      </c>
      <c r="R40" t="n">
        <v>94.06999999999999</v>
      </c>
      <c r="S40" t="n">
        <v>66.97</v>
      </c>
      <c r="T40" t="n">
        <v>10917.19</v>
      </c>
      <c r="U40" t="n">
        <v>0.71</v>
      </c>
      <c r="V40" t="n">
        <v>0.85</v>
      </c>
      <c r="W40" t="n">
        <v>5.33</v>
      </c>
      <c r="X40" t="n">
        <v>0.66</v>
      </c>
      <c r="Y40" t="n">
        <v>1</v>
      </c>
      <c r="Z40" t="n">
        <v>10</v>
      </c>
      <c r="AA40" t="n">
        <v>865.5829980978816</v>
      </c>
      <c r="AB40" t="n">
        <v>1184.328844824307</v>
      </c>
      <c r="AC40" t="n">
        <v>1071.298162090248</v>
      </c>
      <c r="AD40" t="n">
        <v>865582.9980978816</v>
      </c>
      <c r="AE40" t="n">
        <v>1184328.844824307</v>
      </c>
      <c r="AF40" t="n">
        <v>4.491312052285541e-06</v>
      </c>
      <c r="AG40" t="n">
        <v>33.03240740740741</v>
      </c>
      <c r="AH40" t="n">
        <v>1071298.162090248</v>
      </c>
    </row>
    <row r="41">
      <c r="A41" t="n">
        <v>39</v>
      </c>
      <c r="B41" t="n">
        <v>115</v>
      </c>
      <c r="C41" t="inlineStr">
        <is>
          <t xml:space="preserve">CONCLUIDO	</t>
        </is>
      </c>
      <c r="D41" t="n">
        <v>3.5038</v>
      </c>
      <c r="E41" t="n">
        <v>28.54</v>
      </c>
      <c r="F41" t="n">
        <v>24.83</v>
      </c>
      <c r="G41" t="n">
        <v>62.07</v>
      </c>
      <c r="H41" t="n">
        <v>0.8</v>
      </c>
      <c r="I41" t="n">
        <v>24</v>
      </c>
      <c r="J41" t="n">
        <v>239.53</v>
      </c>
      <c r="K41" t="n">
        <v>56.94</v>
      </c>
      <c r="L41" t="n">
        <v>10.75</v>
      </c>
      <c r="M41" t="n">
        <v>22</v>
      </c>
      <c r="N41" t="n">
        <v>56.83</v>
      </c>
      <c r="O41" t="n">
        <v>29775.57</v>
      </c>
      <c r="P41" t="n">
        <v>335.28</v>
      </c>
      <c r="Q41" t="n">
        <v>1397.23</v>
      </c>
      <c r="R41" t="n">
        <v>93.95999999999999</v>
      </c>
      <c r="S41" t="n">
        <v>66.97</v>
      </c>
      <c r="T41" t="n">
        <v>10859.57</v>
      </c>
      <c r="U41" t="n">
        <v>0.71</v>
      </c>
      <c r="V41" t="n">
        <v>0.85</v>
      </c>
      <c r="W41" t="n">
        <v>5.34</v>
      </c>
      <c r="X41" t="n">
        <v>0.66</v>
      </c>
      <c r="Y41" t="n">
        <v>1</v>
      </c>
      <c r="Z41" t="n">
        <v>10</v>
      </c>
      <c r="AA41" t="n">
        <v>865.1400509657911</v>
      </c>
      <c r="AB41" t="n">
        <v>1183.722785016733</v>
      </c>
      <c r="AC41" t="n">
        <v>1070.749943780098</v>
      </c>
      <c r="AD41" t="n">
        <v>865140.0509657911</v>
      </c>
      <c r="AE41" t="n">
        <v>1183722.785016733</v>
      </c>
      <c r="AF41" t="n">
        <v>4.490927533117799e-06</v>
      </c>
      <c r="AG41" t="n">
        <v>33.03240740740741</v>
      </c>
      <c r="AH41" t="n">
        <v>1070749.943780098</v>
      </c>
    </row>
    <row r="42">
      <c r="A42" t="n">
        <v>40</v>
      </c>
      <c r="B42" t="n">
        <v>115</v>
      </c>
      <c r="C42" t="inlineStr">
        <is>
          <t xml:space="preserve">CONCLUIDO	</t>
        </is>
      </c>
      <c r="D42" t="n">
        <v>3.513</v>
      </c>
      <c r="E42" t="n">
        <v>28.47</v>
      </c>
      <c r="F42" t="n">
        <v>24.8</v>
      </c>
      <c r="G42" t="n">
        <v>64.68000000000001</v>
      </c>
      <c r="H42" t="n">
        <v>0.82</v>
      </c>
      <c r="I42" t="n">
        <v>23</v>
      </c>
      <c r="J42" t="n">
        <v>239.96</v>
      </c>
      <c r="K42" t="n">
        <v>56.94</v>
      </c>
      <c r="L42" t="n">
        <v>11</v>
      </c>
      <c r="M42" t="n">
        <v>21</v>
      </c>
      <c r="N42" t="n">
        <v>57.02</v>
      </c>
      <c r="O42" t="n">
        <v>29829.32</v>
      </c>
      <c r="P42" t="n">
        <v>333.62</v>
      </c>
      <c r="Q42" t="n">
        <v>1397.19</v>
      </c>
      <c r="R42" t="n">
        <v>93.17</v>
      </c>
      <c r="S42" t="n">
        <v>66.97</v>
      </c>
      <c r="T42" t="n">
        <v>10471.03</v>
      </c>
      <c r="U42" t="n">
        <v>0.72</v>
      </c>
      <c r="V42" t="n">
        <v>0.85</v>
      </c>
      <c r="W42" t="n">
        <v>5.33</v>
      </c>
      <c r="X42" t="n">
        <v>0.63</v>
      </c>
      <c r="Y42" t="n">
        <v>1</v>
      </c>
      <c r="Z42" t="n">
        <v>10</v>
      </c>
      <c r="AA42" t="n">
        <v>853.0125692124939</v>
      </c>
      <c r="AB42" t="n">
        <v>1167.129429455137</v>
      </c>
      <c r="AC42" t="n">
        <v>1055.74023478438</v>
      </c>
      <c r="AD42" t="n">
        <v>853012.5692124938</v>
      </c>
      <c r="AE42" t="n">
        <v>1167129.429455137</v>
      </c>
      <c r="AF42" t="n">
        <v>4.502719454261895e-06</v>
      </c>
      <c r="AG42" t="n">
        <v>32.95138888888889</v>
      </c>
      <c r="AH42" t="n">
        <v>1055740.23478438</v>
      </c>
    </row>
    <row r="43">
      <c r="A43" t="n">
        <v>41</v>
      </c>
      <c r="B43" t="n">
        <v>115</v>
      </c>
      <c r="C43" t="inlineStr">
        <is>
          <t xml:space="preserve">CONCLUIDO	</t>
        </is>
      </c>
      <c r="D43" t="n">
        <v>3.5146</v>
      </c>
      <c r="E43" t="n">
        <v>28.45</v>
      </c>
      <c r="F43" t="n">
        <v>24.78</v>
      </c>
      <c r="G43" t="n">
        <v>64.65000000000001</v>
      </c>
      <c r="H43" t="n">
        <v>0.83</v>
      </c>
      <c r="I43" t="n">
        <v>23</v>
      </c>
      <c r="J43" t="n">
        <v>240.4</v>
      </c>
      <c r="K43" t="n">
        <v>56.94</v>
      </c>
      <c r="L43" t="n">
        <v>11.25</v>
      </c>
      <c r="M43" t="n">
        <v>21</v>
      </c>
      <c r="N43" t="n">
        <v>57.21</v>
      </c>
      <c r="O43" t="n">
        <v>29883.27</v>
      </c>
      <c r="P43" t="n">
        <v>332.11</v>
      </c>
      <c r="Q43" t="n">
        <v>1397.23</v>
      </c>
      <c r="R43" t="n">
        <v>92.81</v>
      </c>
      <c r="S43" t="n">
        <v>66.97</v>
      </c>
      <c r="T43" t="n">
        <v>10291.7</v>
      </c>
      <c r="U43" t="n">
        <v>0.72</v>
      </c>
      <c r="V43" t="n">
        <v>0.85</v>
      </c>
      <c r="W43" t="n">
        <v>5.33</v>
      </c>
      <c r="X43" t="n">
        <v>0.62</v>
      </c>
      <c r="Y43" t="n">
        <v>1</v>
      </c>
      <c r="Z43" t="n">
        <v>10</v>
      </c>
      <c r="AA43" t="n">
        <v>851.7098035821998</v>
      </c>
      <c r="AB43" t="n">
        <v>1165.346928045805</v>
      </c>
      <c r="AC43" t="n">
        <v>1054.127852807799</v>
      </c>
      <c r="AD43" t="n">
        <v>851709.8035821998</v>
      </c>
      <c r="AE43" t="n">
        <v>1165346.928045806</v>
      </c>
      <c r="AF43" t="n">
        <v>4.50477022315652e-06</v>
      </c>
      <c r="AG43" t="n">
        <v>32.92824074074074</v>
      </c>
      <c r="AH43" t="n">
        <v>1054127.852807799</v>
      </c>
    </row>
    <row r="44">
      <c r="A44" t="n">
        <v>42</v>
      </c>
      <c r="B44" t="n">
        <v>115</v>
      </c>
      <c r="C44" t="inlineStr">
        <is>
          <t xml:space="preserve">CONCLUIDO	</t>
        </is>
      </c>
      <c r="D44" t="n">
        <v>3.5207</v>
      </c>
      <c r="E44" t="n">
        <v>28.4</v>
      </c>
      <c r="F44" t="n">
        <v>24.78</v>
      </c>
      <c r="G44" t="n">
        <v>67.56999999999999</v>
      </c>
      <c r="H44" t="n">
        <v>0.85</v>
      </c>
      <c r="I44" t="n">
        <v>22</v>
      </c>
      <c r="J44" t="n">
        <v>240.84</v>
      </c>
      <c r="K44" t="n">
        <v>56.94</v>
      </c>
      <c r="L44" t="n">
        <v>11.5</v>
      </c>
      <c r="M44" t="n">
        <v>20</v>
      </c>
      <c r="N44" t="n">
        <v>57.39</v>
      </c>
      <c r="O44" t="n">
        <v>29937.16</v>
      </c>
      <c r="P44" t="n">
        <v>331.94</v>
      </c>
      <c r="Q44" t="n">
        <v>1397.23</v>
      </c>
      <c r="R44" t="n">
        <v>92.52</v>
      </c>
      <c r="S44" t="n">
        <v>66.97</v>
      </c>
      <c r="T44" t="n">
        <v>10152.56</v>
      </c>
      <c r="U44" t="n">
        <v>0.72</v>
      </c>
      <c r="V44" t="n">
        <v>0.85</v>
      </c>
      <c r="W44" t="n">
        <v>5.33</v>
      </c>
      <c r="X44" t="n">
        <v>0.61</v>
      </c>
      <c r="Y44" t="n">
        <v>1</v>
      </c>
      <c r="Z44" t="n">
        <v>10</v>
      </c>
      <c r="AA44" t="n">
        <v>850.9788154384743</v>
      </c>
      <c r="AB44" t="n">
        <v>1164.346757818639</v>
      </c>
      <c r="AC44" t="n">
        <v>1053.223137423366</v>
      </c>
      <c r="AD44" t="n">
        <v>850978.8154384743</v>
      </c>
      <c r="AE44" t="n">
        <v>1164346.757818639</v>
      </c>
      <c r="AF44" t="n">
        <v>4.512588779567279e-06</v>
      </c>
      <c r="AG44" t="n">
        <v>32.87037037037037</v>
      </c>
      <c r="AH44" t="n">
        <v>1053223.137423366</v>
      </c>
    </row>
    <row r="45">
      <c r="A45" t="n">
        <v>43</v>
      </c>
      <c r="B45" t="n">
        <v>115</v>
      </c>
      <c r="C45" t="inlineStr">
        <is>
          <t xml:space="preserve">CONCLUIDO	</t>
        </is>
      </c>
      <c r="D45" t="n">
        <v>3.5321</v>
      </c>
      <c r="E45" t="n">
        <v>28.31</v>
      </c>
      <c r="F45" t="n">
        <v>24.73</v>
      </c>
      <c r="G45" t="n">
        <v>70.65000000000001</v>
      </c>
      <c r="H45" t="n">
        <v>0.87</v>
      </c>
      <c r="I45" t="n">
        <v>21</v>
      </c>
      <c r="J45" t="n">
        <v>241.27</v>
      </c>
      <c r="K45" t="n">
        <v>56.94</v>
      </c>
      <c r="L45" t="n">
        <v>11.75</v>
      </c>
      <c r="M45" t="n">
        <v>19</v>
      </c>
      <c r="N45" t="n">
        <v>57.58</v>
      </c>
      <c r="O45" t="n">
        <v>29991.11</v>
      </c>
      <c r="P45" t="n">
        <v>328</v>
      </c>
      <c r="Q45" t="n">
        <v>1397.28</v>
      </c>
      <c r="R45" t="n">
        <v>90.92</v>
      </c>
      <c r="S45" t="n">
        <v>66.97</v>
      </c>
      <c r="T45" t="n">
        <v>9357.93</v>
      </c>
      <c r="U45" t="n">
        <v>0.74</v>
      </c>
      <c r="V45" t="n">
        <v>0.85</v>
      </c>
      <c r="W45" t="n">
        <v>5.33</v>
      </c>
      <c r="X45" t="n">
        <v>0.5600000000000001</v>
      </c>
      <c r="Y45" t="n">
        <v>1</v>
      </c>
      <c r="Z45" t="n">
        <v>10</v>
      </c>
      <c r="AA45" t="n">
        <v>846.886194574436</v>
      </c>
      <c r="AB45" t="n">
        <v>1158.747053398772</v>
      </c>
      <c r="AC45" t="n">
        <v>1048.157860934096</v>
      </c>
      <c r="AD45" t="n">
        <v>846886.1945744359</v>
      </c>
      <c r="AE45" t="n">
        <v>1158747.053398772</v>
      </c>
      <c r="AF45" t="n">
        <v>4.527200507941485e-06</v>
      </c>
      <c r="AG45" t="n">
        <v>32.7662037037037</v>
      </c>
      <c r="AH45" t="n">
        <v>1048157.860934096</v>
      </c>
    </row>
    <row r="46">
      <c r="A46" t="n">
        <v>44</v>
      </c>
      <c r="B46" t="n">
        <v>115</v>
      </c>
      <c r="C46" t="inlineStr">
        <is>
          <t xml:space="preserve">CONCLUIDO	</t>
        </is>
      </c>
      <c r="D46" t="n">
        <v>3.5287</v>
      </c>
      <c r="E46" t="n">
        <v>28.34</v>
      </c>
      <c r="F46" t="n">
        <v>24.76</v>
      </c>
      <c r="G46" t="n">
        <v>70.73</v>
      </c>
      <c r="H46" t="n">
        <v>0.88</v>
      </c>
      <c r="I46" t="n">
        <v>21</v>
      </c>
      <c r="J46" t="n">
        <v>241.71</v>
      </c>
      <c r="K46" t="n">
        <v>56.94</v>
      </c>
      <c r="L46" t="n">
        <v>12</v>
      </c>
      <c r="M46" t="n">
        <v>19</v>
      </c>
      <c r="N46" t="n">
        <v>57.77</v>
      </c>
      <c r="O46" t="n">
        <v>30045.13</v>
      </c>
      <c r="P46" t="n">
        <v>328.07</v>
      </c>
      <c r="Q46" t="n">
        <v>1397.18</v>
      </c>
      <c r="R46" t="n">
        <v>91.65000000000001</v>
      </c>
      <c r="S46" t="n">
        <v>66.97</v>
      </c>
      <c r="T46" t="n">
        <v>9720.459999999999</v>
      </c>
      <c r="U46" t="n">
        <v>0.73</v>
      </c>
      <c r="V46" t="n">
        <v>0.85</v>
      </c>
      <c r="W46" t="n">
        <v>5.33</v>
      </c>
      <c r="X46" t="n">
        <v>0.59</v>
      </c>
      <c r="Y46" t="n">
        <v>1</v>
      </c>
      <c r="Z46" t="n">
        <v>10</v>
      </c>
      <c r="AA46" t="n">
        <v>847.4229603371459</v>
      </c>
      <c r="AB46" t="n">
        <v>1159.481479995746</v>
      </c>
      <c r="AC46" t="n">
        <v>1048.82219488743</v>
      </c>
      <c r="AD46" t="n">
        <v>847422.960337146</v>
      </c>
      <c r="AE46" t="n">
        <v>1159481.479995746</v>
      </c>
      <c r="AF46" t="n">
        <v>4.522842624040407e-06</v>
      </c>
      <c r="AG46" t="n">
        <v>32.80092592592593</v>
      </c>
      <c r="AH46" t="n">
        <v>1048822.194887429</v>
      </c>
    </row>
    <row r="47">
      <c r="A47" t="n">
        <v>45</v>
      </c>
      <c r="B47" t="n">
        <v>115</v>
      </c>
      <c r="C47" t="inlineStr">
        <is>
          <t xml:space="preserve">CONCLUIDO	</t>
        </is>
      </c>
      <c r="D47" t="n">
        <v>3.5408</v>
      </c>
      <c r="E47" t="n">
        <v>28.24</v>
      </c>
      <c r="F47" t="n">
        <v>24.7</v>
      </c>
      <c r="G47" t="n">
        <v>74.11</v>
      </c>
      <c r="H47" t="n">
        <v>0.9</v>
      </c>
      <c r="I47" t="n">
        <v>20</v>
      </c>
      <c r="J47" t="n">
        <v>242.15</v>
      </c>
      <c r="K47" t="n">
        <v>56.94</v>
      </c>
      <c r="L47" t="n">
        <v>12.25</v>
      </c>
      <c r="M47" t="n">
        <v>18</v>
      </c>
      <c r="N47" t="n">
        <v>57.96</v>
      </c>
      <c r="O47" t="n">
        <v>30099.23</v>
      </c>
      <c r="P47" t="n">
        <v>325.16</v>
      </c>
      <c r="Q47" t="n">
        <v>1397.18</v>
      </c>
      <c r="R47" t="n">
        <v>90.17</v>
      </c>
      <c r="S47" t="n">
        <v>66.97</v>
      </c>
      <c r="T47" t="n">
        <v>8986.5</v>
      </c>
      <c r="U47" t="n">
        <v>0.74</v>
      </c>
      <c r="V47" t="n">
        <v>0.85</v>
      </c>
      <c r="W47" t="n">
        <v>5.32</v>
      </c>
      <c r="X47" t="n">
        <v>0.54</v>
      </c>
      <c r="Y47" t="n">
        <v>1</v>
      </c>
      <c r="Z47" t="n">
        <v>10</v>
      </c>
      <c r="AA47" t="n">
        <v>843.9357315156676</v>
      </c>
      <c r="AB47" t="n">
        <v>1154.710099676522</v>
      </c>
      <c r="AC47" t="n">
        <v>1044.506188409197</v>
      </c>
      <c r="AD47" t="n">
        <v>843935.7315156676</v>
      </c>
      <c r="AE47" t="n">
        <v>1154710.099676522</v>
      </c>
      <c r="AF47" t="n">
        <v>4.53835156380601e-06</v>
      </c>
      <c r="AG47" t="n">
        <v>32.68518518518518</v>
      </c>
      <c r="AH47" t="n">
        <v>1044506.188409197</v>
      </c>
    </row>
    <row r="48">
      <c r="A48" t="n">
        <v>46</v>
      </c>
      <c r="B48" t="n">
        <v>115</v>
      </c>
      <c r="C48" t="inlineStr">
        <is>
          <t xml:space="preserve">CONCLUIDO	</t>
        </is>
      </c>
      <c r="D48" t="n">
        <v>3.5418</v>
      </c>
      <c r="E48" t="n">
        <v>28.23</v>
      </c>
      <c r="F48" t="n">
        <v>24.7</v>
      </c>
      <c r="G48" t="n">
        <v>74.09</v>
      </c>
      <c r="H48" t="n">
        <v>0.92</v>
      </c>
      <c r="I48" t="n">
        <v>20</v>
      </c>
      <c r="J48" t="n">
        <v>242.59</v>
      </c>
      <c r="K48" t="n">
        <v>56.94</v>
      </c>
      <c r="L48" t="n">
        <v>12.5</v>
      </c>
      <c r="M48" t="n">
        <v>18</v>
      </c>
      <c r="N48" t="n">
        <v>58.15</v>
      </c>
      <c r="O48" t="n">
        <v>30153.38</v>
      </c>
      <c r="P48" t="n">
        <v>325.5</v>
      </c>
      <c r="Q48" t="n">
        <v>1397.21</v>
      </c>
      <c r="R48" t="n">
        <v>89.87</v>
      </c>
      <c r="S48" t="n">
        <v>66.97</v>
      </c>
      <c r="T48" t="n">
        <v>8835.74</v>
      </c>
      <c r="U48" t="n">
        <v>0.75</v>
      </c>
      <c r="V48" t="n">
        <v>0.85</v>
      </c>
      <c r="W48" t="n">
        <v>5.33</v>
      </c>
      <c r="X48" t="n">
        <v>0.53</v>
      </c>
      <c r="Y48" t="n">
        <v>1</v>
      </c>
      <c r="Z48" t="n">
        <v>10</v>
      </c>
      <c r="AA48" t="n">
        <v>844.0700190067664</v>
      </c>
      <c r="AB48" t="n">
        <v>1154.893837746189</v>
      </c>
      <c r="AC48" t="n">
        <v>1044.672390775374</v>
      </c>
      <c r="AD48" t="n">
        <v>844070.0190067664</v>
      </c>
      <c r="AE48" t="n">
        <v>1154893.837746189</v>
      </c>
      <c r="AF48" t="n">
        <v>4.539633294365151e-06</v>
      </c>
      <c r="AG48" t="n">
        <v>32.67361111111111</v>
      </c>
      <c r="AH48" t="n">
        <v>1044672.390775374</v>
      </c>
    </row>
    <row r="49">
      <c r="A49" t="n">
        <v>47</v>
      </c>
      <c r="B49" t="n">
        <v>115</v>
      </c>
      <c r="C49" t="inlineStr">
        <is>
          <t xml:space="preserve">CONCLUIDO	</t>
        </is>
      </c>
      <c r="D49" t="n">
        <v>3.5411</v>
      </c>
      <c r="E49" t="n">
        <v>28.24</v>
      </c>
      <c r="F49" t="n">
        <v>24.7</v>
      </c>
      <c r="G49" t="n">
        <v>74.09999999999999</v>
      </c>
      <c r="H49" t="n">
        <v>0.93</v>
      </c>
      <c r="I49" t="n">
        <v>20</v>
      </c>
      <c r="J49" t="n">
        <v>243.03</v>
      </c>
      <c r="K49" t="n">
        <v>56.94</v>
      </c>
      <c r="L49" t="n">
        <v>12.75</v>
      </c>
      <c r="M49" t="n">
        <v>18</v>
      </c>
      <c r="N49" t="n">
        <v>58.34</v>
      </c>
      <c r="O49" t="n">
        <v>30207.61</v>
      </c>
      <c r="P49" t="n">
        <v>322.18</v>
      </c>
      <c r="Q49" t="n">
        <v>1397.18</v>
      </c>
      <c r="R49" t="n">
        <v>90.27</v>
      </c>
      <c r="S49" t="n">
        <v>66.97</v>
      </c>
      <c r="T49" t="n">
        <v>9037.84</v>
      </c>
      <c r="U49" t="n">
        <v>0.74</v>
      </c>
      <c r="V49" t="n">
        <v>0.85</v>
      </c>
      <c r="W49" t="n">
        <v>5.32</v>
      </c>
      <c r="X49" t="n">
        <v>0.54</v>
      </c>
      <c r="Y49" t="n">
        <v>1</v>
      </c>
      <c r="Z49" t="n">
        <v>10</v>
      </c>
      <c r="AA49" t="n">
        <v>841.870952751494</v>
      </c>
      <c r="AB49" t="n">
        <v>1151.884978279769</v>
      </c>
      <c r="AC49" t="n">
        <v>1041.950692633468</v>
      </c>
      <c r="AD49" t="n">
        <v>841870.952751494</v>
      </c>
      <c r="AE49" t="n">
        <v>1151884.978279769</v>
      </c>
      <c r="AF49" t="n">
        <v>4.538736082973753e-06</v>
      </c>
      <c r="AG49" t="n">
        <v>32.68518518518518</v>
      </c>
      <c r="AH49" t="n">
        <v>1041950.692633468</v>
      </c>
    </row>
    <row r="50">
      <c r="A50" t="n">
        <v>48</v>
      </c>
      <c r="B50" t="n">
        <v>115</v>
      </c>
      <c r="C50" t="inlineStr">
        <is>
          <t xml:space="preserve">CONCLUIDO	</t>
        </is>
      </c>
      <c r="D50" t="n">
        <v>3.5483</v>
      </c>
      <c r="E50" t="n">
        <v>28.18</v>
      </c>
      <c r="F50" t="n">
        <v>24.69</v>
      </c>
      <c r="G50" t="n">
        <v>77.95999999999999</v>
      </c>
      <c r="H50" t="n">
        <v>0.95</v>
      </c>
      <c r="I50" t="n">
        <v>19</v>
      </c>
      <c r="J50" t="n">
        <v>243.47</v>
      </c>
      <c r="K50" t="n">
        <v>56.94</v>
      </c>
      <c r="L50" t="n">
        <v>13</v>
      </c>
      <c r="M50" t="n">
        <v>17</v>
      </c>
      <c r="N50" t="n">
        <v>58.53</v>
      </c>
      <c r="O50" t="n">
        <v>30261.91</v>
      </c>
      <c r="P50" t="n">
        <v>322.58</v>
      </c>
      <c r="Q50" t="n">
        <v>1397.33</v>
      </c>
      <c r="R50" t="n">
        <v>89.51000000000001</v>
      </c>
      <c r="S50" t="n">
        <v>66.97</v>
      </c>
      <c r="T50" t="n">
        <v>8664.02</v>
      </c>
      <c r="U50" t="n">
        <v>0.75</v>
      </c>
      <c r="V50" t="n">
        <v>0.85</v>
      </c>
      <c r="W50" t="n">
        <v>5.33</v>
      </c>
      <c r="X50" t="n">
        <v>0.52</v>
      </c>
      <c r="Y50" t="n">
        <v>1</v>
      </c>
      <c r="Z50" t="n">
        <v>10</v>
      </c>
      <c r="AA50" t="n">
        <v>841.3939080709711</v>
      </c>
      <c r="AB50" t="n">
        <v>1151.232264702152</v>
      </c>
      <c r="AC50" t="n">
        <v>1041.360273123609</v>
      </c>
      <c r="AD50" t="n">
        <v>841393.908070971</v>
      </c>
      <c r="AE50" t="n">
        <v>1151232.264702152</v>
      </c>
      <c r="AF50" t="n">
        <v>4.547964542999567e-06</v>
      </c>
      <c r="AG50" t="n">
        <v>32.61574074074074</v>
      </c>
      <c r="AH50" t="n">
        <v>1041360.273123609</v>
      </c>
    </row>
    <row r="51">
      <c r="A51" t="n">
        <v>49</v>
      </c>
      <c r="B51" t="n">
        <v>115</v>
      </c>
      <c r="C51" t="inlineStr">
        <is>
          <t xml:space="preserve">CONCLUIDO	</t>
        </is>
      </c>
      <c r="D51" t="n">
        <v>3.5488</v>
      </c>
      <c r="E51" t="n">
        <v>28.18</v>
      </c>
      <c r="F51" t="n">
        <v>24.68</v>
      </c>
      <c r="G51" t="n">
        <v>77.95</v>
      </c>
      <c r="H51" t="n">
        <v>0.97</v>
      </c>
      <c r="I51" t="n">
        <v>19</v>
      </c>
      <c r="J51" t="n">
        <v>243.91</v>
      </c>
      <c r="K51" t="n">
        <v>56.94</v>
      </c>
      <c r="L51" t="n">
        <v>13.25</v>
      </c>
      <c r="M51" t="n">
        <v>17</v>
      </c>
      <c r="N51" t="n">
        <v>58.72</v>
      </c>
      <c r="O51" t="n">
        <v>30316.27</v>
      </c>
      <c r="P51" t="n">
        <v>320.65</v>
      </c>
      <c r="Q51" t="n">
        <v>1397.19</v>
      </c>
      <c r="R51" t="n">
        <v>89.39</v>
      </c>
      <c r="S51" t="n">
        <v>66.97</v>
      </c>
      <c r="T51" t="n">
        <v>8602.950000000001</v>
      </c>
      <c r="U51" t="n">
        <v>0.75</v>
      </c>
      <c r="V51" t="n">
        <v>0.85</v>
      </c>
      <c r="W51" t="n">
        <v>5.33</v>
      </c>
      <c r="X51" t="n">
        <v>0.52</v>
      </c>
      <c r="Y51" t="n">
        <v>1</v>
      </c>
      <c r="Z51" t="n">
        <v>10</v>
      </c>
      <c r="AA51" t="n">
        <v>839.9797080412698</v>
      </c>
      <c r="AB51" t="n">
        <v>1149.297293831413</v>
      </c>
      <c r="AC51" t="n">
        <v>1039.609973157025</v>
      </c>
      <c r="AD51" t="n">
        <v>839979.7080412698</v>
      </c>
      <c r="AE51" t="n">
        <v>1149297.293831413</v>
      </c>
      <c r="AF51" t="n">
        <v>4.548605408279138e-06</v>
      </c>
      <c r="AG51" t="n">
        <v>32.61574074074074</v>
      </c>
      <c r="AH51" t="n">
        <v>1039609.973157025</v>
      </c>
    </row>
    <row r="52">
      <c r="A52" t="n">
        <v>50</v>
      </c>
      <c r="B52" t="n">
        <v>115</v>
      </c>
      <c r="C52" t="inlineStr">
        <is>
          <t xml:space="preserve">CONCLUIDO	</t>
        </is>
      </c>
      <c r="D52" t="n">
        <v>3.5592</v>
      </c>
      <c r="E52" t="n">
        <v>28.1</v>
      </c>
      <c r="F52" t="n">
        <v>24.65</v>
      </c>
      <c r="G52" t="n">
        <v>82.15000000000001</v>
      </c>
      <c r="H52" t="n">
        <v>0.98</v>
      </c>
      <c r="I52" t="n">
        <v>18</v>
      </c>
      <c r="J52" t="n">
        <v>244.35</v>
      </c>
      <c r="K52" t="n">
        <v>56.94</v>
      </c>
      <c r="L52" t="n">
        <v>13.5</v>
      </c>
      <c r="M52" t="n">
        <v>16</v>
      </c>
      <c r="N52" t="n">
        <v>58.91</v>
      </c>
      <c r="O52" t="n">
        <v>30370.7</v>
      </c>
      <c r="P52" t="n">
        <v>318.1</v>
      </c>
      <c r="Q52" t="n">
        <v>1397.17</v>
      </c>
      <c r="R52" t="n">
        <v>88.23</v>
      </c>
      <c r="S52" t="n">
        <v>66.97</v>
      </c>
      <c r="T52" t="n">
        <v>8024.54</v>
      </c>
      <c r="U52" t="n">
        <v>0.76</v>
      </c>
      <c r="V52" t="n">
        <v>0.85</v>
      </c>
      <c r="W52" t="n">
        <v>5.32</v>
      </c>
      <c r="X52" t="n">
        <v>0.48</v>
      </c>
      <c r="Y52" t="n">
        <v>1</v>
      </c>
      <c r="Z52" t="n">
        <v>10</v>
      </c>
      <c r="AA52" t="n">
        <v>837.0947323216817</v>
      </c>
      <c r="AB52" t="n">
        <v>1145.349942775726</v>
      </c>
      <c r="AC52" t="n">
        <v>1036.039351745951</v>
      </c>
      <c r="AD52" t="n">
        <v>837094.7323216817</v>
      </c>
      <c r="AE52" t="n">
        <v>1145349.942775726</v>
      </c>
      <c r="AF52" t="n">
        <v>4.561935406094203e-06</v>
      </c>
      <c r="AG52" t="n">
        <v>32.52314814814815</v>
      </c>
      <c r="AH52" t="n">
        <v>1036039.351745951</v>
      </c>
    </row>
    <row r="53">
      <c r="A53" t="n">
        <v>51</v>
      </c>
      <c r="B53" t="n">
        <v>115</v>
      </c>
      <c r="C53" t="inlineStr">
        <is>
          <t xml:space="preserve">CONCLUIDO	</t>
        </is>
      </c>
      <c r="D53" t="n">
        <v>3.5569</v>
      </c>
      <c r="E53" t="n">
        <v>28.11</v>
      </c>
      <c r="F53" t="n">
        <v>24.66</v>
      </c>
      <c r="G53" t="n">
        <v>82.20999999999999</v>
      </c>
      <c r="H53" t="n">
        <v>1</v>
      </c>
      <c r="I53" t="n">
        <v>18</v>
      </c>
      <c r="J53" t="n">
        <v>244.79</v>
      </c>
      <c r="K53" t="n">
        <v>56.94</v>
      </c>
      <c r="L53" t="n">
        <v>13.75</v>
      </c>
      <c r="M53" t="n">
        <v>16</v>
      </c>
      <c r="N53" t="n">
        <v>59.1</v>
      </c>
      <c r="O53" t="n">
        <v>30425.2</v>
      </c>
      <c r="P53" t="n">
        <v>318.49</v>
      </c>
      <c r="Q53" t="n">
        <v>1397.28</v>
      </c>
      <c r="R53" t="n">
        <v>89.06</v>
      </c>
      <c r="S53" t="n">
        <v>66.97</v>
      </c>
      <c r="T53" t="n">
        <v>8443.940000000001</v>
      </c>
      <c r="U53" t="n">
        <v>0.75</v>
      </c>
      <c r="V53" t="n">
        <v>0.85</v>
      </c>
      <c r="W53" t="n">
        <v>5.32</v>
      </c>
      <c r="X53" t="n">
        <v>0.5</v>
      </c>
      <c r="Y53" t="n">
        <v>1</v>
      </c>
      <c r="Z53" t="n">
        <v>10</v>
      </c>
      <c r="AA53" t="n">
        <v>837.6299256406925</v>
      </c>
      <c r="AB53" t="n">
        <v>1146.082217885859</v>
      </c>
      <c r="AC53" t="n">
        <v>1036.701739547328</v>
      </c>
      <c r="AD53" t="n">
        <v>837629.9256406925</v>
      </c>
      <c r="AE53" t="n">
        <v>1146082.217885859</v>
      </c>
      <c r="AF53" t="n">
        <v>4.558987425808179e-06</v>
      </c>
      <c r="AG53" t="n">
        <v>32.53472222222222</v>
      </c>
      <c r="AH53" t="n">
        <v>1036701.739547328</v>
      </c>
    </row>
    <row r="54">
      <c r="A54" t="n">
        <v>52</v>
      </c>
      <c r="B54" t="n">
        <v>115</v>
      </c>
      <c r="C54" t="inlineStr">
        <is>
          <t xml:space="preserve">CONCLUIDO	</t>
        </is>
      </c>
      <c r="D54" t="n">
        <v>3.5583</v>
      </c>
      <c r="E54" t="n">
        <v>28.1</v>
      </c>
      <c r="F54" t="n">
        <v>24.65</v>
      </c>
      <c r="G54" t="n">
        <v>82.17</v>
      </c>
      <c r="H54" t="n">
        <v>1.02</v>
      </c>
      <c r="I54" t="n">
        <v>18</v>
      </c>
      <c r="J54" t="n">
        <v>245.23</v>
      </c>
      <c r="K54" t="n">
        <v>56.94</v>
      </c>
      <c r="L54" t="n">
        <v>14</v>
      </c>
      <c r="M54" t="n">
        <v>16</v>
      </c>
      <c r="N54" t="n">
        <v>59.29</v>
      </c>
      <c r="O54" t="n">
        <v>30479.78</v>
      </c>
      <c r="P54" t="n">
        <v>315.86</v>
      </c>
      <c r="Q54" t="n">
        <v>1397.17</v>
      </c>
      <c r="R54" t="n">
        <v>88.34</v>
      </c>
      <c r="S54" t="n">
        <v>66.97</v>
      </c>
      <c r="T54" t="n">
        <v>8083.63</v>
      </c>
      <c r="U54" t="n">
        <v>0.76</v>
      </c>
      <c r="V54" t="n">
        <v>0.85</v>
      </c>
      <c r="W54" t="n">
        <v>5.33</v>
      </c>
      <c r="X54" t="n">
        <v>0.49</v>
      </c>
      <c r="Y54" t="n">
        <v>1</v>
      </c>
      <c r="Z54" t="n">
        <v>10</v>
      </c>
      <c r="AA54" t="n">
        <v>835.6581249218045</v>
      </c>
      <c r="AB54" t="n">
        <v>1143.384313152568</v>
      </c>
      <c r="AC54" t="n">
        <v>1034.261319055249</v>
      </c>
      <c r="AD54" t="n">
        <v>835658.1249218045</v>
      </c>
      <c r="AE54" t="n">
        <v>1143384.313152568</v>
      </c>
      <c r="AF54" t="n">
        <v>4.560781848590976e-06</v>
      </c>
      <c r="AG54" t="n">
        <v>32.52314814814815</v>
      </c>
      <c r="AH54" t="n">
        <v>1034261.319055249</v>
      </c>
    </row>
    <row r="55">
      <c r="A55" t="n">
        <v>53</v>
      </c>
      <c r="B55" t="n">
        <v>115</v>
      </c>
      <c r="C55" t="inlineStr">
        <is>
          <t xml:space="preserve">CONCLUIDO	</t>
        </is>
      </c>
      <c r="D55" t="n">
        <v>3.5697</v>
      </c>
      <c r="E55" t="n">
        <v>28.01</v>
      </c>
      <c r="F55" t="n">
        <v>24.61</v>
      </c>
      <c r="G55" t="n">
        <v>86.84999999999999</v>
      </c>
      <c r="H55" t="n">
        <v>1.03</v>
      </c>
      <c r="I55" t="n">
        <v>17</v>
      </c>
      <c r="J55" t="n">
        <v>245.68</v>
      </c>
      <c r="K55" t="n">
        <v>56.94</v>
      </c>
      <c r="L55" t="n">
        <v>14.25</v>
      </c>
      <c r="M55" t="n">
        <v>15</v>
      </c>
      <c r="N55" t="n">
        <v>59.48</v>
      </c>
      <c r="O55" t="n">
        <v>30534.42</v>
      </c>
      <c r="P55" t="n">
        <v>313.59</v>
      </c>
      <c r="Q55" t="n">
        <v>1397.18</v>
      </c>
      <c r="R55" t="n">
        <v>86.93000000000001</v>
      </c>
      <c r="S55" t="n">
        <v>66.97</v>
      </c>
      <c r="T55" t="n">
        <v>7382.68</v>
      </c>
      <c r="U55" t="n">
        <v>0.77</v>
      </c>
      <c r="V55" t="n">
        <v>0.86</v>
      </c>
      <c r="W55" t="n">
        <v>5.32</v>
      </c>
      <c r="X55" t="n">
        <v>0.44</v>
      </c>
      <c r="Y55" t="n">
        <v>1</v>
      </c>
      <c r="Z55" t="n">
        <v>10</v>
      </c>
      <c r="AA55" t="n">
        <v>832.7376029876915</v>
      </c>
      <c r="AB55" t="n">
        <v>1139.388326197981</v>
      </c>
      <c r="AC55" t="n">
        <v>1030.646703487204</v>
      </c>
      <c r="AD55" t="n">
        <v>832737.6029876915</v>
      </c>
      <c r="AE55" t="n">
        <v>1139388.326197981</v>
      </c>
      <c r="AF55" t="n">
        <v>4.575393576965182e-06</v>
      </c>
      <c r="AG55" t="n">
        <v>32.41898148148149</v>
      </c>
      <c r="AH55" t="n">
        <v>1030646.703487204</v>
      </c>
    </row>
    <row r="56">
      <c r="A56" t="n">
        <v>54</v>
      </c>
      <c r="B56" t="n">
        <v>115</v>
      </c>
      <c r="C56" t="inlineStr">
        <is>
          <t xml:space="preserve">CONCLUIDO	</t>
        </is>
      </c>
      <c r="D56" t="n">
        <v>3.5674</v>
      </c>
      <c r="E56" t="n">
        <v>28.03</v>
      </c>
      <c r="F56" t="n">
        <v>24.62</v>
      </c>
      <c r="G56" t="n">
        <v>86.91</v>
      </c>
      <c r="H56" t="n">
        <v>1.05</v>
      </c>
      <c r="I56" t="n">
        <v>17</v>
      </c>
      <c r="J56" t="n">
        <v>246.12</v>
      </c>
      <c r="K56" t="n">
        <v>56.94</v>
      </c>
      <c r="L56" t="n">
        <v>14.5</v>
      </c>
      <c r="M56" t="n">
        <v>15</v>
      </c>
      <c r="N56" t="n">
        <v>59.68</v>
      </c>
      <c r="O56" t="n">
        <v>30589.13</v>
      </c>
      <c r="P56" t="n">
        <v>313.13</v>
      </c>
      <c r="Q56" t="n">
        <v>1397.19</v>
      </c>
      <c r="R56" t="n">
        <v>87.5</v>
      </c>
      <c r="S56" t="n">
        <v>66.97</v>
      </c>
      <c r="T56" t="n">
        <v>7666.06</v>
      </c>
      <c r="U56" t="n">
        <v>0.77</v>
      </c>
      <c r="V56" t="n">
        <v>0.85</v>
      </c>
      <c r="W56" t="n">
        <v>5.32</v>
      </c>
      <c r="X56" t="n">
        <v>0.46</v>
      </c>
      <c r="Y56" t="n">
        <v>1</v>
      </c>
      <c r="Z56" t="n">
        <v>10</v>
      </c>
      <c r="AA56" t="n">
        <v>832.6921889945194</v>
      </c>
      <c r="AB56" t="n">
        <v>1139.326188768999</v>
      </c>
      <c r="AC56" t="n">
        <v>1030.590496367234</v>
      </c>
      <c r="AD56" t="n">
        <v>832692.1889945194</v>
      </c>
      <c r="AE56" t="n">
        <v>1139326.188768999</v>
      </c>
      <c r="AF56" t="n">
        <v>4.572445596679158e-06</v>
      </c>
      <c r="AG56" t="n">
        <v>32.44212962962963</v>
      </c>
      <c r="AH56" t="n">
        <v>1030590.496367234</v>
      </c>
    </row>
    <row r="57">
      <c r="A57" t="n">
        <v>55</v>
      </c>
      <c r="B57" t="n">
        <v>115</v>
      </c>
      <c r="C57" t="inlineStr">
        <is>
          <t xml:space="preserve">CONCLUIDO	</t>
        </is>
      </c>
      <c r="D57" t="n">
        <v>3.5661</v>
      </c>
      <c r="E57" t="n">
        <v>28.04</v>
      </c>
      <c r="F57" t="n">
        <v>24.64</v>
      </c>
      <c r="G57" t="n">
        <v>86.95</v>
      </c>
      <c r="H57" t="n">
        <v>1.06</v>
      </c>
      <c r="I57" t="n">
        <v>17</v>
      </c>
      <c r="J57" t="n">
        <v>246.57</v>
      </c>
      <c r="K57" t="n">
        <v>56.94</v>
      </c>
      <c r="L57" t="n">
        <v>14.75</v>
      </c>
      <c r="M57" t="n">
        <v>15</v>
      </c>
      <c r="N57" t="n">
        <v>59.87</v>
      </c>
      <c r="O57" t="n">
        <v>30643.91</v>
      </c>
      <c r="P57" t="n">
        <v>310.5</v>
      </c>
      <c r="Q57" t="n">
        <v>1397.22</v>
      </c>
      <c r="R57" t="n">
        <v>87.88</v>
      </c>
      <c r="S57" t="n">
        <v>66.97</v>
      </c>
      <c r="T57" t="n">
        <v>7858.93</v>
      </c>
      <c r="U57" t="n">
        <v>0.76</v>
      </c>
      <c r="V57" t="n">
        <v>0.85</v>
      </c>
      <c r="W57" t="n">
        <v>5.32</v>
      </c>
      <c r="X57" t="n">
        <v>0.47</v>
      </c>
      <c r="Y57" t="n">
        <v>1</v>
      </c>
      <c r="Z57" t="n">
        <v>10</v>
      </c>
      <c r="AA57" t="n">
        <v>831.1309519050712</v>
      </c>
      <c r="AB57" t="n">
        <v>1137.190035306297</v>
      </c>
      <c r="AC57" t="n">
        <v>1028.658214392902</v>
      </c>
      <c r="AD57" t="n">
        <v>831130.9519050713</v>
      </c>
      <c r="AE57" t="n">
        <v>1137190.035306297</v>
      </c>
      <c r="AF57" t="n">
        <v>4.570779346952275e-06</v>
      </c>
      <c r="AG57" t="n">
        <v>32.4537037037037</v>
      </c>
      <c r="AH57" t="n">
        <v>1028658.214392902</v>
      </c>
    </row>
    <row r="58">
      <c r="A58" t="n">
        <v>56</v>
      </c>
      <c r="B58" t="n">
        <v>115</v>
      </c>
      <c r="C58" t="inlineStr">
        <is>
          <t xml:space="preserve">CONCLUIDO	</t>
        </is>
      </c>
      <c r="D58" t="n">
        <v>3.5748</v>
      </c>
      <c r="E58" t="n">
        <v>27.97</v>
      </c>
      <c r="F58" t="n">
        <v>24.61</v>
      </c>
      <c r="G58" t="n">
        <v>92.29000000000001</v>
      </c>
      <c r="H58" t="n">
        <v>1.08</v>
      </c>
      <c r="I58" t="n">
        <v>16</v>
      </c>
      <c r="J58" t="n">
        <v>247.01</v>
      </c>
      <c r="K58" t="n">
        <v>56.94</v>
      </c>
      <c r="L58" t="n">
        <v>15</v>
      </c>
      <c r="M58" t="n">
        <v>14</v>
      </c>
      <c r="N58" t="n">
        <v>60.07</v>
      </c>
      <c r="O58" t="n">
        <v>30698.76</v>
      </c>
      <c r="P58" t="n">
        <v>311</v>
      </c>
      <c r="Q58" t="n">
        <v>1397.32</v>
      </c>
      <c r="R58" t="n">
        <v>87.01000000000001</v>
      </c>
      <c r="S58" t="n">
        <v>66.97</v>
      </c>
      <c r="T58" t="n">
        <v>7425.47</v>
      </c>
      <c r="U58" t="n">
        <v>0.77</v>
      </c>
      <c r="V58" t="n">
        <v>0.86</v>
      </c>
      <c r="W58" t="n">
        <v>5.32</v>
      </c>
      <c r="X58" t="n">
        <v>0.45</v>
      </c>
      <c r="Y58" t="n">
        <v>1</v>
      </c>
      <c r="Z58" t="n">
        <v>10</v>
      </c>
      <c r="AA58" t="n">
        <v>830.5064339608183</v>
      </c>
      <c r="AB58" t="n">
        <v>1136.335542303183</v>
      </c>
      <c r="AC58" t="n">
        <v>1027.885273002717</v>
      </c>
      <c r="AD58" t="n">
        <v>830506.4339608183</v>
      </c>
      <c r="AE58" t="n">
        <v>1136335.542303183</v>
      </c>
      <c r="AF58" t="n">
        <v>4.581930402816801e-06</v>
      </c>
      <c r="AG58" t="n">
        <v>32.37268518518518</v>
      </c>
      <c r="AH58" t="n">
        <v>1027885.273002716</v>
      </c>
    </row>
    <row r="59">
      <c r="A59" t="n">
        <v>57</v>
      </c>
      <c r="B59" t="n">
        <v>115</v>
      </c>
      <c r="C59" t="inlineStr">
        <is>
          <t xml:space="preserve">CONCLUIDO	</t>
        </is>
      </c>
      <c r="D59" t="n">
        <v>3.5768</v>
      </c>
      <c r="E59" t="n">
        <v>27.96</v>
      </c>
      <c r="F59" t="n">
        <v>24.59</v>
      </c>
      <c r="G59" t="n">
        <v>92.23</v>
      </c>
      <c r="H59" t="n">
        <v>1.1</v>
      </c>
      <c r="I59" t="n">
        <v>16</v>
      </c>
      <c r="J59" t="n">
        <v>247.46</v>
      </c>
      <c r="K59" t="n">
        <v>56.94</v>
      </c>
      <c r="L59" t="n">
        <v>15.25</v>
      </c>
      <c r="M59" t="n">
        <v>14</v>
      </c>
      <c r="N59" t="n">
        <v>60.26</v>
      </c>
      <c r="O59" t="n">
        <v>30753.68</v>
      </c>
      <c r="P59" t="n">
        <v>309.38</v>
      </c>
      <c r="Q59" t="n">
        <v>1397.27</v>
      </c>
      <c r="R59" t="n">
        <v>86.73999999999999</v>
      </c>
      <c r="S59" t="n">
        <v>66.97</v>
      </c>
      <c r="T59" t="n">
        <v>7289.41</v>
      </c>
      <c r="U59" t="n">
        <v>0.77</v>
      </c>
      <c r="V59" t="n">
        <v>0.86</v>
      </c>
      <c r="W59" t="n">
        <v>5.31</v>
      </c>
      <c r="X59" t="n">
        <v>0.43</v>
      </c>
      <c r="Y59" t="n">
        <v>1</v>
      </c>
      <c r="Z59" t="n">
        <v>10</v>
      </c>
      <c r="AA59" t="n">
        <v>829.124678980149</v>
      </c>
      <c r="AB59" t="n">
        <v>1134.444964179904</v>
      </c>
      <c r="AC59" t="n">
        <v>1026.17512900208</v>
      </c>
      <c r="AD59" t="n">
        <v>829124.6789801491</v>
      </c>
      <c r="AE59" t="n">
        <v>1134444.964179904</v>
      </c>
      <c r="AF59" t="n">
        <v>4.584493863935082e-06</v>
      </c>
      <c r="AG59" t="n">
        <v>32.36111111111111</v>
      </c>
      <c r="AH59" t="n">
        <v>1026175.12900208</v>
      </c>
    </row>
    <row r="60">
      <c r="A60" t="n">
        <v>58</v>
      </c>
      <c r="B60" t="n">
        <v>115</v>
      </c>
      <c r="C60" t="inlineStr">
        <is>
          <t xml:space="preserve">CONCLUIDO	</t>
        </is>
      </c>
      <c r="D60" t="n">
        <v>3.5763</v>
      </c>
      <c r="E60" t="n">
        <v>27.96</v>
      </c>
      <c r="F60" t="n">
        <v>24.6</v>
      </c>
      <c r="G60" t="n">
        <v>92.25</v>
      </c>
      <c r="H60" t="n">
        <v>1.11</v>
      </c>
      <c r="I60" t="n">
        <v>16</v>
      </c>
      <c r="J60" t="n">
        <v>247.9</v>
      </c>
      <c r="K60" t="n">
        <v>56.94</v>
      </c>
      <c r="L60" t="n">
        <v>15.5</v>
      </c>
      <c r="M60" t="n">
        <v>14</v>
      </c>
      <c r="N60" t="n">
        <v>60.46</v>
      </c>
      <c r="O60" t="n">
        <v>30808.68</v>
      </c>
      <c r="P60" t="n">
        <v>307.64</v>
      </c>
      <c r="Q60" t="n">
        <v>1397.22</v>
      </c>
      <c r="R60" t="n">
        <v>86.67</v>
      </c>
      <c r="S60" t="n">
        <v>66.97</v>
      </c>
      <c r="T60" t="n">
        <v>7256.5</v>
      </c>
      <c r="U60" t="n">
        <v>0.77</v>
      </c>
      <c r="V60" t="n">
        <v>0.86</v>
      </c>
      <c r="W60" t="n">
        <v>5.32</v>
      </c>
      <c r="X60" t="n">
        <v>0.43</v>
      </c>
      <c r="Y60" t="n">
        <v>1</v>
      </c>
      <c r="Z60" t="n">
        <v>10</v>
      </c>
      <c r="AA60" t="n">
        <v>828.0442858667916</v>
      </c>
      <c r="AB60" t="n">
        <v>1132.966722658627</v>
      </c>
      <c r="AC60" t="n">
        <v>1024.83796877687</v>
      </c>
      <c r="AD60" t="n">
        <v>828044.2858667916</v>
      </c>
      <c r="AE60" t="n">
        <v>1132966.722658627</v>
      </c>
      <c r="AF60" t="n">
        <v>4.583852998655511e-06</v>
      </c>
      <c r="AG60" t="n">
        <v>32.36111111111111</v>
      </c>
      <c r="AH60" t="n">
        <v>1024837.96877687</v>
      </c>
    </row>
    <row r="61">
      <c r="A61" t="n">
        <v>59</v>
      </c>
      <c r="B61" t="n">
        <v>115</v>
      </c>
      <c r="C61" t="inlineStr">
        <is>
          <t xml:space="preserve">CONCLUIDO	</t>
        </is>
      </c>
      <c r="D61" t="n">
        <v>3.5868</v>
      </c>
      <c r="E61" t="n">
        <v>27.88</v>
      </c>
      <c r="F61" t="n">
        <v>24.56</v>
      </c>
      <c r="G61" t="n">
        <v>98.23999999999999</v>
      </c>
      <c r="H61" t="n">
        <v>1.13</v>
      </c>
      <c r="I61" t="n">
        <v>15</v>
      </c>
      <c r="J61" t="n">
        <v>248.35</v>
      </c>
      <c r="K61" t="n">
        <v>56.94</v>
      </c>
      <c r="L61" t="n">
        <v>15.75</v>
      </c>
      <c r="M61" t="n">
        <v>13</v>
      </c>
      <c r="N61" t="n">
        <v>60.66</v>
      </c>
      <c r="O61" t="n">
        <v>30863.74</v>
      </c>
      <c r="P61" t="n">
        <v>305.91</v>
      </c>
      <c r="Q61" t="n">
        <v>1397.21</v>
      </c>
      <c r="R61" t="n">
        <v>85.31999999999999</v>
      </c>
      <c r="S61" t="n">
        <v>66.97</v>
      </c>
      <c r="T61" t="n">
        <v>6586.12</v>
      </c>
      <c r="U61" t="n">
        <v>0.78</v>
      </c>
      <c r="V61" t="n">
        <v>0.86</v>
      </c>
      <c r="W61" t="n">
        <v>5.32</v>
      </c>
      <c r="X61" t="n">
        <v>0.4</v>
      </c>
      <c r="Y61" t="n">
        <v>1</v>
      </c>
      <c r="Z61" t="n">
        <v>10</v>
      </c>
      <c r="AA61" t="n">
        <v>815.9167978727567</v>
      </c>
      <c r="AB61" t="n">
        <v>1116.373358558179</v>
      </c>
      <c r="AC61" t="n">
        <v>1009.828252057235</v>
      </c>
      <c r="AD61" t="n">
        <v>815916.7978727566</v>
      </c>
      <c r="AE61" t="n">
        <v>1116373.358558179</v>
      </c>
      <c r="AF61" t="n">
        <v>4.59731116952649e-06</v>
      </c>
      <c r="AG61" t="n">
        <v>32.26851851851852</v>
      </c>
      <c r="AH61" t="n">
        <v>1009828.252057235</v>
      </c>
    </row>
    <row r="62">
      <c r="A62" t="n">
        <v>60</v>
      </c>
      <c r="B62" t="n">
        <v>115</v>
      </c>
      <c r="C62" t="inlineStr">
        <is>
          <t xml:space="preserve">CONCLUIDO	</t>
        </is>
      </c>
      <c r="D62" t="n">
        <v>3.5867</v>
      </c>
      <c r="E62" t="n">
        <v>27.88</v>
      </c>
      <c r="F62" t="n">
        <v>24.56</v>
      </c>
      <c r="G62" t="n">
        <v>98.25</v>
      </c>
      <c r="H62" t="n">
        <v>1.14</v>
      </c>
      <c r="I62" t="n">
        <v>15</v>
      </c>
      <c r="J62" t="n">
        <v>248.79</v>
      </c>
      <c r="K62" t="n">
        <v>56.94</v>
      </c>
      <c r="L62" t="n">
        <v>16</v>
      </c>
      <c r="M62" t="n">
        <v>13</v>
      </c>
      <c r="N62" t="n">
        <v>60.85</v>
      </c>
      <c r="O62" t="n">
        <v>30918.88</v>
      </c>
      <c r="P62" t="n">
        <v>304.9</v>
      </c>
      <c r="Q62" t="n">
        <v>1397.19</v>
      </c>
      <c r="R62" t="n">
        <v>85.45</v>
      </c>
      <c r="S62" t="n">
        <v>66.97</v>
      </c>
      <c r="T62" t="n">
        <v>6653.58</v>
      </c>
      <c r="U62" t="n">
        <v>0.78</v>
      </c>
      <c r="V62" t="n">
        <v>0.86</v>
      </c>
      <c r="W62" t="n">
        <v>5.32</v>
      </c>
      <c r="X62" t="n">
        <v>0.4</v>
      </c>
      <c r="Y62" t="n">
        <v>1</v>
      </c>
      <c r="Z62" t="n">
        <v>10</v>
      </c>
      <c r="AA62" t="n">
        <v>815.2448779774082</v>
      </c>
      <c r="AB62" t="n">
        <v>1115.454008114349</v>
      </c>
      <c r="AC62" t="n">
        <v>1008.996643129448</v>
      </c>
      <c r="AD62" t="n">
        <v>815244.8779774082</v>
      </c>
      <c r="AE62" t="n">
        <v>1115454.008114349</v>
      </c>
      <c r="AF62" t="n">
        <v>4.597182996470577e-06</v>
      </c>
      <c r="AG62" t="n">
        <v>32.26851851851852</v>
      </c>
      <c r="AH62" t="n">
        <v>1008996.643129448</v>
      </c>
    </row>
    <row r="63">
      <c r="A63" t="n">
        <v>61</v>
      </c>
      <c r="B63" t="n">
        <v>115</v>
      </c>
      <c r="C63" t="inlineStr">
        <is>
          <t xml:space="preserve">CONCLUIDO	</t>
        </is>
      </c>
      <c r="D63" t="n">
        <v>3.5853</v>
      </c>
      <c r="E63" t="n">
        <v>27.89</v>
      </c>
      <c r="F63" t="n">
        <v>24.57</v>
      </c>
      <c r="G63" t="n">
        <v>98.29000000000001</v>
      </c>
      <c r="H63" t="n">
        <v>1.16</v>
      </c>
      <c r="I63" t="n">
        <v>15</v>
      </c>
      <c r="J63" t="n">
        <v>249.24</v>
      </c>
      <c r="K63" t="n">
        <v>56.94</v>
      </c>
      <c r="L63" t="n">
        <v>16.25</v>
      </c>
      <c r="M63" t="n">
        <v>12</v>
      </c>
      <c r="N63" t="n">
        <v>61.05</v>
      </c>
      <c r="O63" t="n">
        <v>30974.09</v>
      </c>
      <c r="P63" t="n">
        <v>302.08</v>
      </c>
      <c r="Q63" t="n">
        <v>1397.22</v>
      </c>
      <c r="R63" t="n">
        <v>85.73999999999999</v>
      </c>
      <c r="S63" t="n">
        <v>66.97</v>
      </c>
      <c r="T63" t="n">
        <v>6796.63</v>
      </c>
      <c r="U63" t="n">
        <v>0.78</v>
      </c>
      <c r="V63" t="n">
        <v>0.86</v>
      </c>
      <c r="W63" t="n">
        <v>5.32</v>
      </c>
      <c r="X63" t="n">
        <v>0.41</v>
      </c>
      <c r="Y63" t="n">
        <v>1</v>
      </c>
      <c r="Z63" t="n">
        <v>10</v>
      </c>
      <c r="AA63" t="n">
        <v>813.5203747697228</v>
      </c>
      <c r="AB63" t="n">
        <v>1113.094466745882</v>
      </c>
      <c r="AC63" t="n">
        <v>1006.86229307755</v>
      </c>
      <c r="AD63" t="n">
        <v>813520.3747697228</v>
      </c>
      <c r="AE63" t="n">
        <v>1113094.466745882</v>
      </c>
      <c r="AF63" t="n">
        <v>4.59538857368778e-06</v>
      </c>
      <c r="AG63" t="n">
        <v>32.2800925925926</v>
      </c>
      <c r="AH63" t="n">
        <v>1006862.29307755</v>
      </c>
    </row>
    <row r="64">
      <c r="A64" t="n">
        <v>62</v>
      </c>
      <c r="B64" t="n">
        <v>115</v>
      </c>
      <c r="C64" t="inlineStr">
        <is>
          <t xml:space="preserve">CONCLUIDO	</t>
        </is>
      </c>
      <c r="D64" t="n">
        <v>3.5858</v>
      </c>
      <c r="E64" t="n">
        <v>27.89</v>
      </c>
      <c r="F64" t="n">
        <v>24.57</v>
      </c>
      <c r="G64" t="n">
        <v>98.28</v>
      </c>
      <c r="H64" t="n">
        <v>1.18</v>
      </c>
      <c r="I64" t="n">
        <v>15</v>
      </c>
      <c r="J64" t="n">
        <v>249.69</v>
      </c>
      <c r="K64" t="n">
        <v>56.94</v>
      </c>
      <c r="L64" t="n">
        <v>16.5</v>
      </c>
      <c r="M64" t="n">
        <v>10</v>
      </c>
      <c r="N64" t="n">
        <v>61.25</v>
      </c>
      <c r="O64" t="n">
        <v>31029.37</v>
      </c>
      <c r="P64" t="n">
        <v>300.04</v>
      </c>
      <c r="Q64" t="n">
        <v>1397.19</v>
      </c>
      <c r="R64" t="n">
        <v>85.39</v>
      </c>
      <c r="S64" t="n">
        <v>66.97</v>
      </c>
      <c r="T64" t="n">
        <v>6620.55</v>
      </c>
      <c r="U64" t="n">
        <v>0.78</v>
      </c>
      <c r="V64" t="n">
        <v>0.86</v>
      </c>
      <c r="W64" t="n">
        <v>5.33</v>
      </c>
      <c r="X64" t="n">
        <v>0.4</v>
      </c>
      <c r="Y64" t="n">
        <v>1</v>
      </c>
      <c r="Z64" t="n">
        <v>10</v>
      </c>
      <c r="AA64" t="n">
        <v>812.0988949181508</v>
      </c>
      <c r="AB64" t="n">
        <v>1111.149535301696</v>
      </c>
      <c r="AC64" t="n">
        <v>1005.102983160669</v>
      </c>
      <c r="AD64" t="n">
        <v>812098.8949181507</v>
      </c>
      <c r="AE64" t="n">
        <v>1111149.535301696</v>
      </c>
      <c r="AF64" t="n">
        <v>4.59602943896735e-06</v>
      </c>
      <c r="AG64" t="n">
        <v>32.2800925925926</v>
      </c>
      <c r="AH64" t="n">
        <v>1005102.983160669</v>
      </c>
    </row>
    <row r="65">
      <c r="A65" t="n">
        <v>63</v>
      </c>
      <c r="B65" t="n">
        <v>115</v>
      </c>
      <c r="C65" t="inlineStr">
        <is>
          <t xml:space="preserve">CONCLUIDO	</t>
        </is>
      </c>
      <c r="D65" t="n">
        <v>3.5956</v>
      </c>
      <c r="E65" t="n">
        <v>27.81</v>
      </c>
      <c r="F65" t="n">
        <v>24.54</v>
      </c>
      <c r="G65" t="n">
        <v>105.16</v>
      </c>
      <c r="H65" t="n">
        <v>1.19</v>
      </c>
      <c r="I65" t="n">
        <v>14</v>
      </c>
      <c r="J65" t="n">
        <v>250.14</v>
      </c>
      <c r="K65" t="n">
        <v>56.94</v>
      </c>
      <c r="L65" t="n">
        <v>16.75</v>
      </c>
      <c r="M65" t="n">
        <v>7</v>
      </c>
      <c r="N65" t="n">
        <v>61.45</v>
      </c>
      <c r="O65" t="n">
        <v>31084.72</v>
      </c>
      <c r="P65" t="n">
        <v>299.51</v>
      </c>
      <c r="Q65" t="n">
        <v>1397.25</v>
      </c>
      <c r="R65" t="n">
        <v>84.5</v>
      </c>
      <c r="S65" t="n">
        <v>66.97</v>
      </c>
      <c r="T65" t="n">
        <v>6183.1</v>
      </c>
      <c r="U65" t="n">
        <v>0.79</v>
      </c>
      <c r="V65" t="n">
        <v>0.86</v>
      </c>
      <c r="W65" t="n">
        <v>5.32</v>
      </c>
      <c r="X65" t="n">
        <v>0.37</v>
      </c>
      <c r="Y65" t="n">
        <v>1</v>
      </c>
      <c r="Z65" t="n">
        <v>10</v>
      </c>
      <c r="AA65" t="n">
        <v>810.708136625716</v>
      </c>
      <c r="AB65" t="n">
        <v>1109.246638450061</v>
      </c>
      <c r="AC65" t="n">
        <v>1003.381696113822</v>
      </c>
      <c r="AD65" t="n">
        <v>810708.136625716</v>
      </c>
      <c r="AE65" t="n">
        <v>1109246.638450061</v>
      </c>
      <c r="AF65" t="n">
        <v>4.60859039844693e-06</v>
      </c>
      <c r="AG65" t="n">
        <v>32.1875</v>
      </c>
      <c r="AH65" t="n">
        <v>1003381.696113822</v>
      </c>
    </row>
    <row r="66">
      <c r="A66" t="n">
        <v>64</v>
      </c>
      <c r="B66" t="n">
        <v>115</v>
      </c>
      <c r="C66" t="inlineStr">
        <is>
          <t xml:space="preserve">CONCLUIDO	</t>
        </is>
      </c>
      <c r="D66" t="n">
        <v>3.5977</v>
      </c>
      <c r="E66" t="n">
        <v>27.8</v>
      </c>
      <c r="F66" t="n">
        <v>24.52</v>
      </c>
      <c r="G66" t="n">
        <v>105.09</v>
      </c>
      <c r="H66" t="n">
        <v>1.21</v>
      </c>
      <c r="I66" t="n">
        <v>14</v>
      </c>
      <c r="J66" t="n">
        <v>250.59</v>
      </c>
      <c r="K66" t="n">
        <v>56.94</v>
      </c>
      <c r="L66" t="n">
        <v>17</v>
      </c>
      <c r="M66" t="n">
        <v>7</v>
      </c>
      <c r="N66" t="n">
        <v>61.65</v>
      </c>
      <c r="O66" t="n">
        <v>31140.15</v>
      </c>
      <c r="P66" t="n">
        <v>299.66</v>
      </c>
      <c r="Q66" t="n">
        <v>1397.19</v>
      </c>
      <c r="R66" t="n">
        <v>83.92</v>
      </c>
      <c r="S66" t="n">
        <v>66.97</v>
      </c>
      <c r="T66" t="n">
        <v>5892.45</v>
      </c>
      <c r="U66" t="n">
        <v>0.8</v>
      </c>
      <c r="V66" t="n">
        <v>0.86</v>
      </c>
      <c r="W66" t="n">
        <v>5.32</v>
      </c>
      <c r="X66" t="n">
        <v>0.36</v>
      </c>
      <c r="Y66" t="n">
        <v>1</v>
      </c>
      <c r="Z66" t="n">
        <v>10</v>
      </c>
      <c r="AA66" t="n">
        <v>810.5209109347327</v>
      </c>
      <c r="AB66" t="n">
        <v>1108.990467999843</v>
      </c>
      <c r="AC66" t="n">
        <v>1003.149974211835</v>
      </c>
      <c r="AD66" t="n">
        <v>810520.9109347326</v>
      </c>
      <c r="AE66" t="n">
        <v>1108990.467999843</v>
      </c>
      <c r="AF66" t="n">
        <v>4.611282032621126e-06</v>
      </c>
      <c r="AG66" t="n">
        <v>32.17592592592593</v>
      </c>
      <c r="AH66" t="n">
        <v>1003149.974211835</v>
      </c>
    </row>
    <row r="67">
      <c r="A67" t="n">
        <v>65</v>
      </c>
      <c r="B67" t="n">
        <v>115</v>
      </c>
      <c r="C67" t="inlineStr">
        <is>
          <t xml:space="preserve">CONCLUIDO	</t>
        </is>
      </c>
      <c r="D67" t="n">
        <v>3.5948</v>
      </c>
      <c r="E67" t="n">
        <v>27.82</v>
      </c>
      <c r="F67" t="n">
        <v>24.54</v>
      </c>
      <c r="G67" t="n">
        <v>105.18</v>
      </c>
      <c r="H67" t="n">
        <v>1.22</v>
      </c>
      <c r="I67" t="n">
        <v>14</v>
      </c>
      <c r="J67" t="n">
        <v>251.04</v>
      </c>
      <c r="K67" t="n">
        <v>56.94</v>
      </c>
      <c r="L67" t="n">
        <v>17.25</v>
      </c>
      <c r="M67" t="n">
        <v>6</v>
      </c>
      <c r="N67" t="n">
        <v>61.85</v>
      </c>
      <c r="O67" t="n">
        <v>31195.65</v>
      </c>
      <c r="P67" t="n">
        <v>298.81</v>
      </c>
      <c r="Q67" t="n">
        <v>1397.22</v>
      </c>
      <c r="R67" t="n">
        <v>84.66</v>
      </c>
      <c r="S67" t="n">
        <v>66.97</v>
      </c>
      <c r="T67" t="n">
        <v>6263.03</v>
      </c>
      <c r="U67" t="n">
        <v>0.79</v>
      </c>
      <c r="V67" t="n">
        <v>0.86</v>
      </c>
      <c r="W67" t="n">
        <v>5.32</v>
      </c>
      <c r="X67" t="n">
        <v>0.38</v>
      </c>
      <c r="Y67" t="n">
        <v>1</v>
      </c>
      <c r="Z67" t="n">
        <v>10</v>
      </c>
      <c r="AA67" t="n">
        <v>810.3091315243079</v>
      </c>
      <c r="AB67" t="n">
        <v>1108.700702067452</v>
      </c>
      <c r="AC67" t="n">
        <v>1002.887863133342</v>
      </c>
      <c r="AD67" t="n">
        <v>810309.1315243079</v>
      </c>
      <c r="AE67" t="n">
        <v>1108700.702067452</v>
      </c>
      <c r="AF67" t="n">
        <v>4.607565013999618e-06</v>
      </c>
      <c r="AG67" t="n">
        <v>32.19907407407408</v>
      </c>
      <c r="AH67" t="n">
        <v>1002887.863133342</v>
      </c>
    </row>
    <row r="68">
      <c r="A68" t="n">
        <v>66</v>
      </c>
      <c r="B68" t="n">
        <v>115</v>
      </c>
      <c r="C68" t="inlineStr">
        <is>
          <t xml:space="preserve">CONCLUIDO	</t>
        </is>
      </c>
      <c r="D68" t="n">
        <v>3.5955</v>
      </c>
      <c r="E68" t="n">
        <v>27.81</v>
      </c>
      <c r="F68" t="n">
        <v>24.54</v>
      </c>
      <c r="G68" t="n">
        <v>105.16</v>
      </c>
      <c r="H68" t="n">
        <v>1.24</v>
      </c>
      <c r="I68" t="n">
        <v>14</v>
      </c>
      <c r="J68" t="n">
        <v>251.49</v>
      </c>
      <c r="K68" t="n">
        <v>56.94</v>
      </c>
      <c r="L68" t="n">
        <v>17.5</v>
      </c>
      <c r="M68" t="n">
        <v>6</v>
      </c>
      <c r="N68" t="n">
        <v>62.05</v>
      </c>
      <c r="O68" t="n">
        <v>31251.22</v>
      </c>
      <c r="P68" t="n">
        <v>297.75</v>
      </c>
      <c r="Q68" t="n">
        <v>1397.22</v>
      </c>
      <c r="R68" t="n">
        <v>84.2</v>
      </c>
      <c r="S68" t="n">
        <v>66.97</v>
      </c>
      <c r="T68" t="n">
        <v>6032.8</v>
      </c>
      <c r="U68" t="n">
        <v>0.8</v>
      </c>
      <c r="V68" t="n">
        <v>0.86</v>
      </c>
      <c r="W68" t="n">
        <v>5.33</v>
      </c>
      <c r="X68" t="n">
        <v>0.37</v>
      </c>
      <c r="Y68" t="n">
        <v>1</v>
      </c>
      <c r="Z68" t="n">
        <v>10</v>
      </c>
      <c r="AA68" t="n">
        <v>809.5332006936462</v>
      </c>
      <c r="AB68" t="n">
        <v>1107.639039273288</v>
      </c>
      <c r="AC68" t="n">
        <v>1001.9275239462</v>
      </c>
      <c r="AD68" t="n">
        <v>809533.2006936462</v>
      </c>
      <c r="AE68" t="n">
        <v>1107639.039273288</v>
      </c>
      <c r="AF68" t="n">
        <v>4.608462225391016e-06</v>
      </c>
      <c r="AG68" t="n">
        <v>32.1875</v>
      </c>
      <c r="AH68" t="n">
        <v>1001927.5239462</v>
      </c>
    </row>
    <row r="69">
      <c r="A69" t="n">
        <v>67</v>
      </c>
      <c r="B69" t="n">
        <v>115</v>
      </c>
      <c r="C69" t="inlineStr">
        <is>
          <t xml:space="preserve">CONCLUIDO	</t>
        </is>
      </c>
      <c r="D69" t="n">
        <v>3.5954</v>
      </c>
      <c r="E69" t="n">
        <v>27.81</v>
      </c>
      <c r="F69" t="n">
        <v>24.54</v>
      </c>
      <c r="G69" t="n">
        <v>105.16</v>
      </c>
      <c r="H69" t="n">
        <v>1.25</v>
      </c>
      <c r="I69" t="n">
        <v>14</v>
      </c>
      <c r="J69" t="n">
        <v>251.94</v>
      </c>
      <c r="K69" t="n">
        <v>56.94</v>
      </c>
      <c r="L69" t="n">
        <v>17.75</v>
      </c>
      <c r="M69" t="n">
        <v>4</v>
      </c>
      <c r="N69" t="n">
        <v>62.25</v>
      </c>
      <c r="O69" t="n">
        <v>31306.86</v>
      </c>
      <c r="P69" t="n">
        <v>297.17</v>
      </c>
      <c r="Q69" t="n">
        <v>1397.24</v>
      </c>
      <c r="R69" t="n">
        <v>84.47</v>
      </c>
      <c r="S69" t="n">
        <v>66.97</v>
      </c>
      <c r="T69" t="n">
        <v>6164.34</v>
      </c>
      <c r="U69" t="n">
        <v>0.79</v>
      </c>
      <c r="V69" t="n">
        <v>0.86</v>
      </c>
      <c r="W69" t="n">
        <v>5.32</v>
      </c>
      <c r="X69" t="n">
        <v>0.37</v>
      </c>
      <c r="Y69" t="n">
        <v>1</v>
      </c>
      <c r="Z69" t="n">
        <v>10</v>
      </c>
      <c r="AA69" t="n">
        <v>809.1519928447248</v>
      </c>
      <c r="AB69" t="n">
        <v>1107.117453876691</v>
      </c>
      <c r="AC69" t="n">
        <v>1001.455717927804</v>
      </c>
      <c r="AD69" t="n">
        <v>809151.9928447248</v>
      </c>
      <c r="AE69" t="n">
        <v>1107117.453876691</v>
      </c>
      <c r="AF69" t="n">
        <v>4.608334052335102e-06</v>
      </c>
      <c r="AG69" t="n">
        <v>32.1875</v>
      </c>
      <c r="AH69" t="n">
        <v>1001455.717927804</v>
      </c>
    </row>
    <row r="70">
      <c r="A70" t="n">
        <v>68</v>
      </c>
      <c r="B70" t="n">
        <v>115</v>
      </c>
      <c r="C70" t="inlineStr">
        <is>
          <t xml:space="preserve">CONCLUIDO	</t>
        </is>
      </c>
      <c r="D70" t="n">
        <v>3.5941</v>
      </c>
      <c r="E70" t="n">
        <v>27.82</v>
      </c>
      <c r="F70" t="n">
        <v>24.55</v>
      </c>
      <c r="G70" t="n">
        <v>105.21</v>
      </c>
      <c r="H70" t="n">
        <v>1.27</v>
      </c>
      <c r="I70" t="n">
        <v>14</v>
      </c>
      <c r="J70" t="n">
        <v>252.39</v>
      </c>
      <c r="K70" t="n">
        <v>56.94</v>
      </c>
      <c r="L70" t="n">
        <v>18</v>
      </c>
      <c r="M70" t="n">
        <v>1</v>
      </c>
      <c r="N70" t="n">
        <v>62.45</v>
      </c>
      <c r="O70" t="n">
        <v>31362.58</v>
      </c>
      <c r="P70" t="n">
        <v>297</v>
      </c>
      <c r="Q70" t="n">
        <v>1397.27</v>
      </c>
      <c r="R70" t="n">
        <v>84.52</v>
      </c>
      <c r="S70" t="n">
        <v>66.97</v>
      </c>
      <c r="T70" t="n">
        <v>6190.09</v>
      </c>
      <c r="U70" t="n">
        <v>0.79</v>
      </c>
      <c r="V70" t="n">
        <v>0.86</v>
      </c>
      <c r="W70" t="n">
        <v>5.33</v>
      </c>
      <c r="X70" t="n">
        <v>0.38</v>
      </c>
      <c r="Y70" t="n">
        <v>1</v>
      </c>
      <c r="Z70" t="n">
        <v>10</v>
      </c>
      <c r="AA70" t="n">
        <v>809.2037007306207</v>
      </c>
      <c r="AB70" t="n">
        <v>1107.188202887364</v>
      </c>
      <c r="AC70" t="n">
        <v>1001.519714752196</v>
      </c>
      <c r="AD70" t="n">
        <v>809203.7007306207</v>
      </c>
      <c r="AE70" t="n">
        <v>1107188.202887364</v>
      </c>
      <c r="AF70" t="n">
        <v>4.60666780260822e-06</v>
      </c>
      <c r="AG70" t="n">
        <v>32.19907407407408</v>
      </c>
      <c r="AH70" t="n">
        <v>1001519.714752196</v>
      </c>
    </row>
    <row r="71">
      <c r="A71" t="n">
        <v>69</v>
      </c>
      <c r="B71" t="n">
        <v>115</v>
      </c>
      <c r="C71" t="inlineStr">
        <is>
          <t xml:space="preserve">CONCLUIDO	</t>
        </is>
      </c>
      <c r="D71" t="n">
        <v>3.5943</v>
      </c>
      <c r="E71" t="n">
        <v>27.82</v>
      </c>
      <c r="F71" t="n">
        <v>24.55</v>
      </c>
      <c r="G71" t="n">
        <v>105.2</v>
      </c>
      <c r="H71" t="n">
        <v>1.28</v>
      </c>
      <c r="I71" t="n">
        <v>14</v>
      </c>
      <c r="J71" t="n">
        <v>252.84</v>
      </c>
      <c r="K71" t="n">
        <v>56.94</v>
      </c>
      <c r="L71" t="n">
        <v>18.25</v>
      </c>
      <c r="M71" t="n">
        <v>1</v>
      </c>
      <c r="N71" t="n">
        <v>62.65</v>
      </c>
      <c r="O71" t="n">
        <v>31418.38</v>
      </c>
      <c r="P71" t="n">
        <v>297.18</v>
      </c>
      <c r="Q71" t="n">
        <v>1397.27</v>
      </c>
      <c r="R71" t="n">
        <v>84.45</v>
      </c>
      <c r="S71" t="n">
        <v>66.97</v>
      </c>
      <c r="T71" t="n">
        <v>6156.56</v>
      </c>
      <c r="U71" t="n">
        <v>0.79</v>
      </c>
      <c r="V71" t="n">
        <v>0.86</v>
      </c>
      <c r="W71" t="n">
        <v>5.33</v>
      </c>
      <c r="X71" t="n">
        <v>0.38</v>
      </c>
      <c r="Y71" t="n">
        <v>1</v>
      </c>
      <c r="Z71" t="n">
        <v>10</v>
      </c>
      <c r="AA71" t="n">
        <v>809.3069141555085</v>
      </c>
      <c r="AB71" t="n">
        <v>1107.329424048751</v>
      </c>
      <c r="AC71" t="n">
        <v>1001.647457964145</v>
      </c>
      <c r="AD71" t="n">
        <v>809306.9141555085</v>
      </c>
      <c r="AE71" t="n">
        <v>1107329.424048751</v>
      </c>
      <c r="AF71" t="n">
        <v>4.606924148720047e-06</v>
      </c>
      <c r="AG71" t="n">
        <v>32.19907407407408</v>
      </c>
      <c r="AH71" t="n">
        <v>1001647.457964145</v>
      </c>
    </row>
    <row r="72">
      <c r="A72" t="n">
        <v>70</v>
      </c>
      <c r="B72" t="n">
        <v>115</v>
      </c>
      <c r="C72" t="inlineStr">
        <is>
          <t xml:space="preserve">CONCLUIDO	</t>
        </is>
      </c>
      <c r="D72" t="n">
        <v>3.594</v>
      </c>
      <c r="E72" t="n">
        <v>27.82</v>
      </c>
      <c r="F72" t="n">
        <v>24.55</v>
      </c>
      <c r="G72" t="n">
        <v>105.21</v>
      </c>
      <c r="H72" t="n">
        <v>1.3</v>
      </c>
      <c r="I72" t="n">
        <v>14</v>
      </c>
      <c r="J72" t="n">
        <v>253.3</v>
      </c>
      <c r="K72" t="n">
        <v>56.94</v>
      </c>
      <c r="L72" t="n">
        <v>18.5</v>
      </c>
      <c r="M72" t="n">
        <v>0</v>
      </c>
      <c r="N72" t="n">
        <v>62.86</v>
      </c>
      <c r="O72" t="n">
        <v>31474.25</v>
      </c>
      <c r="P72" t="n">
        <v>297.51</v>
      </c>
      <c r="Q72" t="n">
        <v>1397.27</v>
      </c>
      <c r="R72" t="n">
        <v>84.45999999999999</v>
      </c>
      <c r="S72" t="n">
        <v>66.97</v>
      </c>
      <c r="T72" t="n">
        <v>6160.29</v>
      </c>
      <c r="U72" t="n">
        <v>0.79</v>
      </c>
      <c r="V72" t="n">
        <v>0.86</v>
      </c>
      <c r="W72" t="n">
        <v>5.33</v>
      </c>
      <c r="X72" t="n">
        <v>0.38</v>
      </c>
      <c r="Y72" t="n">
        <v>1</v>
      </c>
      <c r="Z72" t="n">
        <v>10</v>
      </c>
      <c r="AA72" t="n">
        <v>809.5558707207854</v>
      </c>
      <c r="AB72" t="n">
        <v>1107.670057404551</v>
      </c>
      <c r="AC72" t="n">
        <v>1001.95558175055</v>
      </c>
      <c r="AD72" t="n">
        <v>809555.8707207853</v>
      </c>
      <c r="AE72" t="n">
        <v>1107670.057404551</v>
      </c>
      <c r="AF72" t="n">
        <v>4.606539629552305e-06</v>
      </c>
      <c r="AG72" t="n">
        <v>32.19907407407408</v>
      </c>
      <c r="AH72" t="n">
        <v>1001955.58175055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3.0072</v>
      </c>
      <c r="E2" t="n">
        <v>33.25</v>
      </c>
      <c r="F2" t="n">
        <v>28.67</v>
      </c>
      <c r="G2" t="n">
        <v>11.03</v>
      </c>
      <c r="H2" t="n">
        <v>0.22</v>
      </c>
      <c r="I2" t="n">
        <v>156</v>
      </c>
      <c r="J2" t="n">
        <v>80.84</v>
      </c>
      <c r="K2" t="n">
        <v>35.1</v>
      </c>
      <c r="L2" t="n">
        <v>1</v>
      </c>
      <c r="M2" t="n">
        <v>154</v>
      </c>
      <c r="N2" t="n">
        <v>9.74</v>
      </c>
      <c r="O2" t="n">
        <v>10204.21</v>
      </c>
      <c r="P2" t="n">
        <v>215.16</v>
      </c>
      <c r="Q2" t="n">
        <v>1397.68</v>
      </c>
      <c r="R2" t="n">
        <v>219.31</v>
      </c>
      <c r="S2" t="n">
        <v>66.97</v>
      </c>
      <c r="T2" t="n">
        <v>72877.14999999999</v>
      </c>
      <c r="U2" t="n">
        <v>0.31</v>
      </c>
      <c r="V2" t="n">
        <v>0.73</v>
      </c>
      <c r="W2" t="n">
        <v>5.55</v>
      </c>
      <c r="X2" t="n">
        <v>4.5</v>
      </c>
      <c r="Y2" t="n">
        <v>1</v>
      </c>
      <c r="Z2" t="n">
        <v>10</v>
      </c>
      <c r="AA2" t="n">
        <v>835.0745693140931</v>
      </c>
      <c r="AB2" t="n">
        <v>1142.585866625441</v>
      </c>
      <c r="AC2" t="n">
        <v>1033.539075144044</v>
      </c>
      <c r="AD2" t="n">
        <v>835074.5693140931</v>
      </c>
      <c r="AE2" t="n">
        <v>1142585.866625441</v>
      </c>
      <c r="AF2" t="n">
        <v>6.228034140779222e-06</v>
      </c>
      <c r="AG2" t="n">
        <v>38.4837962962963</v>
      </c>
      <c r="AH2" t="n">
        <v>1033539.075144044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3.1752</v>
      </c>
      <c r="E3" t="n">
        <v>31.49</v>
      </c>
      <c r="F3" t="n">
        <v>27.57</v>
      </c>
      <c r="G3" t="n">
        <v>14.02</v>
      </c>
      <c r="H3" t="n">
        <v>0.27</v>
      </c>
      <c r="I3" t="n">
        <v>118</v>
      </c>
      <c r="J3" t="n">
        <v>81.14</v>
      </c>
      <c r="K3" t="n">
        <v>35.1</v>
      </c>
      <c r="L3" t="n">
        <v>1.25</v>
      </c>
      <c r="M3" t="n">
        <v>116</v>
      </c>
      <c r="N3" t="n">
        <v>9.789999999999999</v>
      </c>
      <c r="O3" t="n">
        <v>10241.25</v>
      </c>
      <c r="P3" t="n">
        <v>202.92</v>
      </c>
      <c r="Q3" t="n">
        <v>1397.51</v>
      </c>
      <c r="R3" t="n">
        <v>182.97</v>
      </c>
      <c r="S3" t="n">
        <v>66.97</v>
      </c>
      <c r="T3" t="n">
        <v>54895.32</v>
      </c>
      <c r="U3" t="n">
        <v>0.37</v>
      </c>
      <c r="V3" t="n">
        <v>0.76</v>
      </c>
      <c r="W3" t="n">
        <v>5.5</v>
      </c>
      <c r="X3" t="n">
        <v>3.4</v>
      </c>
      <c r="Y3" t="n">
        <v>1</v>
      </c>
      <c r="Z3" t="n">
        <v>10</v>
      </c>
      <c r="AA3" t="n">
        <v>778.9209461495657</v>
      </c>
      <c r="AB3" t="n">
        <v>1065.754002088722</v>
      </c>
      <c r="AC3" t="n">
        <v>964.0399359245098</v>
      </c>
      <c r="AD3" t="n">
        <v>778920.9461495656</v>
      </c>
      <c r="AE3" t="n">
        <v>1065754.002088722</v>
      </c>
      <c r="AF3" t="n">
        <v>6.575969008979178e-06</v>
      </c>
      <c r="AG3" t="n">
        <v>36.44675925925926</v>
      </c>
      <c r="AH3" t="n">
        <v>964039.9359245098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3.2938</v>
      </c>
      <c r="E4" t="n">
        <v>30.36</v>
      </c>
      <c r="F4" t="n">
        <v>26.85</v>
      </c>
      <c r="G4" t="n">
        <v>17.14</v>
      </c>
      <c r="H4" t="n">
        <v>0.32</v>
      </c>
      <c r="I4" t="n">
        <v>94</v>
      </c>
      <c r="J4" t="n">
        <v>81.44</v>
      </c>
      <c r="K4" t="n">
        <v>35.1</v>
      </c>
      <c r="L4" t="n">
        <v>1.5</v>
      </c>
      <c r="M4" t="n">
        <v>92</v>
      </c>
      <c r="N4" t="n">
        <v>9.84</v>
      </c>
      <c r="O4" t="n">
        <v>10278.32</v>
      </c>
      <c r="P4" t="n">
        <v>193.87</v>
      </c>
      <c r="Q4" t="n">
        <v>1397.28</v>
      </c>
      <c r="R4" t="n">
        <v>160.23</v>
      </c>
      <c r="S4" t="n">
        <v>66.97</v>
      </c>
      <c r="T4" t="n">
        <v>43646.27</v>
      </c>
      <c r="U4" t="n">
        <v>0.42</v>
      </c>
      <c r="V4" t="n">
        <v>0.78</v>
      </c>
      <c r="W4" t="n">
        <v>5.44</v>
      </c>
      <c r="X4" t="n">
        <v>2.68</v>
      </c>
      <c r="Y4" t="n">
        <v>1</v>
      </c>
      <c r="Z4" t="n">
        <v>10</v>
      </c>
      <c r="AA4" t="n">
        <v>742.0596319769264</v>
      </c>
      <c r="AB4" t="n">
        <v>1015.318725831307</v>
      </c>
      <c r="AC4" t="n">
        <v>918.4181316467483</v>
      </c>
      <c r="AD4" t="n">
        <v>742059.6319769265</v>
      </c>
      <c r="AE4" t="n">
        <v>1015318.725831307</v>
      </c>
      <c r="AF4" t="n">
        <v>6.821594457601291e-06</v>
      </c>
      <c r="AG4" t="n">
        <v>35.13888888888889</v>
      </c>
      <c r="AH4" t="n">
        <v>918418.1316467483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3.3743</v>
      </c>
      <c r="E5" t="n">
        <v>29.64</v>
      </c>
      <c r="F5" t="n">
        <v>26.4</v>
      </c>
      <c r="G5" t="n">
        <v>20.31</v>
      </c>
      <c r="H5" t="n">
        <v>0.38</v>
      </c>
      <c r="I5" t="n">
        <v>78</v>
      </c>
      <c r="J5" t="n">
        <v>81.73999999999999</v>
      </c>
      <c r="K5" t="n">
        <v>35.1</v>
      </c>
      <c r="L5" t="n">
        <v>1.75</v>
      </c>
      <c r="M5" t="n">
        <v>76</v>
      </c>
      <c r="N5" t="n">
        <v>9.890000000000001</v>
      </c>
      <c r="O5" t="n">
        <v>10315.41</v>
      </c>
      <c r="P5" t="n">
        <v>186.09</v>
      </c>
      <c r="Q5" t="n">
        <v>1397.5</v>
      </c>
      <c r="R5" t="n">
        <v>145.38</v>
      </c>
      <c r="S5" t="n">
        <v>66.97</v>
      </c>
      <c r="T5" t="n">
        <v>36302.61</v>
      </c>
      <c r="U5" t="n">
        <v>0.46</v>
      </c>
      <c r="V5" t="n">
        <v>0.8</v>
      </c>
      <c r="W5" t="n">
        <v>5.42</v>
      </c>
      <c r="X5" t="n">
        <v>2.23</v>
      </c>
      <c r="Y5" t="n">
        <v>1</v>
      </c>
      <c r="Z5" t="n">
        <v>10</v>
      </c>
      <c r="AA5" t="n">
        <v>710.6852481206137</v>
      </c>
      <c r="AB5" t="n">
        <v>972.3909096989722</v>
      </c>
      <c r="AC5" t="n">
        <v>879.5872860365149</v>
      </c>
      <c r="AD5" t="n">
        <v>710685.2481206136</v>
      </c>
      <c r="AE5" t="n">
        <v>972390.9096989722</v>
      </c>
      <c r="AF5" t="n">
        <v>6.98831324861377e-06</v>
      </c>
      <c r="AG5" t="n">
        <v>34.30555555555556</v>
      </c>
      <c r="AH5" t="n">
        <v>879587.2860365149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3.4422</v>
      </c>
      <c r="E6" t="n">
        <v>29.05</v>
      </c>
      <c r="F6" t="n">
        <v>26.02</v>
      </c>
      <c r="G6" t="n">
        <v>23.66</v>
      </c>
      <c r="H6" t="n">
        <v>0.43</v>
      </c>
      <c r="I6" t="n">
        <v>66</v>
      </c>
      <c r="J6" t="n">
        <v>82.04000000000001</v>
      </c>
      <c r="K6" t="n">
        <v>35.1</v>
      </c>
      <c r="L6" t="n">
        <v>2</v>
      </c>
      <c r="M6" t="n">
        <v>64</v>
      </c>
      <c r="N6" t="n">
        <v>9.94</v>
      </c>
      <c r="O6" t="n">
        <v>10352.53</v>
      </c>
      <c r="P6" t="n">
        <v>179.25</v>
      </c>
      <c r="Q6" t="n">
        <v>1397.32</v>
      </c>
      <c r="R6" t="n">
        <v>133.08</v>
      </c>
      <c r="S6" t="n">
        <v>66.97</v>
      </c>
      <c r="T6" t="n">
        <v>30213.78</v>
      </c>
      <c r="U6" t="n">
        <v>0.5</v>
      </c>
      <c r="V6" t="n">
        <v>0.8100000000000001</v>
      </c>
      <c r="W6" t="n">
        <v>5.39</v>
      </c>
      <c r="X6" t="n">
        <v>1.86</v>
      </c>
      <c r="Y6" t="n">
        <v>1</v>
      </c>
      <c r="Z6" t="n">
        <v>10</v>
      </c>
      <c r="AA6" t="n">
        <v>690.9327549360606</v>
      </c>
      <c r="AB6" t="n">
        <v>945.3646771053692</v>
      </c>
      <c r="AC6" t="n">
        <v>855.1403991500896</v>
      </c>
      <c r="AD6" t="n">
        <v>690932.7549360606</v>
      </c>
      <c r="AE6" t="n">
        <v>945364.6771053692</v>
      </c>
      <c r="AF6" t="n">
        <v>7.128936924511253e-06</v>
      </c>
      <c r="AG6" t="n">
        <v>33.62268518518518</v>
      </c>
      <c r="AH6" t="n">
        <v>855140.3991500896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3.4915</v>
      </c>
      <c r="E7" t="n">
        <v>28.64</v>
      </c>
      <c r="F7" t="n">
        <v>25.77</v>
      </c>
      <c r="G7" t="n">
        <v>27.12</v>
      </c>
      <c r="H7" t="n">
        <v>0.48</v>
      </c>
      <c r="I7" t="n">
        <v>57</v>
      </c>
      <c r="J7" t="n">
        <v>82.34</v>
      </c>
      <c r="K7" t="n">
        <v>35.1</v>
      </c>
      <c r="L7" t="n">
        <v>2.25</v>
      </c>
      <c r="M7" t="n">
        <v>55</v>
      </c>
      <c r="N7" t="n">
        <v>9.99</v>
      </c>
      <c r="O7" t="n">
        <v>10389.66</v>
      </c>
      <c r="P7" t="n">
        <v>173.63</v>
      </c>
      <c r="Q7" t="n">
        <v>1397.4</v>
      </c>
      <c r="R7" t="n">
        <v>124.61</v>
      </c>
      <c r="S7" t="n">
        <v>66.97</v>
      </c>
      <c r="T7" t="n">
        <v>26022.42</v>
      </c>
      <c r="U7" t="n">
        <v>0.54</v>
      </c>
      <c r="V7" t="n">
        <v>0.82</v>
      </c>
      <c r="W7" t="n">
        <v>5.39</v>
      </c>
      <c r="X7" t="n">
        <v>1.6</v>
      </c>
      <c r="Y7" t="n">
        <v>1</v>
      </c>
      <c r="Z7" t="n">
        <v>10</v>
      </c>
      <c r="AA7" t="n">
        <v>683.1881905402704</v>
      </c>
      <c r="AB7" t="n">
        <v>934.7682224329815</v>
      </c>
      <c r="AC7" t="n">
        <v>845.555255239417</v>
      </c>
      <c r="AD7" t="n">
        <v>683188.1905402704</v>
      </c>
      <c r="AE7" t="n">
        <v>934768.2224329815</v>
      </c>
      <c r="AF7" t="n">
        <v>7.231039240000883e-06</v>
      </c>
      <c r="AG7" t="n">
        <v>33.14814814814815</v>
      </c>
      <c r="AH7" t="n">
        <v>845555.255239417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3.5392</v>
      </c>
      <c r="E8" t="n">
        <v>28.26</v>
      </c>
      <c r="F8" t="n">
        <v>25.52</v>
      </c>
      <c r="G8" t="n">
        <v>31.25</v>
      </c>
      <c r="H8" t="n">
        <v>0.53</v>
      </c>
      <c r="I8" t="n">
        <v>49</v>
      </c>
      <c r="J8" t="n">
        <v>82.65000000000001</v>
      </c>
      <c r="K8" t="n">
        <v>35.1</v>
      </c>
      <c r="L8" t="n">
        <v>2.5</v>
      </c>
      <c r="M8" t="n">
        <v>46</v>
      </c>
      <c r="N8" t="n">
        <v>10.04</v>
      </c>
      <c r="O8" t="n">
        <v>10426.82</v>
      </c>
      <c r="P8" t="n">
        <v>167.38</v>
      </c>
      <c r="Q8" t="n">
        <v>1397.33</v>
      </c>
      <c r="R8" t="n">
        <v>116.72</v>
      </c>
      <c r="S8" t="n">
        <v>66.97</v>
      </c>
      <c r="T8" t="n">
        <v>22117.32</v>
      </c>
      <c r="U8" t="n">
        <v>0.57</v>
      </c>
      <c r="V8" t="n">
        <v>0.82</v>
      </c>
      <c r="W8" t="n">
        <v>5.37</v>
      </c>
      <c r="X8" t="n">
        <v>1.35</v>
      </c>
      <c r="Y8" t="n">
        <v>1</v>
      </c>
      <c r="Z8" t="n">
        <v>10</v>
      </c>
      <c r="AA8" t="n">
        <v>666.0266800508174</v>
      </c>
      <c r="AB8" t="n">
        <v>911.2870866689033</v>
      </c>
      <c r="AC8" t="n">
        <v>824.3151261166817</v>
      </c>
      <c r="AD8" t="n">
        <v>666026.6800508174</v>
      </c>
      <c r="AE8" t="n">
        <v>911287.0866689032</v>
      </c>
      <c r="AF8" t="n">
        <v>7.329827890079084e-06</v>
      </c>
      <c r="AG8" t="n">
        <v>32.70833333333334</v>
      </c>
      <c r="AH8" t="n">
        <v>824315.1261166816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3.5607</v>
      </c>
      <c r="E9" t="n">
        <v>28.08</v>
      </c>
      <c r="F9" t="n">
        <v>25.43</v>
      </c>
      <c r="G9" t="n">
        <v>34.68</v>
      </c>
      <c r="H9" t="n">
        <v>0.58</v>
      </c>
      <c r="I9" t="n">
        <v>44</v>
      </c>
      <c r="J9" t="n">
        <v>82.95</v>
      </c>
      <c r="K9" t="n">
        <v>35.1</v>
      </c>
      <c r="L9" t="n">
        <v>2.75</v>
      </c>
      <c r="M9" t="n">
        <v>30</v>
      </c>
      <c r="N9" t="n">
        <v>10.1</v>
      </c>
      <c r="O9" t="n">
        <v>10463.99</v>
      </c>
      <c r="P9" t="n">
        <v>162.55</v>
      </c>
      <c r="Q9" t="n">
        <v>1397.35</v>
      </c>
      <c r="R9" t="n">
        <v>113.12</v>
      </c>
      <c r="S9" t="n">
        <v>66.97</v>
      </c>
      <c r="T9" t="n">
        <v>20344.16</v>
      </c>
      <c r="U9" t="n">
        <v>0.59</v>
      </c>
      <c r="V9" t="n">
        <v>0.83</v>
      </c>
      <c r="W9" t="n">
        <v>5.39</v>
      </c>
      <c r="X9" t="n">
        <v>1.27</v>
      </c>
      <c r="Y9" t="n">
        <v>1</v>
      </c>
      <c r="Z9" t="n">
        <v>10</v>
      </c>
      <c r="AA9" t="n">
        <v>661.1929176481333</v>
      </c>
      <c r="AB9" t="n">
        <v>904.6733196990041</v>
      </c>
      <c r="AC9" t="n">
        <v>818.3325677839091</v>
      </c>
      <c r="AD9" t="n">
        <v>661192.9176481332</v>
      </c>
      <c r="AE9" t="n">
        <v>904673.3196990041</v>
      </c>
      <c r="AF9" t="n">
        <v>7.374355269045151e-06</v>
      </c>
      <c r="AG9" t="n">
        <v>32.5</v>
      </c>
      <c r="AH9" t="n">
        <v>818332.5677839092</v>
      </c>
    </row>
    <row r="10">
      <c r="A10" t="n">
        <v>8</v>
      </c>
      <c r="B10" t="n">
        <v>35</v>
      </c>
      <c r="C10" t="inlineStr">
        <is>
          <t xml:space="preserve">CONCLUIDO	</t>
        </is>
      </c>
      <c r="D10" t="n">
        <v>3.5739</v>
      </c>
      <c r="E10" t="n">
        <v>27.98</v>
      </c>
      <c r="F10" t="n">
        <v>25.37</v>
      </c>
      <c r="G10" t="n">
        <v>36.24</v>
      </c>
      <c r="H10" t="n">
        <v>0.63</v>
      </c>
      <c r="I10" t="n">
        <v>42</v>
      </c>
      <c r="J10" t="n">
        <v>83.25</v>
      </c>
      <c r="K10" t="n">
        <v>35.1</v>
      </c>
      <c r="L10" t="n">
        <v>3</v>
      </c>
      <c r="M10" t="n">
        <v>11</v>
      </c>
      <c r="N10" t="n">
        <v>10.15</v>
      </c>
      <c r="O10" t="n">
        <v>10501.19</v>
      </c>
      <c r="P10" t="n">
        <v>160.4</v>
      </c>
      <c r="Q10" t="n">
        <v>1397.25</v>
      </c>
      <c r="R10" t="n">
        <v>110.55</v>
      </c>
      <c r="S10" t="n">
        <v>66.97</v>
      </c>
      <c r="T10" t="n">
        <v>19068.89</v>
      </c>
      <c r="U10" t="n">
        <v>0.61</v>
      </c>
      <c r="V10" t="n">
        <v>0.83</v>
      </c>
      <c r="W10" t="n">
        <v>5.39</v>
      </c>
      <c r="X10" t="n">
        <v>1.2</v>
      </c>
      <c r="Y10" t="n">
        <v>1</v>
      </c>
      <c r="Z10" t="n">
        <v>10</v>
      </c>
      <c r="AA10" t="n">
        <v>658.8528749857736</v>
      </c>
      <c r="AB10" t="n">
        <v>901.4715700929672</v>
      </c>
      <c r="AC10" t="n">
        <v>815.4363886665889</v>
      </c>
      <c r="AD10" t="n">
        <v>658852.8749857736</v>
      </c>
      <c r="AE10" t="n">
        <v>901471.5700929672</v>
      </c>
      <c r="AF10" t="n">
        <v>7.401693008689433e-06</v>
      </c>
      <c r="AG10" t="n">
        <v>32.38425925925926</v>
      </c>
      <c r="AH10" t="n">
        <v>815436.3886665888</v>
      </c>
    </row>
    <row r="11">
      <c r="A11" t="n">
        <v>9</v>
      </c>
      <c r="B11" t="n">
        <v>35</v>
      </c>
      <c r="C11" t="inlineStr">
        <is>
          <t xml:space="preserve">CONCLUIDO	</t>
        </is>
      </c>
      <c r="D11" t="n">
        <v>3.5687</v>
      </c>
      <c r="E11" t="n">
        <v>28.02</v>
      </c>
      <c r="F11" t="n">
        <v>25.41</v>
      </c>
      <c r="G11" t="n">
        <v>36.29</v>
      </c>
      <c r="H11" t="n">
        <v>0.68</v>
      </c>
      <c r="I11" t="n">
        <v>42</v>
      </c>
      <c r="J11" t="n">
        <v>83.55</v>
      </c>
      <c r="K11" t="n">
        <v>35.1</v>
      </c>
      <c r="L11" t="n">
        <v>3.25</v>
      </c>
      <c r="M11" t="n">
        <v>2</v>
      </c>
      <c r="N11" t="n">
        <v>10.2</v>
      </c>
      <c r="O11" t="n">
        <v>10538.42</v>
      </c>
      <c r="P11" t="n">
        <v>160.56</v>
      </c>
      <c r="Q11" t="n">
        <v>1397.4</v>
      </c>
      <c r="R11" t="n">
        <v>111.08</v>
      </c>
      <c r="S11" t="n">
        <v>66.97</v>
      </c>
      <c r="T11" t="n">
        <v>19333.65</v>
      </c>
      <c r="U11" t="n">
        <v>0.6</v>
      </c>
      <c r="V11" t="n">
        <v>0.83</v>
      </c>
      <c r="W11" t="n">
        <v>5.42</v>
      </c>
      <c r="X11" t="n">
        <v>1.24</v>
      </c>
      <c r="Y11" t="n">
        <v>1</v>
      </c>
      <c r="Z11" t="n">
        <v>10</v>
      </c>
      <c r="AA11" t="n">
        <v>659.3577489540598</v>
      </c>
      <c r="AB11" t="n">
        <v>902.1623609298439</v>
      </c>
      <c r="AC11" t="n">
        <v>816.0612513955249</v>
      </c>
      <c r="AD11" t="n">
        <v>659357.7489540598</v>
      </c>
      <c r="AE11" t="n">
        <v>902162.3609298439</v>
      </c>
      <c r="AF11" t="n">
        <v>7.390923596102291e-06</v>
      </c>
      <c r="AG11" t="n">
        <v>32.43055555555556</v>
      </c>
      <c r="AH11" t="n">
        <v>816061.2513955249</v>
      </c>
    </row>
    <row r="12">
      <c r="A12" t="n">
        <v>10</v>
      </c>
      <c r="B12" t="n">
        <v>35</v>
      </c>
      <c r="C12" t="inlineStr">
        <is>
          <t xml:space="preserve">CONCLUIDO	</t>
        </is>
      </c>
      <c r="D12" t="n">
        <v>3.5753</v>
      </c>
      <c r="E12" t="n">
        <v>27.97</v>
      </c>
      <c r="F12" t="n">
        <v>25.37</v>
      </c>
      <c r="G12" t="n">
        <v>37.13</v>
      </c>
      <c r="H12" t="n">
        <v>0.73</v>
      </c>
      <c r="I12" t="n">
        <v>41</v>
      </c>
      <c r="J12" t="n">
        <v>83.84999999999999</v>
      </c>
      <c r="K12" t="n">
        <v>35.1</v>
      </c>
      <c r="L12" t="n">
        <v>3.5</v>
      </c>
      <c r="M12" t="n">
        <v>0</v>
      </c>
      <c r="N12" t="n">
        <v>10.25</v>
      </c>
      <c r="O12" t="n">
        <v>10575.66</v>
      </c>
      <c r="P12" t="n">
        <v>160.93</v>
      </c>
      <c r="Q12" t="n">
        <v>1397.26</v>
      </c>
      <c r="R12" t="n">
        <v>109.86</v>
      </c>
      <c r="S12" t="n">
        <v>66.97</v>
      </c>
      <c r="T12" t="n">
        <v>18728.6</v>
      </c>
      <c r="U12" t="n">
        <v>0.61</v>
      </c>
      <c r="V12" t="n">
        <v>0.83</v>
      </c>
      <c r="W12" t="n">
        <v>5.42</v>
      </c>
      <c r="X12" t="n">
        <v>1.21</v>
      </c>
      <c r="Y12" t="n">
        <v>1</v>
      </c>
      <c r="Z12" t="n">
        <v>10</v>
      </c>
      <c r="AA12" t="n">
        <v>659.1381777827556</v>
      </c>
      <c r="AB12" t="n">
        <v>901.8619339664692</v>
      </c>
      <c r="AC12" t="n">
        <v>815.7894967598829</v>
      </c>
      <c r="AD12" t="n">
        <v>659138.1777827556</v>
      </c>
      <c r="AE12" t="n">
        <v>901861.9339664693</v>
      </c>
      <c r="AF12" t="n">
        <v>7.404592465924432e-06</v>
      </c>
      <c r="AG12" t="n">
        <v>32.37268518518518</v>
      </c>
      <c r="AH12" t="n">
        <v>815789.4967598829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2.7274</v>
      </c>
      <c r="E2" t="n">
        <v>36.66</v>
      </c>
      <c r="F2" t="n">
        <v>30.12</v>
      </c>
      <c r="G2" t="n">
        <v>8.9</v>
      </c>
      <c r="H2" t="n">
        <v>0.16</v>
      </c>
      <c r="I2" t="n">
        <v>203</v>
      </c>
      <c r="J2" t="n">
        <v>107.41</v>
      </c>
      <c r="K2" t="n">
        <v>41.65</v>
      </c>
      <c r="L2" t="n">
        <v>1</v>
      </c>
      <c r="M2" t="n">
        <v>201</v>
      </c>
      <c r="N2" t="n">
        <v>14.77</v>
      </c>
      <c r="O2" t="n">
        <v>13481.73</v>
      </c>
      <c r="P2" t="n">
        <v>279.96</v>
      </c>
      <c r="Q2" t="n">
        <v>1397.69</v>
      </c>
      <c r="R2" t="n">
        <v>266.51</v>
      </c>
      <c r="S2" t="n">
        <v>66.97</v>
      </c>
      <c r="T2" t="n">
        <v>96239.61</v>
      </c>
      <c r="U2" t="n">
        <v>0.25</v>
      </c>
      <c r="V2" t="n">
        <v>0.7</v>
      </c>
      <c r="W2" t="n">
        <v>5.63</v>
      </c>
      <c r="X2" t="n">
        <v>5.95</v>
      </c>
      <c r="Y2" t="n">
        <v>1</v>
      </c>
      <c r="Z2" t="n">
        <v>10</v>
      </c>
      <c r="AA2" t="n">
        <v>1010.668951175845</v>
      </c>
      <c r="AB2" t="n">
        <v>1382.841846566085</v>
      </c>
      <c r="AC2" t="n">
        <v>1250.865361560538</v>
      </c>
      <c r="AD2" t="n">
        <v>1010668.951175845</v>
      </c>
      <c r="AE2" t="n">
        <v>1382841.846566085</v>
      </c>
      <c r="AF2" t="n">
        <v>4.89164591319538e-06</v>
      </c>
      <c r="AG2" t="n">
        <v>42.43055555555555</v>
      </c>
      <c r="AH2" t="n">
        <v>1250865.361560538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2.9386</v>
      </c>
      <c r="E3" t="n">
        <v>34.03</v>
      </c>
      <c r="F3" t="n">
        <v>28.59</v>
      </c>
      <c r="G3" t="n">
        <v>11.21</v>
      </c>
      <c r="H3" t="n">
        <v>0.2</v>
      </c>
      <c r="I3" t="n">
        <v>153</v>
      </c>
      <c r="J3" t="n">
        <v>107.73</v>
      </c>
      <c r="K3" t="n">
        <v>41.65</v>
      </c>
      <c r="L3" t="n">
        <v>1.25</v>
      </c>
      <c r="M3" t="n">
        <v>151</v>
      </c>
      <c r="N3" t="n">
        <v>14.83</v>
      </c>
      <c r="O3" t="n">
        <v>13520.81</v>
      </c>
      <c r="P3" t="n">
        <v>263.05</v>
      </c>
      <c r="Q3" t="n">
        <v>1397.61</v>
      </c>
      <c r="R3" t="n">
        <v>217.03</v>
      </c>
      <c r="S3" t="n">
        <v>66.97</v>
      </c>
      <c r="T3" t="n">
        <v>71749.89</v>
      </c>
      <c r="U3" t="n">
        <v>0.31</v>
      </c>
      <c r="V3" t="n">
        <v>0.74</v>
      </c>
      <c r="W3" t="n">
        <v>5.54</v>
      </c>
      <c r="X3" t="n">
        <v>4.42</v>
      </c>
      <c r="Y3" t="n">
        <v>1</v>
      </c>
      <c r="Z3" t="n">
        <v>10</v>
      </c>
      <c r="AA3" t="n">
        <v>914.4486671613093</v>
      </c>
      <c r="AB3" t="n">
        <v>1251.18900903806</v>
      </c>
      <c r="AC3" t="n">
        <v>1131.77728607027</v>
      </c>
      <c r="AD3" t="n">
        <v>914448.6671613094</v>
      </c>
      <c r="AE3" t="n">
        <v>1251189.00903806</v>
      </c>
      <c r="AF3" t="n">
        <v>5.270437295782042e-06</v>
      </c>
      <c r="AG3" t="n">
        <v>39.38657407407408</v>
      </c>
      <c r="AH3" t="n">
        <v>1131777.28607027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3.081</v>
      </c>
      <c r="E4" t="n">
        <v>32.46</v>
      </c>
      <c r="F4" t="n">
        <v>27.71</v>
      </c>
      <c r="G4" t="n">
        <v>13.63</v>
      </c>
      <c r="H4" t="n">
        <v>0.24</v>
      </c>
      <c r="I4" t="n">
        <v>122</v>
      </c>
      <c r="J4" t="n">
        <v>108.05</v>
      </c>
      <c r="K4" t="n">
        <v>41.65</v>
      </c>
      <c r="L4" t="n">
        <v>1.5</v>
      </c>
      <c r="M4" t="n">
        <v>120</v>
      </c>
      <c r="N4" t="n">
        <v>14.9</v>
      </c>
      <c r="O4" t="n">
        <v>13559.91</v>
      </c>
      <c r="P4" t="n">
        <v>252</v>
      </c>
      <c r="Q4" t="n">
        <v>1397.54</v>
      </c>
      <c r="R4" t="n">
        <v>187.36</v>
      </c>
      <c r="S4" t="n">
        <v>66.97</v>
      </c>
      <c r="T4" t="n">
        <v>57072.85</v>
      </c>
      <c r="U4" t="n">
        <v>0.36</v>
      </c>
      <c r="V4" t="n">
        <v>0.76</v>
      </c>
      <c r="W4" t="n">
        <v>5.51</v>
      </c>
      <c r="X4" t="n">
        <v>3.54</v>
      </c>
      <c r="Y4" t="n">
        <v>1</v>
      </c>
      <c r="Z4" t="n">
        <v>10</v>
      </c>
      <c r="AA4" t="n">
        <v>857.8337467884811</v>
      </c>
      <c r="AB4" t="n">
        <v>1173.725977309946</v>
      </c>
      <c r="AC4" t="n">
        <v>1061.70721737024</v>
      </c>
      <c r="AD4" t="n">
        <v>857833.7467884811</v>
      </c>
      <c r="AE4" t="n">
        <v>1173725.977309946</v>
      </c>
      <c r="AF4" t="n">
        <v>5.525834515859414e-06</v>
      </c>
      <c r="AG4" t="n">
        <v>37.56944444444445</v>
      </c>
      <c r="AH4" t="n">
        <v>1061707.21737024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3.1905</v>
      </c>
      <c r="E5" t="n">
        <v>31.34</v>
      </c>
      <c r="F5" t="n">
        <v>27.06</v>
      </c>
      <c r="G5" t="n">
        <v>16.08</v>
      </c>
      <c r="H5" t="n">
        <v>0.28</v>
      </c>
      <c r="I5" t="n">
        <v>101</v>
      </c>
      <c r="J5" t="n">
        <v>108.37</v>
      </c>
      <c r="K5" t="n">
        <v>41.65</v>
      </c>
      <c r="L5" t="n">
        <v>1.75</v>
      </c>
      <c r="M5" t="n">
        <v>99</v>
      </c>
      <c r="N5" t="n">
        <v>14.97</v>
      </c>
      <c r="O5" t="n">
        <v>13599.17</v>
      </c>
      <c r="P5" t="n">
        <v>243.5</v>
      </c>
      <c r="Q5" t="n">
        <v>1397.32</v>
      </c>
      <c r="R5" t="n">
        <v>166.52</v>
      </c>
      <c r="S5" t="n">
        <v>66.97</v>
      </c>
      <c r="T5" t="n">
        <v>46759.2</v>
      </c>
      <c r="U5" t="n">
        <v>0.4</v>
      </c>
      <c r="V5" t="n">
        <v>0.78</v>
      </c>
      <c r="W5" t="n">
        <v>5.47</v>
      </c>
      <c r="X5" t="n">
        <v>2.9</v>
      </c>
      <c r="Y5" t="n">
        <v>1</v>
      </c>
      <c r="Z5" t="n">
        <v>10</v>
      </c>
      <c r="AA5" t="n">
        <v>818.9263756568182</v>
      </c>
      <c r="AB5" t="n">
        <v>1120.491195655533</v>
      </c>
      <c r="AC5" t="n">
        <v>1013.553088561438</v>
      </c>
      <c r="AD5" t="n">
        <v>818926.3756568182</v>
      </c>
      <c r="AE5" t="n">
        <v>1120491.195655533</v>
      </c>
      <c r="AF5" t="n">
        <v>5.722224934388011e-06</v>
      </c>
      <c r="AG5" t="n">
        <v>36.27314814814815</v>
      </c>
      <c r="AH5" t="n">
        <v>1013553.088561438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3.2714</v>
      </c>
      <c r="E6" t="n">
        <v>30.57</v>
      </c>
      <c r="F6" t="n">
        <v>26.62</v>
      </c>
      <c r="G6" t="n">
        <v>18.57</v>
      </c>
      <c r="H6" t="n">
        <v>0.32</v>
      </c>
      <c r="I6" t="n">
        <v>86</v>
      </c>
      <c r="J6" t="n">
        <v>108.68</v>
      </c>
      <c r="K6" t="n">
        <v>41.65</v>
      </c>
      <c r="L6" t="n">
        <v>2</v>
      </c>
      <c r="M6" t="n">
        <v>84</v>
      </c>
      <c r="N6" t="n">
        <v>15.03</v>
      </c>
      <c r="O6" t="n">
        <v>13638.32</v>
      </c>
      <c r="P6" t="n">
        <v>236.68</v>
      </c>
      <c r="Q6" t="n">
        <v>1397.27</v>
      </c>
      <c r="R6" t="n">
        <v>152.59</v>
      </c>
      <c r="S6" t="n">
        <v>66.97</v>
      </c>
      <c r="T6" t="n">
        <v>39865.43</v>
      </c>
      <c r="U6" t="n">
        <v>0.44</v>
      </c>
      <c r="V6" t="n">
        <v>0.79</v>
      </c>
      <c r="W6" t="n">
        <v>5.43</v>
      </c>
      <c r="X6" t="n">
        <v>2.45</v>
      </c>
      <c r="Y6" t="n">
        <v>1</v>
      </c>
      <c r="Z6" t="n">
        <v>10</v>
      </c>
      <c r="AA6" t="n">
        <v>795.3075336740454</v>
      </c>
      <c r="AB6" t="n">
        <v>1088.174854064935</v>
      </c>
      <c r="AC6" t="n">
        <v>984.3209732559766</v>
      </c>
      <c r="AD6" t="n">
        <v>795307.5336740455</v>
      </c>
      <c r="AE6" t="n">
        <v>1088174.854064935</v>
      </c>
      <c r="AF6" t="n">
        <v>5.867320686524663e-06</v>
      </c>
      <c r="AG6" t="n">
        <v>35.38194444444445</v>
      </c>
      <c r="AH6" t="n">
        <v>984320.9732559766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3.3344</v>
      </c>
      <c r="E7" t="n">
        <v>29.99</v>
      </c>
      <c r="F7" t="n">
        <v>26.29</v>
      </c>
      <c r="G7" t="n">
        <v>21.03</v>
      </c>
      <c r="H7" t="n">
        <v>0.36</v>
      </c>
      <c r="I7" t="n">
        <v>75</v>
      </c>
      <c r="J7" t="n">
        <v>109</v>
      </c>
      <c r="K7" t="n">
        <v>41.65</v>
      </c>
      <c r="L7" t="n">
        <v>2.25</v>
      </c>
      <c r="M7" t="n">
        <v>73</v>
      </c>
      <c r="N7" t="n">
        <v>15.1</v>
      </c>
      <c r="O7" t="n">
        <v>13677.51</v>
      </c>
      <c r="P7" t="n">
        <v>230.75</v>
      </c>
      <c r="Q7" t="n">
        <v>1397.39</v>
      </c>
      <c r="R7" t="n">
        <v>141.79</v>
      </c>
      <c r="S7" t="n">
        <v>66.97</v>
      </c>
      <c r="T7" t="n">
        <v>34520.81</v>
      </c>
      <c r="U7" t="n">
        <v>0.47</v>
      </c>
      <c r="V7" t="n">
        <v>0.8</v>
      </c>
      <c r="W7" t="n">
        <v>5.41</v>
      </c>
      <c r="X7" t="n">
        <v>2.12</v>
      </c>
      <c r="Y7" t="n">
        <v>1</v>
      </c>
      <c r="Z7" t="n">
        <v>10</v>
      </c>
      <c r="AA7" t="n">
        <v>774.9581625598166</v>
      </c>
      <c r="AB7" t="n">
        <v>1060.331946755554</v>
      </c>
      <c r="AC7" t="n">
        <v>959.1353539424368</v>
      </c>
      <c r="AD7" t="n">
        <v>774958.1625598166</v>
      </c>
      <c r="AE7" t="n">
        <v>1060331.946755554</v>
      </c>
      <c r="AF7" t="n">
        <v>5.980312434171252e-06</v>
      </c>
      <c r="AG7" t="n">
        <v>34.71064814814815</v>
      </c>
      <c r="AH7" t="n">
        <v>959135.3539424369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3.3828</v>
      </c>
      <c r="E8" t="n">
        <v>29.56</v>
      </c>
      <c r="F8" t="n">
        <v>26.06</v>
      </c>
      <c r="G8" t="n">
        <v>23.69</v>
      </c>
      <c r="H8" t="n">
        <v>0.4</v>
      </c>
      <c r="I8" t="n">
        <v>66</v>
      </c>
      <c r="J8" t="n">
        <v>109.32</v>
      </c>
      <c r="K8" t="n">
        <v>41.65</v>
      </c>
      <c r="L8" t="n">
        <v>2.5</v>
      </c>
      <c r="M8" t="n">
        <v>64</v>
      </c>
      <c r="N8" t="n">
        <v>15.17</v>
      </c>
      <c r="O8" t="n">
        <v>13716.72</v>
      </c>
      <c r="P8" t="n">
        <v>226</v>
      </c>
      <c r="Q8" t="n">
        <v>1397.28</v>
      </c>
      <c r="R8" t="n">
        <v>133.85</v>
      </c>
      <c r="S8" t="n">
        <v>66.97</v>
      </c>
      <c r="T8" t="n">
        <v>30594.33</v>
      </c>
      <c r="U8" t="n">
        <v>0.5</v>
      </c>
      <c r="V8" t="n">
        <v>0.8100000000000001</v>
      </c>
      <c r="W8" t="n">
        <v>5.41</v>
      </c>
      <c r="X8" t="n">
        <v>1.89</v>
      </c>
      <c r="Y8" t="n">
        <v>1</v>
      </c>
      <c r="Z8" t="n">
        <v>10</v>
      </c>
      <c r="AA8" t="n">
        <v>757.3434177296551</v>
      </c>
      <c r="AB8" t="n">
        <v>1036.23067577123</v>
      </c>
      <c r="AC8" t="n">
        <v>937.3342744345111</v>
      </c>
      <c r="AD8" t="n">
        <v>757343.4177296552</v>
      </c>
      <c r="AE8" t="n">
        <v>1036230.67577123</v>
      </c>
      <c r="AF8" t="n">
        <v>6.067118792680697e-06</v>
      </c>
      <c r="AG8" t="n">
        <v>34.21296296296296</v>
      </c>
      <c r="AH8" t="n">
        <v>937334.2744345112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3.4268</v>
      </c>
      <c r="E9" t="n">
        <v>29.18</v>
      </c>
      <c r="F9" t="n">
        <v>25.83</v>
      </c>
      <c r="G9" t="n">
        <v>26.27</v>
      </c>
      <c r="H9" t="n">
        <v>0.44</v>
      </c>
      <c r="I9" t="n">
        <v>59</v>
      </c>
      <c r="J9" t="n">
        <v>109.64</v>
      </c>
      <c r="K9" t="n">
        <v>41.65</v>
      </c>
      <c r="L9" t="n">
        <v>2.75</v>
      </c>
      <c r="M9" t="n">
        <v>57</v>
      </c>
      <c r="N9" t="n">
        <v>15.24</v>
      </c>
      <c r="O9" t="n">
        <v>13755.95</v>
      </c>
      <c r="P9" t="n">
        <v>220.85</v>
      </c>
      <c r="Q9" t="n">
        <v>1397.31</v>
      </c>
      <c r="R9" t="n">
        <v>126.71</v>
      </c>
      <c r="S9" t="n">
        <v>66.97</v>
      </c>
      <c r="T9" t="n">
        <v>27060.28</v>
      </c>
      <c r="U9" t="n">
        <v>0.53</v>
      </c>
      <c r="V9" t="n">
        <v>0.8100000000000001</v>
      </c>
      <c r="W9" t="n">
        <v>5.39</v>
      </c>
      <c r="X9" t="n">
        <v>1.67</v>
      </c>
      <c r="Y9" t="n">
        <v>1</v>
      </c>
      <c r="Z9" t="n">
        <v>10</v>
      </c>
      <c r="AA9" t="n">
        <v>749.4127221900511</v>
      </c>
      <c r="AB9" t="n">
        <v>1025.37954825635</v>
      </c>
      <c r="AC9" t="n">
        <v>927.5187632999979</v>
      </c>
      <c r="AD9" t="n">
        <v>749412.7221900511</v>
      </c>
      <c r="AE9" t="n">
        <v>1025379.54825635</v>
      </c>
      <c r="AF9" t="n">
        <v>6.146033664052919e-06</v>
      </c>
      <c r="AG9" t="n">
        <v>33.77314814814815</v>
      </c>
      <c r="AH9" t="n">
        <v>927518.7632999979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3.465</v>
      </c>
      <c r="E10" t="n">
        <v>28.86</v>
      </c>
      <c r="F10" t="n">
        <v>25.65</v>
      </c>
      <c r="G10" t="n">
        <v>29.03</v>
      </c>
      <c r="H10" t="n">
        <v>0.48</v>
      </c>
      <c r="I10" t="n">
        <v>53</v>
      </c>
      <c r="J10" t="n">
        <v>109.96</v>
      </c>
      <c r="K10" t="n">
        <v>41.65</v>
      </c>
      <c r="L10" t="n">
        <v>3</v>
      </c>
      <c r="M10" t="n">
        <v>51</v>
      </c>
      <c r="N10" t="n">
        <v>15.31</v>
      </c>
      <c r="O10" t="n">
        <v>13795.21</v>
      </c>
      <c r="P10" t="n">
        <v>216.45</v>
      </c>
      <c r="Q10" t="n">
        <v>1397.26</v>
      </c>
      <c r="R10" t="n">
        <v>120.84</v>
      </c>
      <c r="S10" t="n">
        <v>66.97</v>
      </c>
      <c r="T10" t="n">
        <v>24157.75</v>
      </c>
      <c r="U10" t="n">
        <v>0.55</v>
      </c>
      <c r="V10" t="n">
        <v>0.82</v>
      </c>
      <c r="W10" t="n">
        <v>5.38</v>
      </c>
      <c r="X10" t="n">
        <v>1.48</v>
      </c>
      <c r="Y10" t="n">
        <v>1</v>
      </c>
      <c r="Z10" t="n">
        <v>10</v>
      </c>
      <c r="AA10" t="n">
        <v>733.3832359570704</v>
      </c>
      <c r="AB10" t="n">
        <v>1003.447298021363</v>
      </c>
      <c r="AC10" t="n">
        <v>907.6796962453313</v>
      </c>
      <c r="AD10" t="n">
        <v>733383.2359570704</v>
      </c>
      <c r="AE10" t="n">
        <v>1003447.298021363</v>
      </c>
      <c r="AF10" t="n">
        <v>6.214546120562437e-06</v>
      </c>
      <c r="AG10" t="n">
        <v>33.40277777777778</v>
      </c>
      <c r="AH10" t="n">
        <v>907679.6962453313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3.4957</v>
      </c>
      <c r="E11" t="n">
        <v>28.61</v>
      </c>
      <c r="F11" t="n">
        <v>25.5</v>
      </c>
      <c r="G11" t="n">
        <v>31.88</v>
      </c>
      <c r="H11" t="n">
        <v>0.52</v>
      </c>
      <c r="I11" t="n">
        <v>48</v>
      </c>
      <c r="J11" t="n">
        <v>110.27</v>
      </c>
      <c r="K11" t="n">
        <v>41.65</v>
      </c>
      <c r="L11" t="n">
        <v>3.25</v>
      </c>
      <c r="M11" t="n">
        <v>46</v>
      </c>
      <c r="N11" t="n">
        <v>15.37</v>
      </c>
      <c r="O11" t="n">
        <v>13834.5</v>
      </c>
      <c r="P11" t="n">
        <v>212.5</v>
      </c>
      <c r="Q11" t="n">
        <v>1397.3</v>
      </c>
      <c r="R11" t="n">
        <v>116.34</v>
      </c>
      <c r="S11" t="n">
        <v>66.97</v>
      </c>
      <c r="T11" t="n">
        <v>21932.03</v>
      </c>
      <c r="U11" t="n">
        <v>0.58</v>
      </c>
      <c r="V11" t="n">
        <v>0.83</v>
      </c>
      <c r="W11" t="n">
        <v>5.37</v>
      </c>
      <c r="X11" t="n">
        <v>1.34</v>
      </c>
      <c r="Y11" t="n">
        <v>1</v>
      </c>
      <c r="Z11" t="n">
        <v>10</v>
      </c>
      <c r="AA11" t="n">
        <v>727.9456746077568</v>
      </c>
      <c r="AB11" t="n">
        <v>996.0073866949559</v>
      </c>
      <c r="AC11" t="n">
        <v>900.9498396139354</v>
      </c>
      <c r="AD11" t="n">
        <v>727945.6746077568</v>
      </c>
      <c r="AE11" t="n">
        <v>996007.3866949559</v>
      </c>
      <c r="AF11" t="n">
        <v>6.2696071785426e-06</v>
      </c>
      <c r="AG11" t="n">
        <v>33.11342592592593</v>
      </c>
      <c r="AH11" t="n">
        <v>900949.8396139354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3.5198</v>
      </c>
      <c r="E12" t="n">
        <v>28.41</v>
      </c>
      <c r="F12" t="n">
        <v>25.4</v>
      </c>
      <c r="G12" t="n">
        <v>34.63</v>
      </c>
      <c r="H12" t="n">
        <v>0.5600000000000001</v>
      </c>
      <c r="I12" t="n">
        <v>44</v>
      </c>
      <c r="J12" t="n">
        <v>110.59</v>
      </c>
      <c r="K12" t="n">
        <v>41.65</v>
      </c>
      <c r="L12" t="n">
        <v>3.5</v>
      </c>
      <c r="M12" t="n">
        <v>42</v>
      </c>
      <c r="N12" t="n">
        <v>15.44</v>
      </c>
      <c r="O12" t="n">
        <v>13873.81</v>
      </c>
      <c r="P12" t="n">
        <v>208.16</v>
      </c>
      <c r="Q12" t="n">
        <v>1397.32</v>
      </c>
      <c r="R12" t="n">
        <v>112.87</v>
      </c>
      <c r="S12" t="n">
        <v>66.97</v>
      </c>
      <c r="T12" t="n">
        <v>20217.76</v>
      </c>
      <c r="U12" t="n">
        <v>0.59</v>
      </c>
      <c r="V12" t="n">
        <v>0.83</v>
      </c>
      <c r="W12" t="n">
        <v>5.36</v>
      </c>
      <c r="X12" t="n">
        <v>1.23</v>
      </c>
      <c r="Y12" t="n">
        <v>1</v>
      </c>
      <c r="Z12" t="n">
        <v>10</v>
      </c>
      <c r="AA12" t="n">
        <v>713.4407068424749</v>
      </c>
      <c r="AB12" t="n">
        <v>976.1610498844821</v>
      </c>
      <c r="AC12" t="n">
        <v>882.9976093341446</v>
      </c>
      <c r="AD12" t="n">
        <v>713440.7068424749</v>
      </c>
      <c r="AE12" t="n">
        <v>976161.0498844821</v>
      </c>
      <c r="AF12" t="n">
        <v>6.312831005816932e-06</v>
      </c>
      <c r="AG12" t="n">
        <v>32.88194444444445</v>
      </c>
      <c r="AH12" t="n">
        <v>882997.6093341446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3.5423</v>
      </c>
      <c r="E13" t="n">
        <v>28.23</v>
      </c>
      <c r="F13" t="n">
        <v>25.31</v>
      </c>
      <c r="G13" t="n">
        <v>37.96</v>
      </c>
      <c r="H13" t="n">
        <v>0.6</v>
      </c>
      <c r="I13" t="n">
        <v>40</v>
      </c>
      <c r="J13" t="n">
        <v>110.91</v>
      </c>
      <c r="K13" t="n">
        <v>41.65</v>
      </c>
      <c r="L13" t="n">
        <v>3.75</v>
      </c>
      <c r="M13" t="n">
        <v>38</v>
      </c>
      <c r="N13" t="n">
        <v>15.51</v>
      </c>
      <c r="O13" t="n">
        <v>13913.15</v>
      </c>
      <c r="P13" t="n">
        <v>203.78</v>
      </c>
      <c r="Q13" t="n">
        <v>1397.27</v>
      </c>
      <c r="R13" t="n">
        <v>109.49</v>
      </c>
      <c r="S13" t="n">
        <v>66.97</v>
      </c>
      <c r="T13" t="n">
        <v>18548.86</v>
      </c>
      <c r="U13" t="n">
        <v>0.61</v>
      </c>
      <c r="V13" t="n">
        <v>0.83</v>
      </c>
      <c r="W13" t="n">
        <v>5.37</v>
      </c>
      <c r="X13" t="n">
        <v>1.14</v>
      </c>
      <c r="Y13" t="n">
        <v>1</v>
      </c>
      <c r="Z13" t="n">
        <v>10</v>
      </c>
      <c r="AA13" t="n">
        <v>708.632043709902</v>
      </c>
      <c r="AB13" t="n">
        <v>969.5816248432508</v>
      </c>
      <c r="AC13" t="n">
        <v>877.0461153845674</v>
      </c>
      <c r="AD13" t="n">
        <v>708632.043709902</v>
      </c>
      <c r="AE13" t="n">
        <v>969581.6248432507</v>
      </c>
      <c r="AF13" t="n">
        <v>6.353185201405e-06</v>
      </c>
      <c r="AG13" t="n">
        <v>32.67361111111111</v>
      </c>
      <c r="AH13" t="n">
        <v>877046.1153845674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3.562</v>
      </c>
      <c r="E14" t="n">
        <v>28.07</v>
      </c>
      <c r="F14" t="n">
        <v>25.22</v>
      </c>
      <c r="G14" t="n">
        <v>40.89</v>
      </c>
      <c r="H14" t="n">
        <v>0.63</v>
      </c>
      <c r="I14" t="n">
        <v>37</v>
      </c>
      <c r="J14" t="n">
        <v>111.23</v>
      </c>
      <c r="K14" t="n">
        <v>41.65</v>
      </c>
      <c r="L14" t="n">
        <v>4</v>
      </c>
      <c r="M14" t="n">
        <v>35</v>
      </c>
      <c r="N14" t="n">
        <v>15.58</v>
      </c>
      <c r="O14" t="n">
        <v>13952.52</v>
      </c>
      <c r="P14" t="n">
        <v>200.15</v>
      </c>
      <c r="Q14" t="n">
        <v>1397.23</v>
      </c>
      <c r="R14" t="n">
        <v>106.54</v>
      </c>
      <c r="S14" t="n">
        <v>66.97</v>
      </c>
      <c r="T14" t="n">
        <v>17087.11</v>
      </c>
      <c r="U14" t="n">
        <v>0.63</v>
      </c>
      <c r="V14" t="n">
        <v>0.83</v>
      </c>
      <c r="W14" t="n">
        <v>5.36</v>
      </c>
      <c r="X14" t="n">
        <v>1.05</v>
      </c>
      <c r="Y14" t="n">
        <v>1</v>
      </c>
      <c r="Z14" t="n">
        <v>10</v>
      </c>
      <c r="AA14" t="n">
        <v>704.4691996404424</v>
      </c>
      <c r="AB14" t="n">
        <v>963.8858379356973</v>
      </c>
      <c r="AC14" t="n">
        <v>871.8939263853837</v>
      </c>
      <c r="AD14" t="n">
        <v>704469.1996404424</v>
      </c>
      <c r="AE14" t="n">
        <v>963885.8379356973</v>
      </c>
      <c r="AF14" t="n">
        <v>6.388517541542107e-06</v>
      </c>
      <c r="AG14" t="n">
        <v>32.48842592592593</v>
      </c>
      <c r="AH14" t="n">
        <v>871893.9263853837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3.583</v>
      </c>
      <c r="E15" t="n">
        <v>27.91</v>
      </c>
      <c r="F15" t="n">
        <v>25.12</v>
      </c>
      <c r="G15" t="n">
        <v>44.33</v>
      </c>
      <c r="H15" t="n">
        <v>0.67</v>
      </c>
      <c r="I15" t="n">
        <v>34</v>
      </c>
      <c r="J15" t="n">
        <v>111.55</v>
      </c>
      <c r="K15" t="n">
        <v>41.65</v>
      </c>
      <c r="L15" t="n">
        <v>4.25</v>
      </c>
      <c r="M15" t="n">
        <v>31</v>
      </c>
      <c r="N15" t="n">
        <v>15.65</v>
      </c>
      <c r="O15" t="n">
        <v>13991.91</v>
      </c>
      <c r="P15" t="n">
        <v>195.44</v>
      </c>
      <c r="Q15" t="n">
        <v>1397.28</v>
      </c>
      <c r="R15" t="n">
        <v>103.62</v>
      </c>
      <c r="S15" t="n">
        <v>66.97</v>
      </c>
      <c r="T15" t="n">
        <v>15643.44</v>
      </c>
      <c r="U15" t="n">
        <v>0.65</v>
      </c>
      <c r="V15" t="n">
        <v>0.84</v>
      </c>
      <c r="W15" t="n">
        <v>5.35</v>
      </c>
      <c r="X15" t="n">
        <v>0.95</v>
      </c>
      <c r="Y15" t="n">
        <v>1</v>
      </c>
      <c r="Z15" t="n">
        <v>10</v>
      </c>
      <c r="AA15" t="n">
        <v>690.1929652624402</v>
      </c>
      <c r="AB15" t="n">
        <v>944.3524642367049</v>
      </c>
      <c r="AC15" t="n">
        <v>854.2247904569609</v>
      </c>
      <c r="AD15" t="n">
        <v>690192.9652624403</v>
      </c>
      <c r="AE15" t="n">
        <v>944352.4642367049</v>
      </c>
      <c r="AF15" t="n">
        <v>6.426181457424304e-06</v>
      </c>
      <c r="AG15" t="n">
        <v>32.30324074074074</v>
      </c>
      <c r="AH15" t="n">
        <v>854224.7904569609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3.5959</v>
      </c>
      <c r="E16" t="n">
        <v>27.81</v>
      </c>
      <c r="F16" t="n">
        <v>25.06</v>
      </c>
      <c r="G16" t="n">
        <v>46.99</v>
      </c>
      <c r="H16" t="n">
        <v>0.71</v>
      </c>
      <c r="I16" t="n">
        <v>32</v>
      </c>
      <c r="J16" t="n">
        <v>111.87</v>
      </c>
      <c r="K16" t="n">
        <v>41.65</v>
      </c>
      <c r="L16" t="n">
        <v>4.5</v>
      </c>
      <c r="M16" t="n">
        <v>26</v>
      </c>
      <c r="N16" t="n">
        <v>15.72</v>
      </c>
      <c r="O16" t="n">
        <v>14031.33</v>
      </c>
      <c r="P16" t="n">
        <v>192.61</v>
      </c>
      <c r="Q16" t="n">
        <v>1397.2</v>
      </c>
      <c r="R16" t="n">
        <v>101.53</v>
      </c>
      <c r="S16" t="n">
        <v>66.97</v>
      </c>
      <c r="T16" t="n">
        <v>14605.19</v>
      </c>
      <c r="U16" t="n">
        <v>0.66</v>
      </c>
      <c r="V16" t="n">
        <v>0.84</v>
      </c>
      <c r="W16" t="n">
        <v>5.35</v>
      </c>
      <c r="X16" t="n">
        <v>0.9</v>
      </c>
      <c r="Y16" t="n">
        <v>1</v>
      </c>
      <c r="Z16" t="n">
        <v>10</v>
      </c>
      <c r="AA16" t="n">
        <v>687.282105911179</v>
      </c>
      <c r="AB16" t="n">
        <v>940.3696980542578</v>
      </c>
      <c r="AC16" t="n">
        <v>850.6221338891191</v>
      </c>
      <c r="AD16" t="n">
        <v>687282.105911179</v>
      </c>
      <c r="AE16" t="n">
        <v>940369.6980542578</v>
      </c>
      <c r="AF16" t="n">
        <v>6.449317862894796e-06</v>
      </c>
      <c r="AG16" t="n">
        <v>32.1875</v>
      </c>
      <c r="AH16" t="n">
        <v>850622.1338891191</v>
      </c>
    </row>
    <row r="17">
      <c r="A17" t="n">
        <v>15</v>
      </c>
      <c r="B17" t="n">
        <v>50</v>
      </c>
      <c r="C17" t="inlineStr">
        <is>
          <t xml:space="preserve">CONCLUIDO	</t>
        </is>
      </c>
      <c r="D17" t="n">
        <v>3.607</v>
      </c>
      <c r="E17" t="n">
        <v>27.72</v>
      </c>
      <c r="F17" t="n">
        <v>25.02</v>
      </c>
      <c r="G17" t="n">
        <v>50.04</v>
      </c>
      <c r="H17" t="n">
        <v>0.75</v>
      </c>
      <c r="I17" t="n">
        <v>30</v>
      </c>
      <c r="J17" t="n">
        <v>112.19</v>
      </c>
      <c r="K17" t="n">
        <v>41.65</v>
      </c>
      <c r="L17" t="n">
        <v>4.75</v>
      </c>
      <c r="M17" t="n">
        <v>16</v>
      </c>
      <c r="N17" t="n">
        <v>15.79</v>
      </c>
      <c r="O17" t="n">
        <v>14070.77</v>
      </c>
      <c r="P17" t="n">
        <v>189.08</v>
      </c>
      <c r="Q17" t="n">
        <v>1397.44</v>
      </c>
      <c r="R17" t="n">
        <v>99.8</v>
      </c>
      <c r="S17" t="n">
        <v>66.97</v>
      </c>
      <c r="T17" t="n">
        <v>13750.17</v>
      </c>
      <c r="U17" t="n">
        <v>0.67</v>
      </c>
      <c r="V17" t="n">
        <v>0.84</v>
      </c>
      <c r="W17" t="n">
        <v>5.36</v>
      </c>
      <c r="X17" t="n">
        <v>0.85</v>
      </c>
      <c r="Y17" t="n">
        <v>1</v>
      </c>
      <c r="Z17" t="n">
        <v>10</v>
      </c>
      <c r="AA17" t="n">
        <v>684.1010654574184</v>
      </c>
      <c r="AB17" t="n">
        <v>936.0172581678221</v>
      </c>
      <c r="AC17" t="n">
        <v>846.6850847567573</v>
      </c>
      <c r="AD17" t="n">
        <v>684101.0654574183</v>
      </c>
      <c r="AE17" t="n">
        <v>936017.2581678221</v>
      </c>
      <c r="AF17" t="n">
        <v>6.469225932718244e-06</v>
      </c>
      <c r="AG17" t="n">
        <v>32.08333333333334</v>
      </c>
      <c r="AH17" t="n">
        <v>846685.0847567572</v>
      </c>
    </row>
    <row r="18">
      <c r="A18" t="n">
        <v>16</v>
      </c>
      <c r="B18" t="n">
        <v>50</v>
      </c>
      <c r="C18" t="inlineStr">
        <is>
          <t xml:space="preserve">CONCLUIDO	</t>
        </is>
      </c>
      <c r="D18" t="n">
        <v>3.6053</v>
      </c>
      <c r="E18" t="n">
        <v>27.74</v>
      </c>
      <c r="F18" t="n">
        <v>25.03</v>
      </c>
      <c r="G18" t="n">
        <v>50.07</v>
      </c>
      <c r="H18" t="n">
        <v>0.78</v>
      </c>
      <c r="I18" t="n">
        <v>30</v>
      </c>
      <c r="J18" t="n">
        <v>112.51</v>
      </c>
      <c r="K18" t="n">
        <v>41.65</v>
      </c>
      <c r="L18" t="n">
        <v>5</v>
      </c>
      <c r="M18" t="n">
        <v>7</v>
      </c>
      <c r="N18" t="n">
        <v>15.86</v>
      </c>
      <c r="O18" t="n">
        <v>14110.24</v>
      </c>
      <c r="P18" t="n">
        <v>188.25</v>
      </c>
      <c r="Q18" t="n">
        <v>1397.34</v>
      </c>
      <c r="R18" t="n">
        <v>99.70999999999999</v>
      </c>
      <c r="S18" t="n">
        <v>66.97</v>
      </c>
      <c r="T18" t="n">
        <v>13705.66</v>
      </c>
      <c r="U18" t="n">
        <v>0.67</v>
      </c>
      <c r="V18" t="n">
        <v>0.84</v>
      </c>
      <c r="W18" t="n">
        <v>5.38</v>
      </c>
      <c r="X18" t="n">
        <v>0.87</v>
      </c>
      <c r="Y18" t="n">
        <v>1</v>
      </c>
      <c r="Z18" t="n">
        <v>10</v>
      </c>
      <c r="AA18" t="n">
        <v>683.681198459875</v>
      </c>
      <c r="AB18" t="n">
        <v>935.4427776185586</v>
      </c>
      <c r="AC18" t="n">
        <v>846.1654318248269</v>
      </c>
      <c r="AD18" t="n">
        <v>683681.198459875</v>
      </c>
      <c r="AE18" t="n">
        <v>935442.7776185586</v>
      </c>
      <c r="AF18" t="n">
        <v>6.46617694905159e-06</v>
      </c>
      <c r="AG18" t="n">
        <v>32.10648148148148</v>
      </c>
      <c r="AH18" t="n">
        <v>846165.4318248269</v>
      </c>
    </row>
    <row r="19">
      <c r="A19" t="n">
        <v>17</v>
      </c>
      <c r="B19" t="n">
        <v>50</v>
      </c>
      <c r="C19" t="inlineStr">
        <is>
          <t xml:space="preserve">CONCLUIDO	</t>
        </is>
      </c>
      <c r="D19" t="n">
        <v>3.6144</v>
      </c>
      <c r="E19" t="n">
        <v>27.67</v>
      </c>
      <c r="F19" t="n">
        <v>24.99</v>
      </c>
      <c r="G19" t="n">
        <v>51.7</v>
      </c>
      <c r="H19" t="n">
        <v>0.82</v>
      </c>
      <c r="I19" t="n">
        <v>29</v>
      </c>
      <c r="J19" t="n">
        <v>112.83</v>
      </c>
      <c r="K19" t="n">
        <v>41.65</v>
      </c>
      <c r="L19" t="n">
        <v>5.25</v>
      </c>
      <c r="M19" t="n">
        <v>1</v>
      </c>
      <c r="N19" t="n">
        <v>15.93</v>
      </c>
      <c r="O19" t="n">
        <v>14149.74</v>
      </c>
      <c r="P19" t="n">
        <v>187.65</v>
      </c>
      <c r="Q19" t="n">
        <v>1397.3</v>
      </c>
      <c r="R19" t="n">
        <v>98.15000000000001</v>
      </c>
      <c r="S19" t="n">
        <v>66.97</v>
      </c>
      <c r="T19" t="n">
        <v>12934</v>
      </c>
      <c r="U19" t="n">
        <v>0.68</v>
      </c>
      <c r="V19" t="n">
        <v>0.84</v>
      </c>
      <c r="W19" t="n">
        <v>5.37</v>
      </c>
      <c r="X19" t="n">
        <v>0.82</v>
      </c>
      <c r="Y19" t="n">
        <v>1</v>
      </c>
      <c r="Z19" t="n">
        <v>10</v>
      </c>
      <c r="AA19" t="n">
        <v>682.5973202655766</v>
      </c>
      <c r="AB19" t="n">
        <v>933.9597676557885</v>
      </c>
      <c r="AC19" t="n">
        <v>844.823958251486</v>
      </c>
      <c r="AD19" t="n">
        <v>682597.3202655766</v>
      </c>
      <c r="AE19" t="n">
        <v>933959.7676557885</v>
      </c>
      <c r="AF19" t="n">
        <v>6.482497979267207e-06</v>
      </c>
      <c r="AG19" t="n">
        <v>32.02546296296297</v>
      </c>
      <c r="AH19" t="n">
        <v>844823.9582514861</v>
      </c>
    </row>
    <row r="20">
      <c r="A20" t="n">
        <v>18</v>
      </c>
      <c r="B20" t="n">
        <v>50</v>
      </c>
      <c r="C20" t="inlineStr">
        <is>
          <t xml:space="preserve">CONCLUIDO	</t>
        </is>
      </c>
      <c r="D20" t="n">
        <v>3.6138</v>
      </c>
      <c r="E20" t="n">
        <v>27.67</v>
      </c>
      <c r="F20" t="n">
        <v>24.99</v>
      </c>
      <c r="G20" t="n">
        <v>51.71</v>
      </c>
      <c r="H20" t="n">
        <v>0.86</v>
      </c>
      <c r="I20" t="n">
        <v>29</v>
      </c>
      <c r="J20" t="n">
        <v>113.15</v>
      </c>
      <c r="K20" t="n">
        <v>41.65</v>
      </c>
      <c r="L20" t="n">
        <v>5.5</v>
      </c>
      <c r="M20" t="n">
        <v>0</v>
      </c>
      <c r="N20" t="n">
        <v>16</v>
      </c>
      <c r="O20" t="n">
        <v>14189.26</v>
      </c>
      <c r="P20" t="n">
        <v>188.22</v>
      </c>
      <c r="Q20" t="n">
        <v>1397.33</v>
      </c>
      <c r="R20" t="n">
        <v>98.15000000000001</v>
      </c>
      <c r="S20" t="n">
        <v>66.97</v>
      </c>
      <c r="T20" t="n">
        <v>12931.97</v>
      </c>
      <c r="U20" t="n">
        <v>0.68</v>
      </c>
      <c r="V20" t="n">
        <v>0.84</v>
      </c>
      <c r="W20" t="n">
        <v>5.38</v>
      </c>
      <c r="X20" t="n">
        <v>0.82</v>
      </c>
      <c r="Y20" t="n">
        <v>1</v>
      </c>
      <c r="Z20" t="n">
        <v>10</v>
      </c>
      <c r="AA20" t="n">
        <v>683.0143132958441</v>
      </c>
      <c r="AB20" t="n">
        <v>934.5303159162347</v>
      </c>
      <c r="AC20" t="n">
        <v>845.3400541867248</v>
      </c>
      <c r="AD20" t="n">
        <v>683014.3132958441</v>
      </c>
      <c r="AE20" t="n">
        <v>934530.3159162347</v>
      </c>
      <c r="AF20" t="n">
        <v>6.481421867384859e-06</v>
      </c>
      <c r="AG20" t="n">
        <v>32.02546296296297</v>
      </c>
      <c r="AH20" t="n">
        <v>845340.0541867248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0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1.4729</v>
      </c>
      <c r="E2" t="n">
        <v>67.89</v>
      </c>
      <c r="F2" t="n">
        <v>39.2</v>
      </c>
      <c r="G2" t="n">
        <v>4.76</v>
      </c>
      <c r="H2" t="n">
        <v>0.06</v>
      </c>
      <c r="I2" t="n">
        <v>494</v>
      </c>
      <c r="J2" t="n">
        <v>274.09</v>
      </c>
      <c r="K2" t="n">
        <v>60.56</v>
      </c>
      <c r="L2" t="n">
        <v>1</v>
      </c>
      <c r="M2" t="n">
        <v>492</v>
      </c>
      <c r="N2" t="n">
        <v>72.53</v>
      </c>
      <c r="O2" t="n">
        <v>34038.11</v>
      </c>
      <c r="P2" t="n">
        <v>679.83</v>
      </c>
      <c r="Q2" t="n">
        <v>1398.21</v>
      </c>
      <c r="R2" t="n">
        <v>563.79</v>
      </c>
      <c r="S2" t="n">
        <v>66.97</v>
      </c>
      <c r="T2" t="n">
        <v>243428.14</v>
      </c>
      <c r="U2" t="n">
        <v>0.12</v>
      </c>
      <c r="V2" t="n">
        <v>0.54</v>
      </c>
      <c r="W2" t="n">
        <v>6.12</v>
      </c>
      <c r="X2" t="n">
        <v>15.01</v>
      </c>
      <c r="Y2" t="n">
        <v>1</v>
      </c>
      <c r="Z2" t="n">
        <v>10</v>
      </c>
      <c r="AA2" t="n">
        <v>2836.231186500203</v>
      </c>
      <c r="AB2" t="n">
        <v>3880.656635058819</v>
      </c>
      <c r="AC2" t="n">
        <v>3510.292212344454</v>
      </c>
      <c r="AD2" t="n">
        <v>2836231.186500203</v>
      </c>
      <c r="AE2" t="n">
        <v>3880656.635058819</v>
      </c>
      <c r="AF2" t="n">
        <v>1.743854286383627e-06</v>
      </c>
      <c r="AG2" t="n">
        <v>78.5763888888889</v>
      </c>
      <c r="AH2" t="n">
        <v>3510292.212344454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1.8</v>
      </c>
      <c r="E3" t="n">
        <v>55.56</v>
      </c>
      <c r="F3" t="n">
        <v>34.53</v>
      </c>
      <c r="G3" t="n">
        <v>5.97</v>
      </c>
      <c r="H3" t="n">
        <v>0.08</v>
      </c>
      <c r="I3" t="n">
        <v>347</v>
      </c>
      <c r="J3" t="n">
        <v>274.57</v>
      </c>
      <c r="K3" t="n">
        <v>60.56</v>
      </c>
      <c r="L3" t="n">
        <v>1.25</v>
      </c>
      <c r="M3" t="n">
        <v>345</v>
      </c>
      <c r="N3" t="n">
        <v>72.76000000000001</v>
      </c>
      <c r="O3" t="n">
        <v>34097.72</v>
      </c>
      <c r="P3" t="n">
        <v>598.15</v>
      </c>
      <c r="Q3" t="n">
        <v>1398.4</v>
      </c>
      <c r="R3" t="n">
        <v>410.19</v>
      </c>
      <c r="S3" t="n">
        <v>66.97</v>
      </c>
      <c r="T3" t="n">
        <v>167359.58</v>
      </c>
      <c r="U3" t="n">
        <v>0.16</v>
      </c>
      <c r="V3" t="n">
        <v>0.61</v>
      </c>
      <c r="W3" t="n">
        <v>5.88</v>
      </c>
      <c r="X3" t="n">
        <v>10.35</v>
      </c>
      <c r="Y3" t="n">
        <v>1</v>
      </c>
      <c r="Z3" t="n">
        <v>10</v>
      </c>
      <c r="AA3" t="n">
        <v>2159.114102080183</v>
      </c>
      <c r="AB3" t="n">
        <v>2954.195167857643</v>
      </c>
      <c r="AC3" t="n">
        <v>2672.250927276268</v>
      </c>
      <c r="AD3" t="n">
        <v>2159114.102080183</v>
      </c>
      <c r="AE3" t="n">
        <v>2954195.167857643</v>
      </c>
      <c r="AF3" t="n">
        <v>2.131127514081423e-06</v>
      </c>
      <c r="AG3" t="n">
        <v>64.30555555555556</v>
      </c>
      <c r="AH3" t="n">
        <v>2672250.927276268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2.0428</v>
      </c>
      <c r="E4" t="n">
        <v>48.95</v>
      </c>
      <c r="F4" t="n">
        <v>32.06</v>
      </c>
      <c r="G4" t="n">
        <v>7.18</v>
      </c>
      <c r="H4" t="n">
        <v>0.1</v>
      </c>
      <c r="I4" t="n">
        <v>268</v>
      </c>
      <c r="J4" t="n">
        <v>275.05</v>
      </c>
      <c r="K4" t="n">
        <v>60.56</v>
      </c>
      <c r="L4" t="n">
        <v>1.5</v>
      </c>
      <c r="M4" t="n">
        <v>266</v>
      </c>
      <c r="N4" t="n">
        <v>73</v>
      </c>
      <c r="O4" t="n">
        <v>34157.42</v>
      </c>
      <c r="P4" t="n">
        <v>554.4</v>
      </c>
      <c r="Q4" t="n">
        <v>1397.86</v>
      </c>
      <c r="R4" t="n">
        <v>329.95</v>
      </c>
      <c r="S4" t="n">
        <v>66.97</v>
      </c>
      <c r="T4" t="n">
        <v>127636.23</v>
      </c>
      <c r="U4" t="n">
        <v>0.2</v>
      </c>
      <c r="V4" t="n">
        <v>0.66</v>
      </c>
      <c r="W4" t="n">
        <v>5.73</v>
      </c>
      <c r="X4" t="n">
        <v>7.88</v>
      </c>
      <c r="Y4" t="n">
        <v>1</v>
      </c>
      <c r="Z4" t="n">
        <v>10</v>
      </c>
      <c r="AA4" t="n">
        <v>1823.958279460029</v>
      </c>
      <c r="AB4" t="n">
        <v>2495.620185317401</v>
      </c>
      <c r="AC4" t="n">
        <v>2257.441697455636</v>
      </c>
      <c r="AD4" t="n">
        <v>1823958.279460029</v>
      </c>
      <c r="AE4" t="n">
        <v>2495620.185317401</v>
      </c>
      <c r="AF4" t="n">
        <v>2.418592936536407e-06</v>
      </c>
      <c r="AG4" t="n">
        <v>56.6550925925926</v>
      </c>
      <c r="AH4" t="n">
        <v>2257441.697455636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2.2309</v>
      </c>
      <c r="E5" t="n">
        <v>44.82</v>
      </c>
      <c r="F5" t="n">
        <v>30.54</v>
      </c>
      <c r="G5" t="n">
        <v>8.41</v>
      </c>
      <c r="H5" t="n">
        <v>0.11</v>
      </c>
      <c r="I5" t="n">
        <v>218</v>
      </c>
      <c r="J5" t="n">
        <v>275.54</v>
      </c>
      <c r="K5" t="n">
        <v>60.56</v>
      </c>
      <c r="L5" t="n">
        <v>1.75</v>
      </c>
      <c r="M5" t="n">
        <v>216</v>
      </c>
      <c r="N5" t="n">
        <v>73.23</v>
      </c>
      <c r="O5" t="n">
        <v>34217.22</v>
      </c>
      <c r="P5" t="n">
        <v>527.26</v>
      </c>
      <c r="Q5" t="n">
        <v>1397.65</v>
      </c>
      <c r="R5" t="n">
        <v>280.81</v>
      </c>
      <c r="S5" t="n">
        <v>66.97</v>
      </c>
      <c r="T5" t="n">
        <v>103315.78</v>
      </c>
      <c r="U5" t="n">
        <v>0.24</v>
      </c>
      <c r="V5" t="n">
        <v>0.6899999999999999</v>
      </c>
      <c r="W5" t="n">
        <v>5.64</v>
      </c>
      <c r="X5" t="n">
        <v>6.37</v>
      </c>
      <c r="Y5" t="n">
        <v>1</v>
      </c>
      <c r="Z5" t="n">
        <v>10</v>
      </c>
      <c r="AA5" t="n">
        <v>1630.09085837995</v>
      </c>
      <c r="AB5" t="n">
        <v>2230.362226968646</v>
      </c>
      <c r="AC5" t="n">
        <v>2017.499586359804</v>
      </c>
      <c r="AD5" t="n">
        <v>1630090.85837995</v>
      </c>
      <c r="AE5" t="n">
        <v>2230362.226968646</v>
      </c>
      <c r="AF5" t="n">
        <v>2.641295761757916e-06</v>
      </c>
      <c r="AG5" t="n">
        <v>51.875</v>
      </c>
      <c r="AH5" t="n">
        <v>2017499.586359804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2.374</v>
      </c>
      <c r="E6" t="n">
        <v>42.12</v>
      </c>
      <c r="F6" t="n">
        <v>29.56</v>
      </c>
      <c r="G6" t="n">
        <v>9.59</v>
      </c>
      <c r="H6" t="n">
        <v>0.13</v>
      </c>
      <c r="I6" t="n">
        <v>185</v>
      </c>
      <c r="J6" t="n">
        <v>276.02</v>
      </c>
      <c r="K6" t="n">
        <v>60.56</v>
      </c>
      <c r="L6" t="n">
        <v>2</v>
      </c>
      <c r="M6" t="n">
        <v>183</v>
      </c>
      <c r="N6" t="n">
        <v>73.47</v>
      </c>
      <c r="O6" t="n">
        <v>34277.1</v>
      </c>
      <c r="P6" t="n">
        <v>509.58</v>
      </c>
      <c r="Q6" t="n">
        <v>1397.41</v>
      </c>
      <c r="R6" t="n">
        <v>248.42</v>
      </c>
      <c r="S6" t="n">
        <v>66.97</v>
      </c>
      <c r="T6" t="n">
        <v>87288.17999999999</v>
      </c>
      <c r="U6" t="n">
        <v>0.27</v>
      </c>
      <c r="V6" t="n">
        <v>0.71</v>
      </c>
      <c r="W6" t="n">
        <v>5.6</v>
      </c>
      <c r="X6" t="n">
        <v>5.39</v>
      </c>
      <c r="Y6" t="n">
        <v>1</v>
      </c>
      <c r="Z6" t="n">
        <v>10</v>
      </c>
      <c r="AA6" t="n">
        <v>1503.559282116829</v>
      </c>
      <c r="AB6" t="n">
        <v>2057.23614214627</v>
      </c>
      <c r="AC6" t="n">
        <v>1860.89641208889</v>
      </c>
      <c r="AD6" t="n">
        <v>1503559.282116829</v>
      </c>
      <c r="AE6" t="n">
        <v>2057236.14214627</v>
      </c>
      <c r="AF6" t="n">
        <v>2.810720399127388e-06</v>
      </c>
      <c r="AG6" t="n">
        <v>48.75</v>
      </c>
      <c r="AH6" t="n">
        <v>1860896.41208889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2.4955</v>
      </c>
      <c r="E7" t="n">
        <v>40.07</v>
      </c>
      <c r="F7" t="n">
        <v>28.82</v>
      </c>
      <c r="G7" t="n">
        <v>10.81</v>
      </c>
      <c r="H7" t="n">
        <v>0.14</v>
      </c>
      <c r="I7" t="n">
        <v>160</v>
      </c>
      <c r="J7" t="n">
        <v>276.51</v>
      </c>
      <c r="K7" t="n">
        <v>60.56</v>
      </c>
      <c r="L7" t="n">
        <v>2.25</v>
      </c>
      <c r="M7" t="n">
        <v>158</v>
      </c>
      <c r="N7" t="n">
        <v>73.70999999999999</v>
      </c>
      <c r="O7" t="n">
        <v>34337.08</v>
      </c>
      <c r="P7" t="n">
        <v>495.87</v>
      </c>
      <c r="Q7" t="n">
        <v>1397.79</v>
      </c>
      <c r="R7" t="n">
        <v>223.09</v>
      </c>
      <c r="S7" t="n">
        <v>66.97</v>
      </c>
      <c r="T7" t="n">
        <v>74744.82000000001</v>
      </c>
      <c r="U7" t="n">
        <v>0.3</v>
      </c>
      <c r="V7" t="n">
        <v>0.73</v>
      </c>
      <c r="W7" t="n">
        <v>5.58</v>
      </c>
      <c r="X7" t="n">
        <v>4.64</v>
      </c>
      <c r="Y7" t="n">
        <v>1</v>
      </c>
      <c r="Z7" t="n">
        <v>10</v>
      </c>
      <c r="AA7" t="n">
        <v>1417.321506512918</v>
      </c>
      <c r="AB7" t="n">
        <v>1939.24181302285</v>
      </c>
      <c r="AC7" t="n">
        <v>1754.163296130928</v>
      </c>
      <c r="AD7" t="n">
        <v>1417321.506512918</v>
      </c>
      <c r="AE7" t="n">
        <v>1939241.813022851</v>
      </c>
      <c r="AF7" t="n">
        <v>2.954571506327884e-06</v>
      </c>
      <c r="AG7" t="n">
        <v>46.37731481481482</v>
      </c>
      <c r="AH7" t="n">
        <v>1754163.296130928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2.5979</v>
      </c>
      <c r="E8" t="n">
        <v>38.49</v>
      </c>
      <c r="F8" t="n">
        <v>28.23</v>
      </c>
      <c r="G8" t="n">
        <v>12.01</v>
      </c>
      <c r="H8" t="n">
        <v>0.16</v>
      </c>
      <c r="I8" t="n">
        <v>141</v>
      </c>
      <c r="J8" t="n">
        <v>277</v>
      </c>
      <c r="K8" t="n">
        <v>60.56</v>
      </c>
      <c r="L8" t="n">
        <v>2.5</v>
      </c>
      <c r="M8" t="n">
        <v>139</v>
      </c>
      <c r="N8" t="n">
        <v>73.94</v>
      </c>
      <c r="O8" t="n">
        <v>34397.15</v>
      </c>
      <c r="P8" t="n">
        <v>484.99</v>
      </c>
      <c r="Q8" t="n">
        <v>1397.47</v>
      </c>
      <c r="R8" t="n">
        <v>204.89</v>
      </c>
      <c r="S8" t="n">
        <v>66.97</v>
      </c>
      <c r="T8" t="n">
        <v>65740.97</v>
      </c>
      <c r="U8" t="n">
        <v>0.33</v>
      </c>
      <c r="V8" t="n">
        <v>0.75</v>
      </c>
      <c r="W8" t="n">
        <v>5.52</v>
      </c>
      <c r="X8" t="n">
        <v>4.06</v>
      </c>
      <c r="Y8" t="n">
        <v>1</v>
      </c>
      <c r="Z8" t="n">
        <v>10</v>
      </c>
      <c r="AA8" t="n">
        <v>1345.041720521017</v>
      </c>
      <c r="AB8" t="n">
        <v>1840.345421069625</v>
      </c>
      <c r="AC8" t="n">
        <v>1664.70543702376</v>
      </c>
      <c r="AD8" t="n">
        <v>1345041.720521017</v>
      </c>
      <c r="AE8" t="n">
        <v>1840345.421069625</v>
      </c>
      <c r="AF8" t="n">
        <v>3.075808982684517e-06</v>
      </c>
      <c r="AG8" t="n">
        <v>44.54861111111111</v>
      </c>
      <c r="AH8" t="n">
        <v>1664705.43702376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2.6827</v>
      </c>
      <c r="E9" t="n">
        <v>37.28</v>
      </c>
      <c r="F9" t="n">
        <v>27.79</v>
      </c>
      <c r="G9" t="n">
        <v>13.24</v>
      </c>
      <c r="H9" t="n">
        <v>0.18</v>
      </c>
      <c r="I9" t="n">
        <v>126</v>
      </c>
      <c r="J9" t="n">
        <v>277.48</v>
      </c>
      <c r="K9" t="n">
        <v>60.56</v>
      </c>
      <c r="L9" t="n">
        <v>2.75</v>
      </c>
      <c r="M9" t="n">
        <v>124</v>
      </c>
      <c r="N9" t="n">
        <v>74.18000000000001</v>
      </c>
      <c r="O9" t="n">
        <v>34457.31</v>
      </c>
      <c r="P9" t="n">
        <v>476.91</v>
      </c>
      <c r="Q9" t="n">
        <v>1397.45</v>
      </c>
      <c r="R9" t="n">
        <v>190.58</v>
      </c>
      <c r="S9" t="n">
        <v>66.97</v>
      </c>
      <c r="T9" t="n">
        <v>58663.79</v>
      </c>
      <c r="U9" t="n">
        <v>0.35</v>
      </c>
      <c r="V9" t="n">
        <v>0.76</v>
      </c>
      <c r="W9" t="n">
        <v>5.51</v>
      </c>
      <c r="X9" t="n">
        <v>3.62</v>
      </c>
      <c r="Y9" t="n">
        <v>1</v>
      </c>
      <c r="Z9" t="n">
        <v>10</v>
      </c>
      <c r="AA9" t="n">
        <v>1293.56050803045</v>
      </c>
      <c r="AB9" t="n">
        <v>1769.906554949229</v>
      </c>
      <c r="AC9" t="n">
        <v>1600.989157424325</v>
      </c>
      <c r="AD9" t="n">
        <v>1293560.50803045</v>
      </c>
      <c r="AE9" t="n">
        <v>1769906.554949229</v>
      </c>
      <c r="AF9" t="n">
        <v>3.176208767792352e-06</v>
      </c>
      <c r="AG9" t="n">
        <v>43.14814814814815</v>
      </c>
      <c r="AH9" t="n">
        <v>1600989.157424325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2.7556</v>
      </c>
      <c r="E10" t="n">
        <v>36.29</v>
      </c>
      <c r="F10" t="n">
        <v>27.43</v>
      </c>
      <c r="G10" t="n">
        <v>14.44</v>
      </c>
      <c r="H10" t="n">
        <v>0.19</v>
      </c>
      <c r="I10" t="n">
        <v>114</v>
      </c>
      <c r="J10" t="n">
        <v>277.97</v>
      </c>
      <c r="K10" t="n">
        <v>60.56</v>
      </c>
      <c r="L10" t="n">
        <v>3</v>
      </c>
      <c r="M10" t="n">
        <v>112</v>
      </c>
      <c r="N10" t="n">
        <v>74.42</v>
      </c>
      <c r="O10" t="n">
        <v>34517.57</v>
      </c>
      <c r="P10" t="n">
        <v>469.67</v>
      </c>
      <c r="Q10" t="n">
        <v>1397.42</v>
      </c>
      <c r="R10" t="n">
        <v>179.11</v>
      </c>
      <c r="S10" t="n">
        <v>66.97</v>
      </c>
      <c r="T10" t="n">
        <v>52985.01</v>
      </c>
      <c r="U10" t="n">
        <v>0.37</v>
      </c>
      <c r="V10" t="n">
        <v>0.77</v>
      </c>
      <c r="W10" t="n">
        <v>5.48</v>
      </c>
      <c r="X10" t="n">
        <v>3.27</v>
      </c>
      <c r="Y10" t="n">
        <v>1</v>
      </c>
      <c r="Z10" t="n">
        <v>10</v>
      </c>
      <c r="AA10" t="n">
        <v>1247.996775564649</v>
      </c>
      <c r="AB10" t="n">
        <v>1707.564246059511</v>
      </c>
      <c r="AC10" t="n">
        <v>1544.596710997062</v>
      </c>
      <c r="AD10" t="n">
        <v>1247996.775564649</v>
      </c>
      <c r="AE10" t="n">
        <v>1707564.246059511</v>
      </c>
      <c r="AF10" t="n">
        <v>3.26251943211265e-06</v>
      </c>
      <c r="AG10" t="n">
        <v>42.00231481481482</v>
      </c>
      <c r="AH10" t="n">
        <v>1544596.710997062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2.8195</v>
      </c>
      <c r="E11" t="n">
        <v>35.47</v>
      </c>
      <c r="F11" t="n">
        <v>27.14</v>
      </c>
      <c r="G11" t="n">
        <v>15.66</v>
      </c>
      <c r="H11" t="n">
        <v>0.21</v>
      </c>
      <c r="I11" t="n">
        <v>104</v>
      </c>
      <c r="J11" t="n">
        <v>278.46</v>
      </c>
      <c r="K11" t="n">
        <v>60.56</v>
      </c>
      <c r="L11" t="n">
        <v>3.25</v>
      </c>
      <c r="M11" t="n">
        <v>102</v>
      </c>
      <c r="N11" t="n">
        <v>74.66</v>
      </c>
      <c r="O11" t="n">
        <v>34577.92</v>
      </c>
      <c r="P11" t="n">
        <v>463.79</v>
      </c>
      <c r="Q11" t="n">
        <v>1397.47</v>
      </c>
      <c r="R11" t="n">
        <v>168.98</v>
      </c>
      <c r="S11" t="n">
        <v>66.97</v>
      </c>
      <c r="T11" t="n">
        <v>47973.21</v>
      </c>
      <c r="U11" t="n">
        <v>0.4</v>
      </c>
      <c r="V11" t="n">
        <v>0.78</v>
      </c>
      <c r="W11" t="n">
        <v>5.47</v>
      </c>
      <c r="X11" t="n">
        <v>2.97</v>
      </c>
      <c r="Y11" t="n">
        <v>1</v>
      </c>
      <c r="Z11" t="n">
        <v>10</v>
      </c>
      <c r="AA11" t="n">
        <v>1217.152638468104</v>
      </c>
      <c r="AB11" t="n">
        <v>1665.361936936726</v>
      </c>
      <c r="AC11" t="n">
        <v>1506.422131025643</v>
      </c>
      <c r="AD11" t="n">
        <v>1217152.638468104</v>
      </c>
      <c r="AE11" t="n">
        <v>1665361.936936726</v>
      </c>
      <c r="AF11" t="n">
        <v>3.338174458862541e-06</v>
      </c>
      <c r="AG11" t="n">
        <v>41.05324074074074</v>
      </c>
      <c r="AH11" t="n">
        <v>1506422.131025643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2.8792</v>
      </c>
      <c r="E12" t="n">
        <v>34.73</v>
      </c>
      <c r="F12" t="n">
        <v>26.87</v>
      </c>
      <c r="G12" t="n">
        <v>16.97</v>
      </c>
      <c r="H12" t="n">
        <v>0.22</v>
      </c>
      <c r="I12" t="n">
        <v>95</v>
      </c>
      <c r="J12" t="n">
        <v>278.95</v>
      </c>
      <c r="K12" t="n">
        <v>60.56</v>
      </c>
      <c r="L12" t="n">
        <v>3.5</v>
      </c>
      <c r="M12" t="n">
        <v>93</v>
      </c>
      <c r="N12" t="n">
        <v>74.90000000000001</v>
      </c>
      <c r="O12" t="n">
        <v>34638.36</v>
      </c>
      <c r="P12" t="n">
        <v>458.45</v>
      </c>
      <c r="Q12" t="n">
        <v>1397.31</v>
      </c>
      <c r="R12" t="n">
        <v>160.82</v>
      </c>
      <c r="S12" t="n">
        <v>66.97</v>
      </c>
      <c r="T12" t="n">
        <v>43935.29</v>
      </c>
      <c r="U12" t="n">
        <v>0.42</v>
      </c>
      <c r="V12" t="n">
        <v>0.78</v>
      </c>
      <c r="W12" t="n">
        <v>5.44</v>
      </c>
      <c r="X12" t="n">
        <v>2.7</v>
      </c>
      <c r="Y12" t="n">
        <v>1</v>
      </c>
      <c r="Z12" t="n">
        <v>10</v>
      </c>
      <c r="AA12" t="n">
        <v>1178.736109806853</v>
      </c>
      <c r="AB12" t="n">
        <v>1612.798747604772</v>
      </c>
      <c r="AC12" t="n">
        <v>1458.875498710631</v>
      </c>
      <c r="AD12" t="n">
        <v>1178736.109806853</v>
      </c>
      <c r="AE12" t="n">
        <v>1612798.747604772</v>
      </c>
      <c r="AF12" t="n">
        <v>3.408856854746241e-06</v>
      </c>
      <c r="AG12" t="n">
        <v>40.19675925925926</v>
      </c>
      <c r="AH12" t="n">
        <v>1458875.498710631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2.9238</v>
      </c>
      <c r="E13" t="n">
        <v>34.2</v>
      </c>
      <c r="F13" t="n">
        <v>26.71</v>
      </c>
      <c r="G13" t="n">
        <v>18.21</v>
      </c>
      <c r="H13" t="n">
        <v>0.24</v>
      </c>
      <c r="I13" t="n">
        <v>88</v>
      </c>
      <c r="J13" t="n">
        <v>279.44</v>
      </c>
      <c r="K13" t="n">
        <v>60.56</v>
      </c>
      <c r="L13" t="n">
        <v>3.75</v>
      </c>
      <c r="M13" t="n">
        <v>86</v>
      </c>
      <c r="N13" t="n">
        <v>75.14</v>
      </c>
      <c r="O13" t="n">
        <v>34698.9</v>
      </c>
      <c r="P13" t="n">
        <v>454.84</v>
      </c>
      <c r="Q13" t="n">
        <v>1397.31</v>
      </c>
      <c r="R13" t="n">
        <v>155.3</v>
      </c>
      <c r="S13" t="n">
        <v>66.97</v>
      </c>
      <c r="T13" t="n">
        <v>41212.38</v>
      </c>
      <c r="U13" t="n">
        <v>0.43</v>
      </c>
      <c r="V13" t="n">
        <v>0.79</v>
      </c>
      <c r="W13" t="n">
        <v>5.44</v>
      </c>
      <c r="X13" t="n">
        <v>2.54</v>
      </c>
      <c r="Y13" t="n">
        <v>1</v>
      </c>
      <c r="Z13" t="n">
        <v>10</v>
      </c>
      <c r="AA13" t="n">
        <v>1156.05994002804</v>
      </c>
      <c r="AB13" t="n">
        <v>1581.772211711394</v>
      </c>
      <c r="AC13" t="n">
        <v>1430.8100918569</v>
      </c>
      <c r="AD13" t="n">
        <v>1156059.94002804</v>
      </c>
      <c r="AE13" t="n">
        <v>1581772.211711394</v>
      </c>
      <c r="AF13" t="n">
        <v>3.461661458706259e-06</v>
      </c>
      <c r="AG13" t="n">
        <v>39.58333333333334</v>
      </c>
      <c r="AH13" t="n">
        <v>1430810.0918569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2.9693</v>
      </c>
      <c r="E14" t="n">
        <v>33.68</v>
      </c>
      <c r="F14" t="n">
        <v>26.49</v>
      </c>
      <c r="G14" t="n">
        <v>19.39</v>
      </c>
      <c r="H14" t="n">
        <v>0.25</v>
      </c>
      <c r="I14" t="n">
        <v>82</v>
      </c>
      <c r="J14" t="n">
        <v>279.94</v>
      </c>
      <c r="K14" t="n">
        <v>60.56</v>
      </c>
      <c r="L14" t="n">
        <v>4</v>
      </c>
      <c r="M14" t="n">
        <v>80</v>
      </c>
      <c r="N14" t="n">
        <v>75.38</v>
      </c>
      <c r="O14" t="n">
        <v>34759.54</v>
      </c>
      <c r="P14" t="n">
        <v>450.56</v>
      </c>
      <c r="Q14" t="n">
        <v>1397.39</v>
      </c>
      <c r="R14" t="n">
        <v>148.04</v>
      </c>
      <c r="S14" t="n">
        <v>66.97</v>
      </c>
      <c r="T14" t="n">
        <v>37613.81</v>
      </c>
      <c r="U14" t="n">
        <v>0.45</v>
      </c>
      <c r="V14" t="n">
        <v>0.79</v>
      </c>
      <c r="W14" t="n">
        <v>5.44</v>
      </c>
      <c r="X14" t="n">
        <v>2.33</v>
      </c>
      <c r="Y14" t="n">
        <v>1</v>
      </c>
      <c r="Z14" t="n">
        <v>10</v>
      </c>
      <c r="AA14" t="n">
        <v>1142.465229878179</v>
      </c>
      <c r="AB14" t="n">
        <v>1563.171329528072</v>
      </c>
      <c r="AC14" t="n">
        <v>1413.984451762652</v>
      </c>
      <c r="AD14" t="n">
        <v>1142465.229878179</v>
      </c>
      <c r="AE14" t="n">
        <v>1563171.329528071</v>
      </c>
      <c r="AF14" t="n">
        <v>3.515531626423317e-06</v>
      </c>
      <c r="AG14" t="n">
        <v>38.98148148148148</v>
      </c>
      <c r="AH14" t="n">
        <v>1413984.451762652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3.0036</v>
      </c>
      <c r="E15" t="n">
        <v>33.29</v>
      </c>
      <c r="F15" t="n">
        <v>26.37</v>
      </c>
      <c r="G15" t="n">
        <v>20.55</v>
      </c>
      <c r="H15" t="n">
        <v>0.27</v>
      </c>
      <c r="I15" t="n">
        <v>77</v>
      </c>
      <c r="J15" t="n">
        <v>280.43</v>
      </c>
      <c r="K15" t="n">
        <v>60.56</v>
      </c>
      <c r="L15" t="n">
        <v>4.25</v>
      </c>
      <c r="M15" t="n">
        <v>75</v>
      </c>
      <c r="N15" t="n">
        <v>75.62</v>
      </c>
      <c r="O15" t="n">
        <v>34820.27</v>
      </c>
      <c r="P15" t="n">
        <v>447.63</v>
      </c>
      <c r="Q15" t="n">
        <v>1397.41</v>
      </c>
      <c r="R15" t="n">
        <v>144.13</v>
      </c>
      <c r="S15" t="n">
        <v>66.97</v>
      </c>
      <c r="T15" t="n">
        <v>35681.71</v>
      </c>
      <c r="U15" t="n">
        <v>0.46</v>
      </c>
      <c r="V15" t="n">
        <v>0.8</v>
      </c>
      <c r="W15" t="n">
        <v>5.43</v>
      </c>
      <c r="X15" t="n">
        <v>2.2</v>
      </c>
      <c r="Y15" t="n">
        <v>1</v>
      </c>
      <c r="Z15" t="n">
        <v>10</v>
      </c>
      <c r="AA15" t="n">
        <v>1123.269503593104</v>
      </c>
      <c r="AB15" t="n">
        <v>1536.906889969157</v>
      </c>
      <c r="AC15" t="n">
        <v>1390.226653452868</v>
      </c>
      <c r="AD15" t="n">
        <v>1123269.503593104</v>
      </c>
      <c r="AE15" t="n">
        <v>1536906.889969157</v>
      </c>
      <c r="AF15" t="n">
        <v>3.556141445163869e-06</v>
      </c>
      <c r="AG15" t="n">
        <v>38.53009259259259</v>
      </c>
      <c r="AH15" t="n">
        <v>1390226.653452868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3.0413</v>
      </c>
      <c r="E16" t="n">
        <v>32.88</v>
      </c>
      <c r="F16" t="n">
        <v>26.22</v>
      </c>
      <c r="G16" t="n">
        <v>21.85</v>
      </c>
      <c r="H16" t="n">
        <v>0.29</v>
      </c>
      <c r="I16" t="n">
        <v>72</v>
      </c>
      <c r="J16" t="n">
        <v>280.92</v>
      </c>
      <c r="K16" t="n">
        <v>60.56</v>
      </c>
      <c r="L16" t="n">
        <v>4.5</v>
      </c>
      <c r="M16" t="n">
        <v>70</v>
      </c>
      <c r="N16" t="n">
        <v>75.87</v>
      </c>
      <c r="O16" t="n">
        <v>34881.09</v>
      </c>
      <c r="P16" t="n">
        <v>444.3</v>
      </c>
      <c r="Q16" t="n">
        <v>1397.41</v>
      </c>
      <c r="R16" t="n">
        <v>139.55</v>
      </c>
      <c r="S16" t="n">
        <v>66.97</v>
      </c>
      <c r="T16" t="n">
        <v>33418.04</v>
      </c>
      <c r="U16" t="n">
        <v>0.48</v>
      </c>
      <c r="V16" t="n">
        <v>0.8</v>
      </c>
      <c r="W16" t="n">
        <v>5.41</v>
      </c>
      <c r="X16" t="n">
        <v>2.05</v>
      </c>
      <c r="Y16" t="n">
        <v>1</v>
      </c>
      <c r="Z16" t="n">
        <v>10</v>
      </c>
      <c r="AA16" t="n">
        <v>1103.090663245295</v>
      </c>
      <c r="AB16" t="n">
        <v>1509.297310377678</v>
      </c>
      <c r="AC16" t="n">
        <v>1365.252093387311</v>
      </c>
      <c r="AD16" t="n">
        <v>1103090.663245295</v>
      </c>
      <c r="AE16" t="n">
        <v>1509297.310377678</v>
      </c>
      <c r="AF16" t="n">
        <v>3.600776726986574e-06</v>
      </c>
      <c r="AG16" t="n">
        <v>38.05555555555556</v>
      </c>
      <c r="AH16" t="n">
        <v>1365252.093387311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3.0724</v>
      </c>
      <c r="E17" t="n">
        <v>32.55</v>
      </c>
      <c r="F17" t="n">
        <v>26.1</v>
      </c>
      <c r="G17" t="n">
        <v>23.03</v>
      </c>
      <c r="H17" t="n">
        <v>0.3</v>
      </c>
      <c r="I17" t="n">
        <v>68</v>
      </c>
      <c r="J17" t="n">
        <v>281.41</v>
      </c>
      <c r="K17" t="n">
        <v>60.56</v>
      </c>
      <c r="L17" t="n">
        <v>4.75</v>
      </c>
      <c r="M17" t="n">
        <v>66</v>
      </c>
      <c r="N17" t="n">
        <v>76.11</v>
      </c>
      <c r="O17" t="n">
        <v>34942.02</v>
      </c>
      <c r="P17" t="n">
        <v>441.44</v>
      </c>
      <c r="Q17" t="n">
        <v>1397.33</v>
      </c>
      <c r="R17" t="n">
        <v>135.29</v>
      </c>
      <c r="S17" t="n">
        <v>66.97</v>
      </c>
      <c r="T17" t="n">
        <v>31308.32</v>
      </c>
      <c r="U17" t="n">
        <v>0.5</v>
      </c>
      <c r="V17" t="n">
        <v>0.8100000000000001</v>
      </c>
      <c r="W17" t="n">
        <v>5.41</v>
      </c>
      <c r="X17" t="n">
        <v>1.93</v>
      </c>
      <c r="Y17" t="n">
        <v>1</v>
      </c>
      <c r="Z17" t="n">
        <v>10</v>
      </c>
      <c r="AA17" t="n">
        <v>1094.718186025417</v>
      </c>
      <c r="AB17" t="n">
        <v>1497.841717677814</v>
      </c>
      <c r="AC17" t="n">
        <v>1354.889806376697</v>
      </c>
      <c r="AD17" t="n">
        <v>1094718.186025417</v>
      </c>
      <c r="AE17" t="n">
        <v>1497841.717677814</v>
      </c>
      <c r="AF17" t="n">
        <v>3.63759787459098e-06</v>
      </c>
      <c r="AG17" t="n">
        <v>37.67361111111111</v>
      </c>
      <c r="AH17" t="n">
        <v>1354889.806376697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3.1024</v>
      </c>
      <c r="E18" t="n">
        <v>32.23</v>
      </c>
      <c r="F18" t="n">
        <v>25.99</v>
      </c>
      <c r="G18" t="n">
        <v>24.37</v>
      </c>
      <c r="H18" t="n">
        <v>0.32</v>
      </c>
      <c r="I18" t="n">
        <v>64</v>
      </c>
      <c r="J18" t="n">
        <v>281.91</v>
      </c>
      <c r="K18" t="n">
        <v>60.56</v>
      </c>
      <c r="L18" t="n">
        <v>5</v>
      </c>
      <c r="M18" t="n">
        <v>62</v>
      </c>
      <c r="N18" t="n">
        <v>76.34999999999999</v>
      </c>
      <c r="O18" t="n">
        <v>35003.04</v>
      </c>
      <c r="P18" t="n">
        <v>438.81</v>
      </c>
      <c r="Q18" t="n">
        <v>1397.35</v>
      </c>
      <c r="R18" t="n">
        <v>131.88</v>
      </c>
      <c r="S18" t="n">
        <v>66.97</v>
      </c>
      <c r="T18" t="n">
        <v>29620.19</v>
      </c>
      <c r="U18" t="n">
        <v>0.51</v>
      </c>
      <c r="V18" t="n">
        <v>0.8100000000000001</v>
      </c>
      <c r="W18" t="n">
        <v>5.4</v>
      </c>
      <c r="X18" t="n">
        <v>1.82</v>
      </c>
      <c r="Y18" t="n">
        <v>1</v>
      </c>
      <c r="Z18" t="n">
        <v>10</v>
      </c>
      <c r="AA18" t="n">
        <v>1077.029176455601</v>
      </c>
      <c r="AB18" t="n">
        <v>1473.638834400366</v>
      </c>
      <c r="AC18" t="n">
        <v>1332.996812310289</v>
      </c>
      <c r="AD18" t="n">
        <v>1077029.176455601</v>
      </c>
      <c r="AE18" t="n">
        <v>1473638.834400367</v>
      </c>
      <c r="AF18" t="n">
        <v>3.673116666492337e-06</v>
      </c>
      <c r="AG18" t="n">
        <v>37.30324074074074</v>
      </c>
      <c r="AH18" t="n">
        <v>1332996.812310289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3.127</v>
      </c>
      <c r="E19" t="n">
        <v>31.98</v>
      </c>
      <c r="F19" t="n">
        <v>25.89</v>
      </c>
      <c r="G19" t="n">
        <v>25.47</v>
      </c>
      <c r="H19" t="n">
        <v>0.33</v>
      </c>
      <c r="I19" t="n">
        <v>61</v>
      </c>
      <c r="J19" t="n">
        <v>282.4</v>
      </c>
      <c r="K19" t="n">
        <v>60.56</v>
      </c>
      <c r="L19" t="n">
        <v>5.25</v>
      </c>
      <c r="M19" t="n">
        <v>59</v>
      </c>
      <c r="N19" t="n">
        <v>76.59999999999999</v>
      </c>
      <c r="O19" t="n">
        <v>35064.15</v>
      </c>
      <c r="P19" t="n">
        <v>436.66</v>
      </c>
      <c r="Q19" t="n">
        <v>1397.34</v>
      </c>
      <c r="R19" t="n">
        <v>128.83</v>
      </c>
      <c r="S19" t="n">
        <v>66.97</v>
      </c>
      <c r="T19" t="n">
        <v>28109.47</v>
      </c>
      <c r="U19" t="n">
        <v>0.52</v>
      </c>
      <c r="V19" t="n">
        <v>0.8100000000000001</v>
      </c>
      <c r="W19" t="n">
        <v>5.4</v>
      </c>
      <c r="X19" t="n">
        <v>1.73</v>
      </c>
      <c r="Y19" t="n">
        <v>1</v>
      </c>
      <c r="Z19" t="n">
        <v>10</v>
      </c>
      <c r="AA19" t="n">
        <v>1070.782012180669</v>
      </c>
      <c r="AB19" t="n">
        <v>1465.091188633967</v>
      </c>
      <c r="AC19" t="n">
        <v>1325.264941859138</v>
      </c>
      <c r="AD19" t="n">
        <v>1070782.012180669</v>
      </c>
      <c r="AE19" t="n">
        <v>1465091.188633967</v>
      </c>
      <c r="AF19" t="n">
        <v>3.70224207585145e-06</v>
      </c>
      <c r="AG19" t="n">
        <v>37.01388888888889</v>
      </c>
      <c r="AH19" t="n">
        <v>1325264.941859138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3.1524</v>
      </c>
      <c r="E20" t="n">
        <v>31.72</v>
      </c>
      <c r="F20" t="n">
        <v>25.79</v>
      </c>
      <c r="G20" t="n">
        <v>26.68</v>
      </c>
      <c r="H20" t="n">
        <v>0.35</v>
      </c>
      <c r="I20" t="n">
        <v>58</v>
      </c>
      <c r="J20" t="n">
        <v>282.9</v>
      </c>
      <c r="K20" t="n">
        <v>60.56</v>
      </c>
      <c r="L20" t="n">
        <v>5.5</v>
      </c>
      <c r="M20" t="n">
        <v>56</v>
      </c>
      <c r="N20" t="n">
        <v>76.84999999999999</v>
      </c>
      <c r="O20" t="n">
        <v>35125.37</v>
      </c>
      <c r="P20" t="n">
        <v>434.02</v>
      </c>
      <c r="Q20" t="n">
        <v>1397.33</v>
      </c>
      <c r="R20" t="n">
        <v>125.51</v>
      </c>
      <c r="S20" t="n">
        <v>66.97</v>
      </c>
      <c r="T20" t="n">
        <v>26466.49</v>
      </c>
      <c r="U20" t="n">
        <v>0.53</v>
      </c>
      <c r="V20" t="n">
        <v>0.82</v>
      </c>
      <c r="W20" t="n">
        <v>5.39</v>
      </c>
      <c r="X20" t="n">
        <v>1.62</v>
      </c>
      <c r="Y20" t="n">
        <v>1</v>
      </c>
      <c r="Z20" t="n">
        <v>10</v>
      </c>
      <c r="AA20" t="n">
        <v>1054.127627633785</v>
      </c>
      <c r="AB20" t="n">
        <v>1442.30392495733</v>
      </c>
      <c r="AC20" t="n">
        <v>1304.652462645675</v>
      </c>
      <c r="AD20" t="n">
        <v>1054127.627633785</v>
      </c>
      <c r="AE20" t="n">
        <v>1442303.92495733</v>
      </c>
      <c r="AF20" t="n">
        <v>3.7323146529946e-06</v>
      </c>
      <c r="AG20" t="n">
        <v>36.71296296296296</v>
      </c>
      <c r="AH20" t="n">
        <v>1304652.462645675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3.175</v>
      </c>
      <c r="E21" t="n">
        <v>31.5</v>
      </c>
      <c r="F21" t="n">
        <v>25.72</v>
      </c>
      <c r="G21" t="n">
        <v>28.06</v>
      </c>
      <c r="H21" t="n">
        <v>0.36</v>
      </c>
      <c r="I21" t="n">
        <v>55</v>
      </c>
      <c r="J21" t="n">
        <v>283.4</v>
      </c>
      <c r="K21" t="n">
        <v>60.56</v>
      </c>
      <c r="L21" t="n">
        <v>5.75</v>
      </c>
      <c r="M21" t="n">
        <v>53</v>
      </c>
      <c r="N21" t="n">
        <v>77.09</v>
      </c>
      <c r="O21" t="n">
        <v>35186.68</v>
      </c>
      <c r="P21" t="n">
        <v>432.2</v>
      </c>
      <c r="Q21" t="n">
        <v>1397.24</v>
      </c>
      <c r="R21" t="n">
        <v>123.17</v>
      </c>
      <c r="S21" t="n">
        <v>66.97</v>
      </c>
      <c r="T21" t="n">
        <v>25312.82</v>
      </c>
      <c r="U21" t="n">
        <v>0.54</v>
      </c>
      <c r="V21" t="n">
        <v>0.82</v>
      </c>
      <c r="W21" t="n">
        <v>5.39</v>
      </c>
      <c r="X21" t="n">
        <v>1.56</v>
      </c>
      <c r="Y21" t="n">
        <v>1</v>
      </c>
      <c r="Z21" t="n">
        <v>10</v>
      </c>
      <c r="AA21" t="n">
        <v>1048.716887027262</v>
      </c>
      <c r="AB21" t="n">
        <v>1434.900710954457</v>
      </c>
      <c r="AC21" t="n">
        <v>1297.95580099676</v>
      </c>
      <c r="AD21" t="n">
        <v>1048716.887027262</v>
      </c>
      <c r="AE21" t="n">
        <v>1434900.710954457</v>
      </c>
      <c r="AF21" t="n">
        <v>3.759072142893621e-06</v>
      </c>
      <c r="AG21" t="n">
        <v>36.45833333333334</v>
      </c>
      <c r="AH21" t="n">
        <v>1297955.800996759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3.1928</v>
      </c>
      <c r="E22" t="n">
        <v>31.32</v>
      </c>
      <c r="F22" t="n">
        <v>25.65</v>
      </c>
      <c r="G22" t="n">
        <v>29.04</v>
      </c>
      <c r="H22" t="n">
        <v>0.38</v>
      </c>
      <c r="I22" t="n">
        <v>53</v>
      </c>
      <c r="J22" t="n">
        <v>283.9</v>
      </c>
      <c r="K22" t="n">
        <v>60.56</v>
      </c>
      <c r="L22" t="n">
        <v>6</v>
      </c>
      <c r="M22" t="n">
        <v>51</v>
      </c>
      <c r="N22" t="n">
        <v>77.34</v>
      </c>
      <c r="O22" t="n">
        <v>35248.1</v>
      </c>
      <c r="P22" t="n">
        <v>430.06</v>
      </c>
      <c r="Q22" t="n">
        <v>1397.23</v>
      </c>
      <c r="R22" t="n">
        <v>121.13</v>
      </c>
      <c r="S22" t="n">
        <v>66.97</v>
      </c>
      <c r="T22" t="n">
        <v>24300.77</v>
      </c>
      <c r="U22" t="n">
        <v>0.55</v>
      </c>
      <c r="V22" t="n">
        <v>0.82</v>
      </c>
      <c r="W22" t="n">
        <v>5.37</v>
      </c>
      <c r="X22" t="n">
        <v>1.48</v>
      </c>
      <c r="Y22" t="n">
        <v>1</v>
      </c>
      <c r="Z22" t="n">
        <v>10</v>
      </c>
      <c r="AA22" t="n">
        <v>1034.060361247391</v>
      </c>
      <c r="AB22" t="n">
        <v>1414.847005782154</v>
      </c>
      <c r="AC22" t="n">
        <v>1279.815993300549</v>
      </c>
      <c r="AD22" t="n">
        <v>1034060.361247391</v>
      </c>
      <c r="AE22" t="n">
        <v>1414847.005782154</v>
      </c>
      <c r="AF22" t="n">
        <v>3.780146626088427e-06</v>
      </c>
      <c r="AG22" t="n">
        <v>36.25</v>
      </c>
      <c r="AH22" t="n">
        <v>1279815.993300549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3.2079</v>
      </c>
      <c r="E23" t="n">
        <v>31.17</v>
      </c>
      <c r="F23" t="n">
        <v>25.61</v>
      </c>
      <c r="G23" t="n">
        <v>30.13</v>
      </c>
      <c r="H23" t="n">
        <v>0.39</v>
      </c>
      <c r="I23" t="n">
        <v>51</v>
      </c>
      <c r="J23" t="n">
        <v>284.4</v>
      </c>
      <c r="K23" t="n">
        <v>60.56</v>
      </c>
      <c r="L23" t="n">
        <v>6.25</v>
      </c>
      <c r="M23" t="n">
        <v>49</v>
      </c>
      <c r="N23" t="n">
        <v>77.59</v>
      </c>
      <c r="O23" t="n">
        <v>35309.61</v>
      </c>
      <c r="P23" t="n">
        <v>428.36</v>
      </c>
      <c r="Q23" t="n">
        <v>1397.26</v>
      </c>
      <c r="R23" t="n">
        <v>119.54</v>
      </c>
      <c r="S23" t="n">
        <v>66.97</v>
      </c>
      <c r="T23" t="n">
        <v>23516.62</v>
      </c>
      <c r="U23" t="n">
        <v>0.5600000000000001</v>
      </c>
      <c r="V23" t="n">
        <v>0.82</v>
      </c>
      <c r="W23" t="n">
        <v>5.38</v>
      </c>
      <c r="X23" t="n">
        <v>1.44</v>
      </c>
      <c r="Y23" t="n">
        <v>1</v>
      </c>
      <c r="Z23" t="n">
        <v>10</v>
      </c>
      <c r="AA23" t="n">
        <v>1030.272682292959</v>
      </c>
      <c r="AB23" t="n">
        <v>1409.664536336098</v>
      </c>
      <c r="AC23" t="n">
        <v>1275.128131464783</v>
      </c>
      <c r="AD23" t="n">
        <v>1030272.682292958</v>
      </c>
      <c r="AE23" t="n">
        <v>1409664.536336098</v>
      </c>
      <c r="AF23" t="n">
        <v>3.79802441801211e-06</v>
      </c>
      <c r="AG23" t="n">
        <v>36.07638888888889</v>
      </c>
      <c r="AH23" t="n">
        <v>1275128.131464783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3.2353</v>
      </c>
      <c r="E24" t="n">
        <v>30.91</v>
      </c>
      <c r="F24" t="n">
        <v>25.5</v>
      </c>
      <c r="G24" t="n">
        <v>31.88</v>
      </c>
      <c r="H24" t="n">
        <v>0.41</v>
      </c>
      <c r="I24" t="n">
        <v>48</v>
      </c>
      <c r="J24" t="n">
        <v>284.89</v>
      </c>
      <c r="K24" t="n">
        <v>60.56</v>
      </c>
      <c r="L24" t="n">
        <v>6.5</v>
      </c>
      <c r="M24" t="n">
        <v>46</v>
      </c>
      <c r="N24" t="n">
        <v>77.84</v>
      </c>
      <c r="O24" t="n">
        <v>35371.22</v>
      </c>
      <c r="P24" t="n">
        <v>425.85</v>
      </c>
      <c r="Q24" t="n">
        <v>1397.19</v>
      </c>
      <c r="R24" t="n">
        <v>116.06</v>
      </c>
      <c r="S24" t="n">
        <v>66.97</v>
      </c>
      <c r="T24" t="n">
        <v>21791.5</v>
      </c>
      <c r="U24" t="n">
        <v>0.58</v>
      </c>
      <c r="V24" t="n">
        <v>0.83</v>
      </c>
      <c r="W24" t="n">
        <v>5.37</v>
      </c>
      <c r="X24" t="n">
        <v>1.33</v>
      </c>
      <c r="Y24" t="n">
        <v>1</v>
      </c>
      <c r="Z24" t="n">
        <v>10</v>
      </c>
      <c r="AA24" t="n">
        <v>1023.59450795155</v>
      </c>
      <c r="AB24" t="n">
        <v>1400.527163581924</v>
      </c>
      <c r="AC24" t="n">
        <v>1266.862816741885</v>
      </c>
      <c r="AD24" t="n">
        <v>1023594.50795155</v>
      </c>
      <c r="AE24" t="n">
        <v>1400527.163581925</v>
      </c>
      <c r="AF24" t="n">
        <v>3.83046491461535e-06</v>
      </c>
      <c r="AG24" t="n">
        <v>35.77546296296296</v>
      </c>
      <c r="AH24" t="n">
        <v>1266862.816741885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3.2508</v>
      </c>
      <c r="E25" t="n">
        <v>30.76</v>
      </c>
      <c r="F25" t="n">
        <v>25.46</v>
      </c>
      <c r="G25" t="n">
        <v>33.21</v>
      </c>
      <c r="H25" t="n">
        <v>0.42</v>
      </c>
      <c r="I25" t="n">
        <v>46</v>
      </c>
      <c r="J25" t="n">
        <v>285.39</v>
      </c>
      <c r="K25" t="n">
        <v>60.56</v>
      </c>
      <c r="L25" t="n">
        <v>6.75</v>
      </c>
      <c r="M25" t="n">
        <v>44</v>
      </c>
      <c r="N25" t="n">
        <v>78.09</v>
      </c>
      <c r="O25" t="n">
        <v>35432.93</v>
      </c>
      <c r="P25" t="n">
        <v>424.03</v>
      </c>
      <c r="Q25" t="n">
        <v>1397.24</v>
      </c>
      <c r="R25" t="n">
        <v>114.63</v>
      </c>
      <c r="S25" t="n">
        <v>66.97</v>
      </c>
      <c r="T25" t="n">
        <v>21086.75</v>
      </c>
      <c r="U25" t="n">
        <v>0.58</v>
      </c>
      <c r="V25" t="n">
        <v>0.83</v>
      </c>
      <c r="W25" t="n">
        <v>5.37</v>
      </c>
      <c r="X25" t="n">
        <v>1.29</v>
      </c>
      <c r="Y25" t="n">
        <v>1</v>
      </c>
      <c r="Z25" t="n">
        <v>10</v>
      </c>
      <c r="AA25" t="n">
        <v>1009.855217322292</v>
      </c>
      <c r="AB25" t="n">
        <v>1381.728460008249</v>
      </c>
      <c r="AC25" t="n">
        <v>1249.858235053135</v>
      </c>
      <c r="AD25" t="n">
        <v>1009855.217322292</v>
      </c>
      <c r="AE25" t="n">
        <v>1381728.460008249</v>
      </c>
      <c r="AF25" t="n">
        <v>3.848816290431051e-06</v>
      </c>
      <c r="AG25" t="n">
        <v>35.60185185185185</v>
      </c>
      <c r="AH25" t="n">
        <v>1249858.235053135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3.2608</v>
      </c>
      <c r="E26" t="n">
        <v>30.67</v>
      </c>
      <c r="F26" t="n">
        <v>25.42</v>
      </c>
      <c r="G26" t="n">
        <v>33.89</v>
      </c>
      <c r="H26" t="n">
        <v>0.44</v>
      </c>
      <c r="I26" t="n">
        <v>45</v>
      </c>
      <c r="J26" t="n">
        <v>285.9</v>
      </c>
      <c r="K26" t="n">
        <v>60.56</v>
      </c>
      <c r="L26" t="n">
        <v>7</v>
      </c>
      <c r="M26" t="n">
        <v>43</v>
      </c>
      <c r="N26" t="n">
        <v>78.34</v>
      </c>
      <c r="O26" t="n">
        <v>35494.74</v>
      </c>
      <c r="P26" t="n">
        <v>423.2</v>
      </c>
      <c r="Q26" t="n">
        <v>1397.19</v>
      </c>
      <c r="R26" t="n">
        <v>113.35</v>
      </c>
      <c r="S26" t="n">
        <v>66.97</v>
      </c>
      <c r="T26" t="n">
        <v>20452.81</v>
      </c>
      <c r="U26" t="n">
        <v>0.59</v>
      </c>
      <c r="V26" t="n">
        <v>0.83</v>
      </c>
      <c r="W26" t="n">
        <v>5.37</v>
      </c>
      <c r="X26" t="n">
        <v>1.25</v>
      </c>
      <c r="Y26" t="n">
        <v>1</v>
      </c>
      <c r="Z26" t="n">
        <v>10</v>
      </c>
      <c r="AA26" t="n">
        <v>1007.468884488487</v>
      </c>
      <c r="AB26" t="n">
        <v>1378.463374147463</v>
      </c>
      <c r="AC26" t="n">
        <v>1246.904764404325</v>
      </c>
      <c r="AD26" t="n">
        <v>1007468.884488487</v>
      </c>
      <c r="AE26" t="n">
        <v>1378463.374147463</v>
      </c>
      <c r="AF26" t="n">
        <v>3.860655887731503e-06</v>
      </c>
      <c r="AG26" t="n">
        <v>35.49768518518519</v>
      </c>
      <c r="AH26" t="n">
        <v>1246904.764404325</v>
      </c>
    </row>
    <row r="27">
      <c r="A27" t="n">
        <v>25</v>
      </c>
      <c r="B27" t="n">
        <v>140</v>
      </c>
      <c r="C27" t="inlineStr">
        <is>
          <t xml:space="preserve">CONCLUIDO	</t>
        </is>
      </c>
      <c r="D27" t="n">
        <v>3.2751</v>
      </c>
      <c r="E27" t="n">
        <v>30.53</v>
      </c>
      <c r="F27" t="n">
        <v>25.39</v>
      </c>
      <c r="G27" t="n">
        <v>35.42</v>
      </c>
      <c r="H27" t="n">
        <v>0.45</v>
      </c>
      <c r="I27" t="n">
        <v>43</v>
      </c>
      <c r="J27" t="n">
        <v>286.4</v>
      </c>
      <c r="K27" t="n">
        <v>60.56</v>
      </c>
      <c r="L27" t="n">
        <v>7.25</v>
      </c>
      <c r="M27" t="n">
        <v>41</v>
      </c>
      <c r="N27" t="n">
        <v>78.59</v>
      </c>
      <c r="O27" t="n">
        <v>35556.78</v>
      </c>
      <c r="P27" t="n">
        <v>421.97</v>
      </c>
      <c r="Q27" t="n">
        <v>1397.26</v>
      </c>
      <c r="R27" t="n">
        <v>112.18</v>
      </c>
      <c r="S27" t="n">
        <v>66.97</v>
      </c>
      <c r="T27" t="n">
        <v>19878.88</v>
      </c>
      <c r="U27" t="n">
        <v>0.6</v>
      </c>
      <c r="V27" t="n">
        <v>0.83</v>
      </c>
      <c r="W27" t="n">
        <v>5.37</v>
      </c>
      <c r="X27" t="n">
        <v>1.22</v>
      </c>
      <c r="Y27" t="n">
        <v>1</v>
      </c>
      <c r="Z27" t="n">
        <v>10</v>
      </c>
      <c r="AA27" t="n">
        <v>1004.354572533534</v>
      </c>
      <c r="AB27" t="n">
        <v>1374.20223513695</v>
      </c>
      <c r="AC27" t="n">
        <v>1243.05030252043</v>
      </c>
      <c r="AD27" t="n">
        <v>1004354.572533534</v>
      </c>
      <c r="AE27" t="n">
        <v>1374202.23513695</v>
      </c>
      <c r="AF27" t="n">
        <v>3.877586511871149e-06</v>
      </c>
      <c r="AG27" t="n">
        <v>35.33564814814815</v>
      </c>
      <c r="AH27" t="n">
        <v>1243050.30252043</v>
      </c>
    </row>
    <row r="28">
      <c r="A28" t="n">
        <v>26</v>
      </c>
      <c r="B28" t="n">
        <v>140</v>
      </c>
      <c r="C28" t="inlineStr">
        <is>
          <t xml:space="preserve">CONCLUIDO	</t>
        </is>
      </c>
      <c r="D28" t="n">
        <v>3.2879</v>
      </c>
      <c r="E28" t="n">
        <v>30.41</v>
      </c>
      <c r="F28" t="n">
        <v>25.32</v>
      </c>
      <c r="G28" t="n">
        <v>36.17</v>
      </c>
      <c r="H28" t="n">
        <v>0.47</v>
      </c>
      <c r="I28" t="n">
        <v>42</v>
      </c>
      <c r="J28" t="n">
        <v>286.9</v>
      </c>
      <c r="K28" t="n">
        <v>60.56</v>
      </c>
      <c r="L28" t="n">
        <v>7.5</v>
      </c>
      <c r="M28" t="n">
        <v>40</v>
      </c>
      <c r="N28" t="n">
        <v>78.84999999999999</v>
      </c>
      <c r="O28" t="n">
        <v>35618.8</v>
      </c>
      <c r="P28" t="n">
        <v>419.72</v>
      </c>
      <c r="Q28" t="n">
        <v>1397.24</v>
      </c>
      <c r="R28" t="n">
        <v>110.1</v>
      </c>
      <c r="S28" t="n">
        <v>66.97</v>
      </c>
      <c r="T28" t="n">
        <v>18842.77</v>
      </c>
      <c r="U28" t="n">
        <v>0.61</v>
      </c>
      <c r="V28" t="n">
        <v>0.83</v>
      </c>
      <c r="W28" t="n">
        <v>5.36</v>
      </c>
      <c r="X28" t="n">
        <v>1.15</v>
      </c>
      <c r="Y28" t="n">
        <v>1</v>
      </c>
      <c r="Z28" t="n">
        <v>10</v>
      </c>
      <c r="AA28" t="n">
        <v>1000.490893396302</v>
      </c>
      <c r="AB28" t="n">
        <v>1368.915778887895</v>
      </c>
      <c r="AC28" t="n">
        <v>1238.268378236197</v>
      </c>
      <c r="AD28" t="n">
        <v>1000490.893396302</v>
      </c>
      <c r="AE28" t="n">
        <v>1368915.778887895</v>
      </c>
      <c r="AF28" t="n">
        <v>3.892741196415729e-06</v>
      </c>
      <c r="AG28" t="n">
        <v>35.19675925925926</v>
      </c>
      <c r="AH28" t="n">
        <v>1238268.378236197</v>
      </c>
    </row>
    <row r="29">
      <c r="A29" t="n">
        <v>27</v>
      </c>
      <c r="B29" t="n">
        <v>140</v>
      </c>
      <c r="C29" t="inlineStr">
        <is>
          <t xml:space="preserve">CONCLUIDO	</t>
        </is>
      </c>
      <c r="D29" t="n">
        <v>3.3022</v>
      </c>
      <c r="E29" t="n">
        <v>30.28</v>
      </c>
      <c r="F29" t="n">
        <v>25.29</v>
      </c>
      <c r="G29" t="n">
        <v>37.94</v>
      </c>
      <c r="H29" t="n">
        <v>0.48</v>
      </c>
      <c r="I29" t="n">
        <v>40</v>
      </c>
      <c r="J29" t="n">
        <v>287.41</v>
      </c>
      <c r="K29" t="n">
        <v>60.56</v>
      </c>
      <c r="L29" t="n">
        <v>7.75</v>
      </c>
      <c r="M29" t="n">
        <v>38</v>
      </c>
      <c r="N29" t="n">
        <v>79.09999999999999</v>
      </c>
      <c r="O29" t="n">
        <v>35680.92</v>
      </c>
      <c r="P29" t="n">
        <v>418.8</v>
      </c>
      <c r="Q29" t="n">
        <v>1397.26</v>
      </c>
      <c r="R29" t="n">
        <v>109.09</v>
      </c>
      <c r="S29" t="n">
        <v>66.97</v>
      </c>
      <c r="T29" t="n">
        <v>18347.75</v>
      </c>
      <c r="U29" t="n">
        <v>0.61</v>
      </c>
      <c r="V29" t="n">
        <v>0.83</v>
      </c>
      <c r="W29" t="n">
        <v>5.36</v>
      </c>
      <c r="X29" t="n">
        <v>1.13</v>
      </c>
      <c r="Y29" t="n">
        <v>1</v>
      </c>
      <c r="Z29" t="n">
        <v>10</v>
      </c>
      <c r="AA29" t="n">
        <v>997.6594123070485</v>
      </c>
      <c r="AB29" t="n">
        <v>1365.041621545449</v>
      </c>
      <c r="AC29" t="n">
        <v>1234.7639650331</v>
      </c>
      <c r="AD29" t="n">
        <v>997659.4123070484</v>
      </c>
      <c r="AE29" t="n">
        <v>1365041.621545449</v>
      </c>
      <c r="AF29" t="n">
        <v>3.909671820555376e-06</v>
      </c>
      <c r="AG29" t="n">
        <v>35.0462962962963</v>
      </c>
      <c r="AH29" t="n">
        <v>1234763.9650331</v>
      </c>
    </row>
    <row r="30">
      <c r="A30" t="n">
        <v>28</v>
      </c>
      <c r="B30" t="n">
        <v>140</v>
      </c>
      <c r="C30" t="inlineStr">
        <is>
          <t xml:space="preserve">CONCLUIDO	</t>
        </is>
      </c>
      <c r="D30" t="n">
        <v>3.3097</v>
      </c>
      <c r="E30" t="n">
        <v>30.21</v>
      </c>
      <c r="F30" t="n">
        <v>25.28</v>
      </c>
      <c r="G30" t="n">
        <v>38.89</v>
      </c>
      <c r="H30" t="n">
        <v>0.49</v>
      </c>
      <c r="I30" t="n">
        <v>39</v>
      </c>
      <c r="J30" t="n">
        <v>287.91</v>
      </c>
      <c r="K30" t="n">
        <v>60.56</v>
      </c>
      <c r="L30" t="n">
        <v>8</v>
      </c>
      <c r="M30" t="n">
        <v>37</v>
      </c>
      <c r="N30" t="n">
        <v>79.36</v>
      </c>
      <c r="O30" t="n">
        <v>35743.15</v>
      </c>
      <c r="P30" t="n">
        <v>417.58</v>
      </c>
      <c r="Q30" t="n">
        <v>1397.25</v>
      </c>
      <c r="R30" t="n">
        <v>108.68</v>
      </c>
      <c r="S30" t="n">
        <v>66.97</v>
      </c>
      <c r="T30" t="n">
        <v>18145.01</v>
      </c>
      <c r="U30" t="n">
        <v>0.62</v>
      </c>
      <c r="V30" t="n">
        <v>0.83</v>
      </c>
      <c r="W30" t="n">
        <v>5.36</v>
      </c>
      <c r="X30" t="n">
        <v>1.11</v>
      </c>
      <c r="Y30" t="n">
        <v>1</v>
      </c>
      <c r="Z30" t="n">
        <v>10</v>
      </c>
      <c r="AA30" t="n">
        <v>985.6747071045041</v>
      </c>
      <c r="AB30" t="n">
        <v>1348.64361915945</v>
      </c>
      <c r="AC30" t="n">
        <v>1219.930964980079</v>
      </c>
      <c r="AD30" t="n">
        <v>985674.7071045041</v>
      </c>
      <c r="AE30" t="n">
        <v>1348643.61915945</v>
      </c>
      <c r="AF30" t="n">
        <v>3.918551518530715e-06</v>
      </c>
      <c r="AG30" t="n">
        <v>34.96527777777778</v>
      </c>
      <c r="AH30" t="n">
        <v>1219930.964980079</v>
      </c>
    </row>
    <row r="31">
      <c r="A31" t="n">
        <v>29</v>
      </c>
      <c r="B31" t="n">
        <v>140</v>
      </c>
      <c r="C31" t="inlineStr">
        <is>
          <t xml:space="preserve">CONCLUIDO	</t>
        </is>
      </c>
      <c r="D31" t="n">
        <v>3.3206</v>
      </c>
      <c r="E31" t="n">
        <v>30.11</v>
      </c>
      <c r="F31" t="n">
        <v>25.23</v>
      </c>
      <c r="G31" t="n">
        <v>39.84</v>
      </c>
      <c r="H31" t="n">
        <v>0.51</v>
      </c>
      <c r="I31" t="n">
        <v>38</v>
      </c>
      <c r="J31" t="n">
        <v>288.42</v>
      </c>
      <c r="K31" t="n">
        <v>60.56</v>
      </c>
      <c r="L31" t="n">
        <v>8.25</v>
      </c>
      <c r="M31" t="n">
        <v>36</v>
      </c>
      <c r="N31" t="n">
        <v>79.61</v>
      </c>
      <c r="O31" t="n">
        <v>35805.48</v>
      </c>
      <c r="P31" t="n">
        <v>415.61</v>
      </c>
      <c r="Q31" t="n">
        <v>1397.21</v>
      </c>
      <c r="R31" t="n">
        <v>107.13</v>
      </c>
      <c r="S31" t="n">
        <v>66.97</v>
      </c>
      <c r="T31" t="n">
        <v>17374.29</v>
      </c>
      <c r="U31" t="n">
        <v>0.63</v>
      </c>
      <c r="V31" t="n">
        <v>0.83</v>
      </c>
      <c r="W31" t="n">
        <v>5.36</v>
      </c>
      <c r="X31" t="n">
        <v>1.06</v>
      </c>
      <c r="Y31" t="n">
        <v>1</v>
      </c>
      <c r="Z31" t="n">
        <v>10</v>
      </c>
      <c r="AA31" t="n">
        <v>982.4620636538909</v>
      </c>
      <c r="AB31" t="n">
        <v>1344.247938658495</v>
      </c>
      <c r="AC31" t="n">
        <v>1215.954802056759</v>
      </c>
      <c r="AD31" t="n">
        <v>982462.063653891</v>
      </c>
      <c r="AE31" t="n">
        <v>1344247.938658495</v>
      </c>
      <c r="AF31" t="n">
        <v>3.931456679588208e-06</v>
      </c>
      <c r="AG31" t="n">
        <v>34.84953703703704</v>
      </c>
      <c r="AH31" t="n">
        <v>1215954.802056759</v>
      </c>
    </row>
    <row r="32">
      <c r="A32" t="n">
        <v>30</v>
      </c>
      <c r="B32" t="n">
        <v>140</v>
      </c>
      <c r="C32" t="inlineStr">
        <is>
          <t xml:space="preserve">CONCLUIDO	</t>
        </is>
      </c>
      <c r="D32" t="n">
        <v>3.3387</v>
      </c>
      <c r="E32" t="n">
        <v>29.95</v>
      </c>
      <c r="F32" t="n">
        <v>25.17</v>
      </c>
      <c r="G32" t="n">
        <v>41.95</v>
      </c>
      <c r="H32" t="n">
        <v>0.52</v>
      </c>
      <c r="I32" t="n">
        <v>36</v>
      </c>
      <c r="J32" t="n">
        <v>288.92</v>
      </c>
      <c r="K32" t="n">
        <v>60.56</v>
      </c>
      <c r="L32" t="n">
        <v>8.5</v>
      </c>
      <c r="M32" t="n">
        <v>34</v>
      </c>
      <c r="N32" t="n">
        <v>79.87</v>
      </c>
      <c r="O32" t="n">
        <v>35867.91</v>
      </c>
      <c r="P32" t="n">
        <v>414.17</v>
      </c>
      <c r="Q32" t="n">
        <v>1397.34</v>
      </c>
      <c r="R32" t="n">
        <v>105.29</v>
      </c>
      <c r="S32" t="n">
        <v>66.97</v>
      </c>
      <c r="T32" t="n">
        <v>16466.95</v>
      </c>
      <c r="U32" t="n">
        <v>0.64</v>
      </c>
      <c r="V32" t="n">
        <v>0.84</v>
      </c>
      <c r="W32" t="n">
        <v>5.35</v>
      </c>
      <c r="X32" t="n">
        <v>1</v>
      </c>
      <c r="Y32" t="n">
        <v>1</v>
      </c>
      <c r="Z32" t="n">
        <v>10</v>
      </c>
      <c r="AA32" t="n">
        <v>978.6336585572476</v>
      </c>
      <c r="AB32" t="n">
        <v>1339.009745907955</v>
      </c>
      <c r="AC32" t="n">
        <v>1211.216535070481</v>
      </c>
      <c r="AD32" t="n">
        <v>978633.6585572476</v>
      </c>
      <c r="AE32" t="n">
        <v>1339009.745907955</v>
      </c>
      <c r="AF32" t="n">
        <v>3.952886350702026e-06</v>
      </c>
      <c r="AG32" t="n">
        <v>34.66435185185185</v>
      </c>
      <c r="AH32" t="n">
        <v>1211216.535070481</v>
      </c>
    </row>
    <row r="33">
      <c r="A33" t="n">
        <v>31</v>
      </c>
      <c r="B33" t="n">
        <v>140</v>
      </c>
      <c r="C33" t="inlineStr">
        <is>
          <t xml:space="preserve">CONCLUIDO	</t>
        </is>
      </c>
      <c r="D33" t="n">
        <v>3.3478</v>
      </c>
      <c r="E33" t="n">
        <v>29.87</v>
      </c>
      <c r="F33" t="n">
        <v>25.14</v>
      </c>
      <c r="G33" t="n">
        <v>43.1</v>
      </c>
      <c r="H33" t="n">
        <v>0.54</v>
      </c>
      <c r="I33" t="n">
        <v>35</v>
      </c>
      <c r="J33" t="n">
        <v>289.43</v>
      </c>
      <c r="K33" t="n">
        <v>60.56</v>
      </c>
      <c r="L33" t="n">
        <v>8.75</v>
      </c>
      <c r="M33" t="n">
        <v>33</v>
      </c>
      <c r="N33" t="n">
        <v>80.12</v>
      </c>
      <c r="O33" t="n">
        <v>35930.44</v>
      </c>
      <c r="P33" t="n">
        <v>412.59</v>
      </c>
      <c r="Q33" t="n">
        <v>1397.32</v>
      </c>
      <c r="R33" t="n">
        <v>104.42</v>
      </c>
      <c r="S33" t="n">
        <v>66.97</v>
      </c>
      <c r="T33" t="n">
        <v>16037.05</v>
      </c>
      <c r="U33" t="n">
        <v>0.64</v>
      </c>
      <c r="V33" t="n">
        <v>0.84</v>
      </c>
      <c r="W33" t="n">
        <v>5.35</v>
      </c>
      <c r="X33" t="n">
        <v>0.97</v>
      </c>
      <c r="Y33" t="n">
        <v>1</v>
      </c>
      <c r="Z33" t="n">
        <v>10</v>
      </c>
      <c r="AA33" t="n">
        <v>976.1070351729223</v>
      </c>
      <c r="AB33" t="n">
        <v>1335.552708326764</v>
      </c>
      <c r="AC33" t="n">
        <v>1208.089432304056</v>
      </c>
      <c r="AD33" t="n">
        <v>976107.0351729223</v>
      </c>
      <c r="AE33" t="n">
        <v>1335552.708326764</v>
      </c>
      <c r="AF33" t="n">
        <v>3.963660384245438e-06</v>
      </c>
      <c r="AG33" t="n">
        <v>34.57175925925926</v>
      </c>
      <c r="AH33" t="n">
        <v>1208089.432304056</v>
      </c>
    </row>
    <row r="34">
      <c r="A34" t="n">
        <v>32</v>
      </c>
      <c r="B34" t="n">
        <v>140</v>
      </c>
      <c r="C34" t="inlineStr">
        <is>
          <t xml:space="preserve">CONCLUIDO	</t>
        </is>
      </c>
      <c r="D34" t="n">
        <v>3.3586</v>
      </c>
      <c r="E34" t="n">
        <v>29.77</v>
      </c>
      <c r="F34" t="n">
        <v>25.1</v>
      </c>
      <c r="G34" t="n">
        <v>44.29</v>
      </c>
      <c r="H34" t="n">
        <v>0.55</v>
      </c>
      <c r="I34" t="n">
        <v>34</v>
      </c>
      <c r="J34" t="n">
        <v>289.94</v>
      </c>
      <c r="K34" t="n">
        <v>60.56</v>
      </c>
      <c r="L34" t="n">
        <v>9</v>
      </c>
      <c r="M34" t="n">
        <v>32</v>
      </c>
      <c r="N34" t="n">
        <v>80.38</v>
      </c>
      <c r="O34" t="n">
        <v>35993.08</v>
      </c>
      <c r="P34" t="n">
        <v>411.37</v>
      </c>
      <c r="Q34" t="n">
        <v>1397.3</v>
      </c>
      <c r="R34" t="n">
        <v>102.88</v>
      </c>
      <c r="S34" t="n">
        <v>66.97</v>
      </c>
      <c r="T34" t="n">
        <v>15270.26</v>
      </c>
      <c r="U34" t="n">
        <v>0.65</v>
      </c>
      <c r="V34" t="n">
        <v>0.84</v>
      </c>
      <c r="W34" t="n">
        <v>5.35</v>
      </c>
      <c r="X34" t="n">
        <v>0.93</v>
      </c>
      <c r="Y34" t="n">
        <v>1</v>
      </c>
      <c r="Z34" t="n">
        <v>10</v>
      </c>
      <c r="AA34" t="n">
        <v>973.4711855162539</v>
      </c>
      <c r="AB34" t="n">
        <v>1331.946222541031</v>
      </c>
      <c r="AC34" t="n">
        <v>1204.827144459978</v>
      </c>
      <c r="AD34" t="n">
        <v>973471.1855162538</v>
      </c>
      <c r="AE34" t="n">
        <v>1331946.222541031</v>
      </c>
      <c r="AF34" t="n">
        <v>3.976447149329927e-06</v>
      </c>
      <c r="AG34" t="n">
        <v>34.45601851851852</v>
      </c>
      <c r="AH34" t="n">
        <v>1204827.144459978</v>
      </c>
    </row>
    <row r="35">
      <c r="A35" t="n">
        <v>33</v>
      </c>
      <c r="B35" t="n">
        <v>140</v>
      </c>
      <c r="C35" t="inlineStr">
        <is>
          <t xml:space="preserve">CONCLUIDO	</t>
        </is>
      </c>
      <c r="D35" t="n">
        <v>3.3679</v>
      </c>
      <c r="E35" t="n">
        <v>29.69</v>
      </c>
      <c r="F35" t="n">
        <v>25.07</v>
      </c>
      <c r="G35" t="n">
        <v>45.58</v>
      </c>
      <c r="H35" t="n">
        <v>0.57</v>
      </c>
      <c r="I35" t="n">
        <v>33</v>
      </c>
      <c r="J35" t="n">
        <v>290.45</v>
      </c>
      <c r="K35" t="n">
        <v>60.56</v>
      </c>
      <c r="L35" t="n">
        <v>9.25</v>
      </c>
      <c r="M35" t="n">
        <v>31</v>
      </c>
      <c r="N35" t="n">
        <v>80.64</v>
      </c>
      <c r="O35" t="n">
        <v>36055.83</v>
      </c>
      <c r="P35" t="n">
        <v>410.64</v>
      </c>
      <c r="Q35" t="n">
        <v>1397.18</v>
      </c>
      <c r="R35" t="n">
        <v>101.93</v>
      </c>
      <c r="S35" t="n">
        <v>66.97</v>
      </c>
      <c r="T35" t="n">
        <v>14803.41</v>
      </c>
      <c r="U35" t="n">
        <v>0.66</v>
      </c>
      <c r="V35" t="n">
        <v>0.84</v>
      </c>
      <c r="W35" t="n">
        <v>5.35</v>
      </c>
      <c r="X35" t="n">
        <v>0.9</v>
      </c>
      <c r="Y35" t="n">
        <v>1</v>
      </c>
      <c r="Z35" t="n">
        <v>10</v>
      </c>
      <c r="AA35" t="n">
        <v>971.5575667286663</v>
      </c>
      <c r="AB35" t="n">
        <v>1329.327924892951</v>
      </c>
      <c r="AC35" t="n">
        <v>1202.458733464628</v>
      </c>
      <c r="AD35" t="n">
        <v>971557.5667286663</v>
      </c>
      <c r="AE35" t="n">
        <v>1329327.924892951</v>
      </c>
      <c r="AF35" t="n">
        <v>3.987457974819348e-06</v>
      </c>
      <c r="AG35" t="n">
        <v>34.36342592592593</v>
      </c>
      <c r="AH35" t="n">
        <v>1202458.733464628</v>
      </c>
    </row>
    <row r="36">
      <c r="A36" t="n">
        <v>34</v>
      </c>
      <c r="B36" t="n">
        <v>140</v>
      </c>
      <c r="C36" t="inlineStr">
        <is>
          <t xml:space="preserve">CONCLUIDO	</t>
        </is>
      </c>
      <c r="D36" t="n">
        <v>3.375</v>
      </c>
      <c r="E36" t="n">
        <v>29.63</v>
      </c>
      <c r="F36" t="n">
        <v>25.06</v>
      </c>
      <c r="G36" t="n">
        <v>46.98</v>
      </c>
      <c r="H36" t="n">
        <v>0.58</v>
      </c>
      <c r="I36" t="n">
        <v>32</v>
      </c>
      <c r="J36" t="n">
        <v>290.96</v>
      </c>
      <c r="K36" t="n">
        <v>60.56</v>
      </c>
      <c r="L36" t="n">
        <v>9.5</v>
      </c>
      <c r="M36" t="n">
        <v>30</v>
      </c>
      <c r="N36" t="n">
        <v>80.90000000000001</v>
      </c>
      <c r="O36" t="n">
        <v>36118.68</v>
      </c>
      <c r="P36" t="n">
        <v>409.67</v>
      </c>
      <c r="Q36" t="n">
        <v>1397.18</v>
      </c>
      <c r="R36" t="n">
        <v>101.58</v>
      </c>
      <c r="S36" t="n">
        <v>66.97</v>
      </c>
      <c r="T36" t="n">
        <v>14631.69</v>
      </c>
      <c r="U36" t="n">
        <v>0.66</v>
      </c>
      <c r="V36" t="n">
        <v>0.84</v>
      </c>
      <c r="W36" t="n">
        <v>5.35</v>
      </c>
      <c r="X36" t="n">
        <v>0.89</v>
      </c>
      <c r="Y36" t="n">
        <v>1</v>
      </c>
      <c r="Z36" t="n">
        <v>10</v>
      </c>
      <c r="AA36" t="n">
        <v>959.9793879936313</v>
      </c>
      <c r="AB36" t="n">
        <v>1313.48614995448</v>
      </c>
      <c r="AC36" t="n">
        <v>1188.128875292214</v>
      </c>
      <c r="AD36" t="n">
        <v>959979.3879936313</v>
      </c>
      <c r="AE36" t="n">
        <v>1313486.14995448</v>
      </c>
      <c r="AF36" t="n">
        <v>3.995864088902668e-06</v>
      </c>
      <c r="AG36" t="n">
        <v>34.29398148148148</v>
      </c>
      <c r="AH36" t="n">
        <v>1188128.875292214</v>
      </c>
    </row>
    <row r="37">
      <c r="A37" t="n">
        <v>35</v>
      </c>
      <c r="B37" t="n">
        <v>140</v>
      </c>
      <c r="C37" t="inlineStr">
        <is>
          <t xml:space="preserve">CONCLUIDO	</t>
        </is>
      </c>
      <c r="D37" t="n">
        <v>3.3837</v>
      </c>
      <c r="E37" t="n">
        <v>29.55</v>
      </c>
      <c r="F37" t="n">
        <v>25.03</v>
      </c>
      <c r="G37" t="n">
        <v>48.45</v>
      </c>
      <c r="H37" t="n">
        <v>0.6</v>
      </c>
      <c r="I37" t="n">
        <v>31</v>
      </c>
      <c r="J37" t="n">
        <v>291.47</v>
      </c>
      <c r="K37" t="n">
        <v>60.56</v>
      </c>
      <c r="L37" t="n">
        <v>9.75</v>
      </c>
      <c r="M37" t="n">
        <v>29</v>
      </c>
      <c r="N37" t="n">
        <v>81.16</v>
      </c>
      <c r="O37" t="n">
        <v>36181.64</v>
      </c>
      <c r="P37" t="n">
        <v>408.11</v>
      </c>
      <c r="Q37" t="n">
        <v>1397.22</v>
      </c>
      <c r="R37" t="n">
        <v>100.9</v>
      </c>
      <c r="S37" t="n">
        <v>66.97</v>
      </c>
      <c r="T37" t="n">
        <v>14294.73</v>
      </c>
      <c r="U37" t="n">
        <v>0.66</v>
      </c>
      <c r="V37" t="n">
        <v>0.84</v>
      </c>
      <c r="W37" t="n">
        <v>5.34</v>
      </c>
      <c r="X37" t="n">
        <v>0.87</v>
      </c>
      <c r="Y37" t="n">
        <v>1</v>
      </c>
      <c r="Z37" t="n">
        <v>10</v>
      </c>
      <c r="AA37" t="n">
        <v>957.568811028326</v>
      </c>
      <c r="AB37" t="n">
        <v>1310.1878922034</v>
      </c>
      <c r="AC37" t="n">
        <v>1185.145398631762</v>
      </c>
      <c r="AD37" t="n">
        <v>957568.8110283259</v>
      </c>
      <c r="AE37" t="n">
        <v>1310187.892203399</v>
      </c>
      <c r="AF37" t="n">
        <v>4.006164538554063e-06</v>
      </c>
      <c r="AG37" t="n">
        <v>34.20138888888889</v>
      </c>
      <c r="AH37" t="n">
        <v>1185145.398631762</v>
      </c>
    </row>
    <row r="38">
      <c r="A38" t="n">
        <v>36</v>
      </c>
      <c r="B38" t="n">
        <v>140</v>
      </c>
      <c r="C38" t="inlineStr">
        <is>
          <t xml:space="preserve">CONCLUIDO	</t>
        </is>
      </c>
      <c r="D38" t="n">
        <v>3.3835</v>
      </c>
      <c r="E38" t="n">
        <v>29.56</v>
      </c>
      <c r="F38" t="n">
        <v>25.04</v>
      </c>
      <c r="G38" t="n">
        <v>48.46</v>
      </c>
      <c r="H38" t="n">
        <v>0.61</v>
      </c>
      <c r="I38" t="n">
        <v>31</v>
      </c>
      <c r="J38" t="n">
        <v>291.98</v>
      </c>
      <c r="K38" t="n">
        <v>60.56</v>
      </c>
      <c r="L38" t="n">
        <v>10</v>
      </c>
      <c r="M38" t="n">
        <v>29</v>
      </c>
      <c r="N38" t="n">
        <v>81.42</v>
      </c>
      <c r="O38" t="n">
        <v>36244.71</v>
      </c>
      <c r="P38" t="n">
        <v>407.45</v>
      </c>
      <c r="Q38" t="n">
        <v>1397.2</v>
      </c>
      <c r="R38" t="n">
        <v>100.81</v>
      </c>
      <c r="S38" t="n">
        <v>66.97</v>
      </c>
      <c r="T38" t="n">
        <v>14252.34</v>
      </c>
      <c r="U38" t="n">
        <v>0.66</v>
      </c>
      <c r="V38" t="n">
        <v>0.84</v>
      </c>
      <c r="W38" t="n">
        <v>5.35</v>
      </c>
      <c r="X38" t="n">
        <v>0.87</v>
      </c>
      <c r="Y38" t="n">
        <v>1</v>
      </c>
      <c r="Z38" t="n">
        <v>10</v>
      </c>
      <c r="AA38" t="n">
        <v>957.1798732059874</v>
      </c>
      <c r="AB38" t="n">
        <v>1309.65573031615</v>
      </c>
      <c r="AC38" t="n">
        <v>1184.664025528138</v>
      </c>
      <c r="AD38" t="n">
        <v>957179.8732059874</v>
      </c>
      <c r="AE38" t="n">
        <v>1309655.73031615</v>
      </c>
      <c r="AF38" t="n">
        <v>4.005927746608053e-06</v>
      </c>
      <c r="AG38" t="n">
        <v>34.21296296296296</v>
      </c>
      <c r="AH38" t="n">
        <v>1184664.025528138</v>
      </c>
    </row>
    <row r="39">
      <c r="A39" t="n">
        <v>37</v>
      </c>
      <c r="B39" t="n">
        <v>140</v>
      </c>
      <c r="C39" t="inlineStr">
        <is>
          <t xml:space="preserve">CONCLUIDO	</t>
        </is>
      </c>
      <c r="D39" t="n">
        <v>3.3932</v>
      </c>
      <c r="E39" t="n">
        <v>29.47</v>
      </c>
      <c r="F39" t="n">
        <v>25</v>
      </c>
      <c r="G39" t="n">
        <v>50.01</v>
      </c>
      <c r="H39" t="n">
        <v>0.62</v>
      </c>
      <c r="I39" t="n">
        <v>30</v>
      </c>
      <c r="J39" t="n">
        <v>292.49</v>
      </c>
      <c r="K39" t="n">
        <v>60.56</v>
      </c>
      <c r="L39" t="n">
        <v>10.25</v>
      </c>
      <c r="M39" t="n">
        <v>28</v>
      </c>
      <c r="N39" t="n">
        <v>81.68000000000001</v>
      </c>
      <c r="O39" t="n">
        <v>36307.88</v>
      </c>
      <c r="P39" t="n">
        <v>406.19</v>
      </c>
      <c r="Q39" t="n">
        <v>1397.2</v>
      </c>
      <c r="R39" t="n">
        <v>99.81</v>
      </c>
      <c r="S39" t="n">
        <v>66.97</v>
      </c>
      <c r="T39" t="n">
        <v>13754.94</v>
      </c>
      <c r="U39" t="n">
        <v>0.67</v>
      </c>
      <c r="V39" t="n">
        <v>0.84</v>
      </c>
      <c r="W39" t="n">
        <v>5.34</v>
      </c>
      <c r="X39" t="n">
        <v>0.84</v>
      </c>
      <c r="Y39" t="n">
        <v>1</v>
      </c>
      <c r="Z39" t="n">
        <v>10</v>
      </c>
      <c r="AA39" t="n">
        <v>954.8120555878503</v>
      </c>
      <c r="AB39" t="n">
        <v>1306.415977790274</v>
      </c>
      <c r="AC39" t="n">
        <v>1181.73347043631</v>
      </c>
      <c r="AD39" t="n">
        <v>954812.0555878503</v>
      </c>
      <c r="AE39" t="n">
        <v>1306415.977790274</v>
      </c>
      <c r="AF39" t="n">
        <v>4.017412155989492e-06</v>
      </c>
      <c r="AG39" t="n">
        <v>34.1087962962963</v>
      </c>
      <c r="AH39" t="n">
        <v>1181733.47043631</v>
      </c>
    </row>
    <row r="40">
      <c r="A40" t="n">
        <v>38</v>
      </c>
      <c r="B40" t="n">
        <v>140</v>
      </c>
      <c r="C40" t="inlineStr">
        <is>
          <t xml:space="preserve">CONCLUIDO	</t>
        </is>
      </c>
      <c r="D40" t="n">
        <v>3.403</v>
      </c>
      <c r="E40" t="n">
        <v>29.39</v>
      </c>
      <c r="F40" t="n">
        <v>24.97</v>
      </c>
      <c r="G40" t="n">
        <v>51.66</v>
      </c>
      <c r="H40" t="n">
        <v>0.64</v>
      </c>
      <c r="I40" t="n">
        <v>29</v>
      </c>
      <c r="J40" t="n">
        <v>293</v>
      </c>
      <c r="K40" t="n">
        <v>60.56</v>
      </c>
      <c r="L40" t="n">
        <v>10.5</v>
      </c>
      <c r="M40" t="n">
        <v>27</v>
      </c>
      <c r="N40" t="n">
        <v>81.95</v>
      </c>
      <c r="O40" t="n">
        <v>36371.17</v>
      </c>
      <c r="P40" t="n">
        <v>405.13</v>
      </c>
      <c r="Q40" t="n">
        <v>1397.28</v>
      </c>
      <c r="R40" t="n">
        <v>98.70999999999999</v>
      </c>
      <c r="S40" t="n">
        <v>66.97</v>
      </c>
      <c r="T40" t="n">
        <v>13212.24</v>
      </c>
      <c r="U40" t="n">
        <v>0.68</v>
      </c>
      <c r="V40" t="n">
        <v>0.84</v>
      </c>
      <c r="W40" t="n">
        <v>5.34</v>
      </c>
      <c r="X40" t="n">
        <v>0.8</v>
      </c>
      <c r="Y40" t="n">
        <v>1</v>
      </c>
      <c r="Z40" t="n">
        <v>10</v>
      </c>
      <c r="AA40" t="n">
        <v>952.6440866383639</v>
      </c>
      <c r="AB40" t="n">
        <v>1303.449667029547</v>
      </c>
      <c r="AC40" t="n">
        <v>1179.050260211343</v>
      </c>
      <c r="AD40" t="n">
        <v>952644.0866383639</v>
      </c>
      <c r="AE40" t="n">
        <v>1303449.667029547</v>
      </c>
      <c r="AF40" t="n">
        <v>4.029014961343935e-06</v>
      </c>
      <c r="AG40" t="n">
        <v>34.0162037037037</v>
      </c>
      <c r="AH40" t="n">
        <v>1179050.260211343</v>
      </c>
    </row>
    <row r="41">
      <c r="A41" t="n">
        <v>39</v>
      </c>
      <c r="B41" t="n">
        <v>140</v>
      </c>
      <c r="C41" t="inlineStr">
        <is>
          <t xml:space="preserve">CONCLUIDO	</t>
        </is>
      </c>
      <c r="D41" t="n">
        <v>3.4126</v>
      </c>
      <c r="E41" t="n">
        <v>29.3</v>
      </c>
      <c r="F41" t="n">
        <v>24.94</v>
      </c>
      <c r="G41" t="n">
        <v>53.44</v>
      </c>
      <c r="H41" t="n">
        <v>0.65</v>
      </c>
      <c r="I41" t="n">
        <v>28</v>
      </c>
      <c r="J41" t="n">
        <v>293.52</v>
      </c>
      <c r="K41" t="n">
        <v>60.56</v>
      </c>
      <c r="L41" t="n">
        <v>10.75</v>
      </c>
      <c r="M41" t="n">
        <v>26</v>
      </c>
      <c r="N41" t="n">
        <v>82.20999999999999</v>
      </c>
      <c r="O41" t="n">
        <v>36434.56</v>
      </c>
      <c r="P41" t="n">
        <v>403.48</v>
      </c>
      <c r="Q41" t="n">
        <v>1397.18</v>
      </c>
      <c r="R41" t="n">
        <v>97.8</v>
      </c>
      <c r="S41" t="n">
        <v>66.97</v>
      </c>
      <c r="T41" t="n">
        <v>12763.42</v>
      </c>
      <c r="U41" t="n">
        <v>0.68</v>
      </c>
      <c r="V41" t="n">
        <v>0.84</v>
      </c>
      <c r="W41" t="n">
        <v>5.34</v>
      </c>
      <c r="X41" t="n">
        <v>0.77</v>
      </c>
      <c r="Y41" t="n">
        <v>1</v>
      </c>
      <c r="Z41" t="n">
        <v>10</v>
      </c>
      <c r="AA41" t="n">
        <v>949.9939913579773</v>
      </c>
      <c r="AB41" t="n">
        <v>1299.823689752969</v>
      </c>
      <c r="AC41" t="n">
        <v>1175.770341116952</v>
      </c>
      <c r="AD41" t="n">
        <v>949993.9913579773</v>
      </c>
      <c r="AE41" t="n">
        <v>1299823.689752969</v>
      </c>
      <c r="AF41" t="n">
        <v>4.04038097475237e-06</v>
      </c>
      <c r="AG41" t="n">
        <v>33.91203703703704</v>
      </c>
      <c r="AH41" t="n">
        <v>1175770.341116952</v>
      </c>
    </row>
    <row r="42">
      <c r="A42" t="n">
        <v>40</v>
      </c>
      <c r="B42" t="n">
        <v>140</v>
      </c>
      <c r="C42" t="inlineStr">
        <is>
          <t xml:space="preserve">CONCLUIDO	</t>
        </is>
      </c>
      <c r="D42" t="n">
        <v>3.4134</v>
      </c>
      <c r="E42" t="n">
        <v>29.3</v>
      </c>
      <c r="F42" t="n">
        <v>24.93</v>
      </c>
      <c r="G42" t="n">
        <v>53.43</v>
      </c>
      <c r="H42" t="n">
        <v>0.67</v>
      </c>
      <c r="I42" t="n">
        <v>28</v>
      </c>
      <c r="J42" t="n">
        <v>294.03</v>
      </c>
      <c r="K42" t="n">
        <v>60.56</v>
      </c>
      <c r="L42" t="n">
        <v>11</v>
      </c>
      <c r="M42" t="n">
        <v>26</v>
      </c>
      <c r="N42" t="n">
        <v>82.48</v>
      </c>
      <c r="O42" t="n">
        <v>36498.06</v>
      </c>
      <c r="P42" t="n">
        <v>402.78</v>
      </c>
      <c r="Q42" t="n">
        <v>1397.24</v>
      </c>
      <c r="R42" t="n">
        <v>97.23999999999999</v>
      </c>
      <c r="S42" t="n">
        <v>66.97</v>
      </c>
      <c r="T42" t="n">
        <v>12483.88</v>
      </c>
      <c r="U42" t="n">
        <v>0.6899999999999999</v>
      </c>
      <c r="V42" t="n">
        <v>0.84</v>
      </c>
      <c r="W42" t="n">
        <v>5.35</v>
      </c>
      <c r="X42" t="n">
        <v>0.77</v>
      </c>
      <c r="Y42" t="n">
        <v>1</v>
      </c>
      <c r="Z42" t="n">
        <v>10</v>
      </c>
      <c r="AA42" t="n">
        <v>949.3411904022556</v>
      </c>
      <c r="AB42" t="n">
        <v>1298.930498685805</v>
      </c>
      <c r="AC42" t="n">
        <v>1174.962394951636</v>
      </c>
      <c r="AD42" t="n">
        <v>949341.1904022556</v>
      </c>
      <c r="AE42" t="n">
        <v>1298930.498685805</v>
      </c>
      <c r="AF42" t="n">
        <v>4.041328142536406e-06</v>
      </c>
      <c r="AG42" t="n">
        <v>33.91203703703704</v>
      </c>
      <c r="AH42" t="n">
        <v>1174962.394951636</v>
      </c>
    </row>
    <row r="43">
      <c r="A43" t="n">
        <v>41</v>
      </c>
      <c r="B43" t="n">
        <v>140</v>
      </c>
      <c r="C43" t="inlineStr">
        <is>
          <t xml:space="preserve">CONCLUIDO	</t>
        </is>
      </c>
      <c r="D43" t="n">
        <v>3.4237</v>
      </c>
      <c r="E43" t="n">
        <v>29.21</v>
      </c>
      <c r="F43" t="n">
        <v>24.9</v>
      </c>
      <c r="G43" t="n">
        <v>55.33</v>
      </c>
      <c r="H43" t="n">
        <v>0.68</v>
      </c>
      <c r="I43" t="n">
        <v>27</v>
      </c>
      <c r="J43" t="n">
        <v>294.55</v>
      </c>
      <c r="K43" t="n">
        <v>60.56</v>
      </c>
      <c r="L43" t="n">
        <v>11.25</v>
      </c>
      <c r="M43" t="n">
        <v>25</v>
      </c>
      <c r="N43" t="n">
        <v>82.73999999999999</v>
      </c>
      <c r="O43" t="n">
        <v>36561.67</v>
      </c>
      <c r="P43" t="n">
        <v>401.38</v>
      </c>
      <c r="Q43" t="n">
        <v>1397.34</v>
      </c>
      <c r="R43" t="n">
        <v>96.23</v>
      </c>
      <c r="S43" t="n">
        <v>66.97</v>
      </c>
      <c r="T43" t="n">
        <v>11983.54</v>
      </c>
      <c r="U43" t="n">
        <v>0.7</v>
      </c>
      <c r="V43" t="n">
        <v>0.85</v>
      </c>
      <c r="W43" t="n">
        <v>5.34</v>
      </c>
      <c r="X43" t="n">
        <v>0.73</v>
      </c>
      <c r="Y43" t="n">
        <v>1</v>
      </c>
      <c r="Z43" t="n">
        <v>10</v>
      </c>
      <c r="AA43" t="n">
        <v>946.8992012656549</v>
      </c>
      <c r="AB43" t="n">
        <v>1295.589261416151</v>
      </c>
      <c r="AC43" t="n">
        <v>1171.940040677542</v>
      </c>
      <c r="AD43" t="n">
        <v>946899.201265655</v>
      </c>
      <c r="AE43" t="n">
        <v>1295589.261416151</v>
      </c>
      <c r="AF43" t="n">
        <v>4.053522927755872e-06</v>
      </c>
      <c r="AG43" t="n">
        <v>33.80787037037037</v>
      </c>
      <c r="AH43" t="n">
        <v>1171940.040677542</v>
      </c>
    </row>
    <row r="44">
      <c r="A44" t="n">
        <v>42</v>
      </c>
      <c r="B44" t="n">
        <v>140</v>
      </c>
      <c r="C44" t="inlineStr">
        <is>
          <t xml:space="preserve">CONCLUIDO	</t>
        </is>
      </c>
      <c r="D44" t="n">
        <v>3.4306</v>
      </c>
      <c r="E44" t="n">
        <v>29.15</v>
      </c>
      <c r="F44" t="n">
        <v>24.89</v>
      </c>
      <c r="G44" t="n">
        <v>57.44</v>
      </c>
      <c r="H44" t="n">
        <v>0.6899999999999999</v>
      </c>
      <c r="I44" t="n">
        <v>26</v>
      </c>
      <c r="J44" t="n">
        <v>295.06</v>
      </c>
      <c r="K44" t="n">
        <v>60.56</v>
      </c>
      <c r="L44" t="n">
        <v>11.5</v>
      </c>
      <c r="M44" t="n">
        <v>24</v>
      </c>
      <c r="N44" t="n">
        <v>83.01000000000001</v>
      </c>
      <c r="O44" t="n">
        <v>36625.39</v>
      </c>
      <c r="P44" t="n">
        <v>399.62</v>
      </c>
      <c r="Q44" t="n">
        <v>1397.24</v>
      </c>
      <c r="R44" t="n">
        <v>96.06999999999999</v>
      </c>
      <c r="S44" t="n">
        <v>66.97</v>
      </c>
      <c r="T44" t="n">
        <v>11907.85</v>
      </c>
      <c r="U44" t="n">
        <v>0.7</v>
      </c>
      <c r="V44" t="n">
        <v>0.85</v>
      </c>
      <c r="W44" t="n">
        <v>5.34</v>
      </c>
      <c r="X44" t="n">
        <v>0.72</v>
      </c>
      <c r="Y44" t="n">
        <v>1</v>
      </c>
      <c r="Z44" t="n">
        <v>10</v>
      </c>
      <c r="AA44" t="n">
        <v>944.7488011842859</v>
      </c>
      <c r="AB44" t="n">
        <v>1292.646989155866</v>
      </c>
      <c r="AC44" t="n">
        <v>1169.278574752273</v>
      </c>
      <c r="AD44" t="n">
        <v>944748.8011842859</v>
      </c>
      <c r="AE44" t="n">
        <v>1292646.989155866</v>
      </c>
      <c r="AF44" t="n">
        <v>4.061692249893183e-06</v>
      </c>
      <c r="AG44" t="n">
        <v>33.73842592592592</v>
      </c>
      <c r="AH44" t="n">
        <v>1169278.574752274</v>
      </c>
    </row>
    <row r="45">
      <c r="A45" t="n">
        <v>43</v>
      </c>
      <c r="B45" t="n">
        <v>140</v>
      </c>
      <c r="C45" t="inlineStr">
        <is>
          <t xml:space="preserve">CONCLUIDO	</t>
        </is>
      </c>
      <c r="D45" t="n">
        <v>3.4332</v>
      </c>
      <c r="E45" t="n">
        <v>29.13</v>
      </c>
      <c r="F45" t="n">
        <v>24.87</v>
      </c>
      <c r="G45" t="n">
        <v>57.39</v>
      </c>
      <c r="H45" t="n">
        <v>0.71</v>
      </c>
      <c r="I45" t="n">
        <v>26</v>
      </c>
      <c r="J45" t="n">
        <v>295.58</v>
      </c>
      <c r="K45" t="n">
        <v>60.56</v>
      </c>
      <c r="L45" t="n">
        <v>11.75</v>
      </c>
      <c r="M45" t="n">
        <v>24</v>
      </c>
      <c r="N45" t="n">
        <v>83.28</v>
      </c>
      <c r="O45" t="n">
        <v>36689.22</v>
      </c>
      <c r="P45" t="n">
        <v>399.05</v>
      </c>
      <c r="Q45" t="n">
        <v>1397.18</v>
      </c>
      <c r="R45" t="n">
        <v>95.51000000000001</v>
      </c>
      <c r="S45" t="n">
        <v>66.97</v>
      </c>
      <c r="T45" t="n">
        <v>11627.58</v>
      </c>
      <c r="U45" t="n">
        <v>0.7</v>
      </c>
      <c r="V45" t="n">
        <v>0.85</v>
      </c>
      <c r="W45" t="n">
        <v>5.33</v>
      </c>
      <c r="X45" t="n">
        <v>0.7</v>
      </c>
      <c r="Y45" t="n">
        <v>1</v>
      </c>
      <c r="Z45" t="n">
        <v>10</v>
      </c>
      <c r="AA45" t="n">
        <v>943.9149675592467</v>
      </c>
      <c r="AB45" t="n">
        <v>1291.506101203944</v>
      </c>
      <c r="AC45" t="n">
        <v>1168.246571545237</v>
      </c>
      <c r="AD45" t="n">
        <v>943914.9675592467</v>
      </c>
      <c r="AE45" t="n">
        <v>1291506.101203944</v>
      </c>
      <c r="AF45" t="n">
        <v>4.064770545191301e-06</v>
      </c>
      <c r="AG45" t="n">
        <v>33.71527777777778</v>
      </c>
      <c r="AH45" t="n">
        <v>1168246.571545237</v>
      </c>
    </row>
    <row r="46">
      <c r="A46" t="n">
        <v>44</v>
      </c>
      <c r="B46" t="n">
        <v>140</v>
      </c>
      <c r="C46" t="inlineStr">
        <is>
          <t xml:space="preserve">CONCLUIDO	</t>
        </is>
      </c>
      <c r="D46" t="n">
        <v>3.4406</v>
      </c>
      <c r="E46" t="n">
        <v>29.06</v>
      </c>
      <c r="F46" t="n">
        <v>24.86</v>
      </c>
      <c r="G46" t="n">
        <v>59.66</v>
      </c>
      <c r="H46" t="n">
        <v>0.72</v>
      </c>
      <c r="I46" t="n">
        <v>25</v>
      </c>
      <c r="J46" t="n">
        <v>296.1</v>
      </c>
      <c r="K46" t="n">
        <v>60.56</v>
      </c>
      <c r="L46" t="n">
        <v>12</v>
      </c>
      <c r="M46" t="n">
        <v>23</v>
      </c>
      <c r="N46" t="n">
        <v>83.54000000000001</v>
      </c>
      <c r="O46" t="n">
        <v>36753.16</v>
      </c>
      <c r="P46" t="n">
        <v>398.82</v>
      </c>
      <c r="Q46" t="n">
        <v>1397.21</v>
      </c>
      <c r="R46" t="n">
        <v>95.18000000000001</v>
      </c>
      <c r="S46" t="n">
        <v>66.97</v>
      </c>
      <c r="T46" t="n">
        <v>11464.63</v>
      </c>
      <c r="U46" t="n">
        <v>0.7</v>
      </c>
      <c r="V46" t="n">
        <v>0.85</v>
      </c>
      <c r="W46" t="n">
        <v>5.33</v>
      </c>
      <c r="X46" t="n">
        <v>0.6899999999999999</v>
      </c>
      <c r="Y46" t="n">
        <v>1</v>
      </c>
      <c r="Z46" t="n">
        <v>10</v>
      </c>
      <c r="AA46" t="n">
        <v>932.888608991502</v>
      </c>
      <c r="AB46" t="n">
        <v>1276.419350962948</v>
      </c>
      <c r="AC46" t="n">
        <v>1154.599679572854</v>
      </c>
      <c r="AD46" t="n">
        <v>932888.608991502</v>
      </c>
      <c r="AE46" t="n">
        <v>1276419.350962948</v>
      </c>
      <c r="AF46" t="n">
        <v>4.073531847193636e-06</v>
      </c>
      <c r="AG46" t="n">
        <v>33.63425925925926</v>
      </c>
      <c r="AH46" t="n">
        <v>1154599.679572854</v>
      </c>
    </row>
    <row r="47">
      <c r="A47" t="n">
        <v>45</v>
      </c>
      <c r="B47" t="n">
        <v>140</v>
      </c>
      <c r="C47" t="inlineStr">
        <is>
          <t xml:space="preserve">CONCLUIDO	</t>
        </is>
      </c>
      <c r="D47" t="n">
        <v>3.4399</v>
      </c>
      <c r="E47" t="n">
        <v>29.07</v>
      </c>
      <c r="F47" t="n">
        <v>24.86</v>
      </c>
      <c r="G47" t="n">
        <v>59.67</v>
      </c>
      <c r="H47" t="n">
        <v>0.74</v>
      </c>
      <c r="I47" t="n">
        <v>25</v>
      </c>
      <c r="J47" t="n">
        <v>296.62</v>
      </c>
      <c r="K47" t="n">
        <v>60.56</v>
      </c>
      <c r="L47" t="n">
        <v>12.25</v>
      </c>
      <c r="M47" t="n">
        <v>23</v>
      </c>
      <c r="N47" t="n">
        <v>83.81</v>
      </c>
      <c r="O47" t="n">
        <v>36817.22</v>
      </c>
      <c r="P47" t="n">
        <v>397.74</v>
      </c>
      <c r="Q47" t="n">
        <v>1397.24</v>
      </c>
      <c r="R47" t="n">
        <v>95.29000000000001</v>
      </c>
      <c r="S47" t="n">
        <v>66.97</v>
      </c>
      <c r="T47" t="n">
        <v>11519.3</v>
      </c>
      <c r="U47" t="n">
        <v>0.7</v>
      </c>
      <c r="V47" t="n">
        <v>0.85</v>
      </c>
      <c r="W47" t="n">
        <v>5.34</v>
      </c>
      <c r="X47" t="n">
        <v>0.7</v>
      </c>
      <c r="Y47" t="n">
        <v>1</v>
      </c>
      <c r="Z47" t="n">
        <v>10</v>
      </c>
      <c r="AA47" t="n">
        <v>932.2147295174923</v>
      </c>
      <c r="AB47" t="n">
        <v>1275.497319337143</v>
      </c>
      <c r="AC47" t="n">
        <v>1153.765645351337</v>
      </c>
      <c r="AD47" t="n">
        <v>932214.7295174922</v>
      </c>
      <c r="AE47" t="n">
        <v>1275497.319337143</v>
      </c>
      <c r="AF47" t="n">
        <v>4.072703075382604e-06</v>
      </c>
      <c r="AG47" t="n">
        <v>33.64583333333334</v>
      </c>
      <c r="AH47" t="n">
        <v>1153765.645351337</v>
      </c>
    </row>
    <row r="48">
      <c r="A48" t="n">
        <v>46</v>
      </c>
      <c r="B48" t="n">
        <v>140</v>
      </c>
      <c r="C48" t="inlineStr">
        <is>
          <t xml:space="preserve">CONCLUIDO	</t>
        </is>
      </c>
      <c r="D48" t="n">
        <v>3.4502</v>
      </c>
      <c r="E48" t="n">
        <v>28.98</v>
      </c>
      <c r="F48" t="n">
        <v>24.83</v>
      </c>
      <c r="G48" t="n">
        <v>62.07</v>
      </c>
      <c r="H48" t="n">
        <v>0.75</v>
      </c>
      <c r="I48" t="n">
        <v>24</v>
      </c>
      <c r="J48" t="n">
        <v>297.14</v>
      </c>
      <c r="K48" t="n">
        <v>60.56</v>
      </c>
      <c r="L48" t="n">
        <v>12.5</v>
      </c>
      <c r="M48" t="n">
        <v>22</v>
      </c>
      <c r="N48" t="n">
        <v>84.08</v>
      </c>
      <c r="O48" t="n">
        <v>36881.39</v>
      </c>
      <c r="P48" t="n">
        <v>396.56</v>
      </c>
      <c r="Q48" t="n">
        <v>1397.19</v>
      </c>
      <c r="R48" t="n">
        <v>94.27</v>
      </c>
      <c r="S48" t="n">
        <v>66.97</v>
      </c>
      <c r="T48" t="n">
        <v>11015.81</v>
      </c>
      <c r="U48" t="n">
        <v>0.71</v>
      </c>
      <c r="V48" t="n">
        <v>0.85</v>
      </c>
      <c r="W48" t="n">
        <v>5.33</v>
      </c>
      <c r="X48" t="n">
        <v>0.66</v>
      </c>
      <c r="Y48" t="n">
        <v>1</v>
      </c>
      <c r="Z48" t="n">
        <v>10</v>
      </c>
      <c r="AA48" t="n">
        <v>929.9672861519277</v>
      </c>
      <c r="AB48" t="n">
        <v>1272.422268174174</v>
      </c>
      <c r="AC48" t="n">
        <v>1150.9840727555</v>
      </c>
      <c r="AD48" t="n">
        <v>929967.2861519278</v>
      </c>
      <c r="AE48" t="n">
        <v>1272422.268174174</v>
      </c>
      <c r="AF48" t="n">
        <v>4.084897860602071e-06</v>
      </c>
      <c r="AG48" t="n">
        <v>33.54166666666666</v>
      </c>
      <c r="AH48" t="n">
        <v>1150984.0727555</v>
      </c>
    </row>
    <row r="49">
      <c r="A49" t="n">
        <v>47</v>
      </c>
      <c r="B49" t="n">
        <v>140</v>
      </c>
      <c r="C49" t="inlineStr">
        <is>
          <t xml:space="preserve">CONCLUIDO	</t>
        </is>
      </c>
      <c r="D49" t="n">
        <v>3.45</v>
      </c>
      <c r="E49" t="n">
        <v>28.99</v>
      </c>
      <c r="F49" t="n">
        <v>24.83</v>
      </c>
      <c r="G49" t="n">
        <v>62.08</v>
      </c>
      <c r="H49" t="n">
        <v>0.76</v>
      </c>
      <c r="I49" t="n">
        <v>24</v>
      </c>
      <c r="J49" t="n">
        <v>297.66</v>
      </c>
      <c r="K49" t="n">
        <v>60.56</v>
      </c>
      <c r="L49" t="n">
        <v>12.75</v>
      </c>
      <c r="M49" t="n">
        <v>22</v>
      </c>
      <c r="N49" t="n">
        <v>84.36</v>
      </c>
      <c r="O49" t="n">
        <v>36945.67</v>
      </c>
      <c r="P49" t="n">
        <v>395.81</v>
      </c>
      <c r="Q49" t="n">
        <v>1397.24</v>
      </c>
      <c r="R49" t="n">
        <v>94.12</v>
      </c>
      <c r="S49" t="n">
        <v>66.97</v>
      </c>
      <c r="T49" t="n">
        <v>10939.7</v>
      </c>
      <c r="U49" t="n">
        <v>0.71</v>
      </c>
      <c r="V49" t="n">
        <v>0.85</v>
      </c>
      <c r="W49" t="n">
        <v>5.34</v>
      </c>
      <c r="X49" t="n">
        <v>0.66</v>
      </c>
      <c r="Y49" t="n">
        <v>1</v>
      </c>
      <c r="Z49" t="n">
        <v>10</v>
      </c>
      <c r="AA49" t="n">
        <v>929.4656766713528</v>
      </c>
      <c r="AB49" t="n">
        <v>1271.735943953403</v>
      </c>
      <c r="AC49" t="n">
        <v>1150.363250355097</v>
      </c>
      <c r="AD49" t="n">
        <v>929465.6766713527</v>
      </c>
      <c r="AE49" t="n">
        <v>1271735.943953403</v>
      </c>
      <c r="AF49" t="n">
        <v>4.084661068656062e-06</v>
      </c>
      <c r="AG49" t="n">
        <v>33.55324074074074</v>
      </c>
      <c r="AH49" t="n">
        <v>1150363.250355097</v>
      </c>
    </row>
    <row r="50">
      <c r="A50" t="n">
        <v>48</v>
      </c>
      <c r="B50" t="n">
        <v>140</v>
      </c>
      <c r="C50" t="inlineStr">
        <is>
          <t xml:space="preserve">CONCLUIDO	</t>
        </is>
      </c>
      <c r="D50" t="n">
        <v>3.4605</v>
      </c>
      <c r="E50" t="n">
        <v>28.9</v>
      </c>
      <c r="F50" t="n">
        <v>24.8</v>
      </c>
      <c r="G50" t="n">
        <v>64.68000000000001</v>
      </c>
      <c r="H50" t="n">
        <v>0.78</v>
      </c>
      <c r="I50" t="n">
        <v>23</v>
      </c>
      <c r="J50" t="n">
        <v>298.18</v>
      </c>
      <c r="K50" t="n">
        <v>60.56</v>
      </c>
      <c r="L50" t="n">
        <v>13</v>
      </c>
      <c r="M50" t="n">
        <v>21</v>
      </c>
      <c r="N50" t="n">
        <v>84.63</v>
      </c>
      <c r="O50" t="n">
        <v>37010.06</v>
      </c>
      <c r="P50" t="n">
        <v>394.34</v>
      </c>
      <c r="Q50" t="n">
        <v>1397.25</v>
      </c>
      <c r="R50" t="n">
        <v>93.11</v>
      </c>
      <c r="S50" t="n">
        <v>66.97</v>
      </c>
      <c r="T50" t="n">
        <v>10441.79</v>
      </c>
      <c r="U50" t="n">
        <v>0.72</v>
      </c>
      <c r="V50" t="n">
        <v>0.85</v>
      </c>
      <c r="W50" t="n">
        <v>5.33</v>
      </c>
      <c r="X50" t="n">
        <v>0.63</v>
      </c>
      <c r="Y50" t="n">
        <v>1</v>
      </c>
      <c r="Z50" t="n">
        <v>10</v>
      </c>
      <c r="AA50" t="n">
        <v>926.9048488620799</v>
      </c>
      <c r="AB50" t="n">
        <v>1268.232106369007</v>
      </c>
      <c r="AC50" t="n">
        <v>1147.193814112089</v>
      </c>
      <c r="AD50" t="n">
        <v>926904.8488620799</v>
      </c>
      <c r="AE50" t="n">
        <v>1268232.106369007</v>
      </c>
      <c r="AF50" t="n">
        <v>4.097092645821537e-06</v>
      </c>
      <c r="AG50" t="n">
        <v>33.44907407407407</v>
      </c>
      <c r="AH50" t="n">
        <v>1147193.814112089</v>
      </c>
    </row>
    <row r="51">
      <c r="A51" t="n">
        <v>49</v>
      </c>
      <c r="B51" t="n">
        <v>140</v>
      </c>
      <c r="C51" t="inlineStr">
        <is>
          <t xml:space="preserve">CONCLUIDO	</t>
        </is>
      </c>
      <c r="D51" t="n">
        <v>3.4588</v>
      </c>
      <c r="E51" t="n">
        <v>28.91</v>
      </c>
      <c r="F51" t="n">
        <v>24.81</v>
      </c>
      <c r="G51" t="n">
        <v>64.72</v>
      </c>
      <c r="H51" t="n">
        <v>0.79</v>
      </c>
      <c r="I51" t="n">
        <v>23</v>
      </c>
      <c r="J51" t="n">
        <v>298.71</v>
      </c>
      <c r="K51" t="n">
        <v>60.56</v>
      </c>
      <c r="L51" t="n">
        <v>13.25</v>
      </c>
      <c r="M51" t="n">
        <v>21</v>
      </c>
      <c r="N51" t="n">
        <v>84.90000000000001</v>
      </c>
      <c r="O51" t="n">
        <v>37074.57</v>
      </c>
      <c r="P51" t="n">
        <v>393.57</v>
      </c>
      <c r="Q51" t="n">
        <v>1397.27</v>
      </c>
      <c r="R51" t="n">
        <v>93.43000000000001</v>
      </c>
      <c r="S51" t="n">
        <v>66.97</v>
      </c>
      <c r="T51" t="n">
        <v>10599.25</v>
      </c>
      <c r="U51" t="n">
        <v>0.72</v>
      </c>
      <c r="V51" t="n">
        <v>0.85</v>
      </c>
      <c r="W51" t="n">
        <v>5.33</v>
      </c>
      <c r="X51" t="n">
        <v>0.64</v>
      </c>
      <c r="Y51" t="n">
        <v>1</v>
      </c>
      <c r="Z51" t="n">
        <v>10</v>
      </c>
      <c r="AA51" t="n">
        <v>926.6259011222298</v>
      </c>
      <c r="AB51" t="n">
        <v>1267.850437765038</v>
      </c>
      <c r="AC51" t="n">
        <v>1146.848571424007</v>
      </c>
      <c r="AD51" t="n">
        <v>926625.9011222299</v>
      </c>
      <c r="AE51" t="n">
        <v>1267850.437765038</v>
      </c>
      <c r="AF51" t="n">
        <v>4.09507991428046e-06</v>
      </c>
      <c r="AG51" t="n">
        <v>33.46064814814815</v>
      </c>
      <c r="AH51" t="n">
        <v>1146848.571424007</v>
      </c>
    </row>
    <row r="52">
      <c r="A52" t="n">
        <v>50</v>
      </c>
      <c r="B52" t="n">
        <v>140</v>
      </c>
      <c r="C52" t="inlineStr">
        <is>
          <t xml:space="preserve">CONCLUIDO	</t>
        </is>
      </c>
      <c r="D52" t="n">
        <v>3.4704</v>
      </c>
      <c r="E52" t="n">
        <v>28.82</v>
      </c>
      <c r="F52" t="n">
        <v>24.77</v>
      </c>
      <c r="G52" t="n">
        <v>67.54000000000001</v>
      </c>
      <c r="H52" t="n">
        <v>0.8</v>
      </c>
      <c r="I52" t="n">
        <v>22</v>
      </c>
      <c r="J52" t="n">
        <v>299.23</v>
      </c>
      <c r="K52" t="n">
        <v>60.56</v>
      </c>
      <c r="L52" t="n">
        <v>13.5</v>
      </c>
      <c r="M52" t="n">
        <v>20</v>
      </c>
      <c r="N52" t="n">
        <v>85.18000000000001</v>
      </c>
      <c r="O52" t="n">
        <v>37139.2</v>
      </c>
      <c r="P52" t="n">
        <v>392.52</v>
      </c>
      <c r="Q52" t="n">
        <v>1397.25</v>
      </c>
      <c r="R52" t="n">
        <v>92.14</v>
      </c>
      <c r="S52" t="n">
        <v>66.97</v>
      </c>
      <c r="T52" t="n">
        <v>9963.48</v>
      </c>
      <c r="U52" t="n">
        <v>0.73</v>
      </c>
      <c r="V52" t="n">
        <v>0.85</v>
      </c>
      <c r="W52" t="n">
        <v>5.33</v>
      </c>
      <c r="X52" t="n">
        <v>0.6</v>
      </c>
      <c r="Y52" t="n">
        <v>1</v>
      </c>
      <c r="Z52" t="n">
        <v>10</v>
      </c>
      <c r="AA52" t="n">
        <v>924.2876476959199</v>
      </c>
      <c r="AB52" t="n">
        <v>1264.651136270699</v>
      </c>
      <c r="AC52" t="n">
        <v>1143.954606774041</v>
      </c>
      <c r="AD52" t="n">
        <v>924287.6476959198</v>
      </c>
      <c r="AE52" t="n">
        <v>1264651.1362707</v>
      </c>
      <c r="AF52" t="n">
        <v>4.108813847148984e-06</v>
      </c>
      <c r="AG52" t="n">
        <v>33.35648148148148</v>
      </c>
      <c r="AH52" t="n">
        <v>1143954.606774041</v>
      </c>
    </row>
    <row r="53">
      <c r="A53" t="n">
        <v>51</v>
      </c>
      <c r="B53" t="n">
        <v>140</v>
      </c>
      <c r="C53" t="inlineStr">
        <is>
          <t xml:space="preserve">CONCLUIDO	</t>
        </is>
      </c>
      <c r="D53" t="n">
        <v>3.4698</v>
      </c>
      <c r="E53" t="n">
        <v>28.82</v>
      </c>
      <c r="F53" t="n">
        <v>24.77</v>
      </c>
      <c r="G53" t="n">
        <v>67.55</v>
      </c>
      <c r="H53" t="n">
        <v>0.82</v>
      </c>
      <c r="I53" t="n">
        <v>22</v>
      </c>
      <c r="J53" t="n">
        <v>299.76</v>
      </c>
      <c r="K53" t="n">
        <v>60.56</v>
      </c>
      <c r="L53" t="n">
        <v>13.75</v>
      </c>
      <c r="M53" t="n">
        <v>20</v>
      </c>
      <c r="N53" t="n">
        <v>85.45</v>
      </c>
      <c r="O53" t="n">
        <v>37204.07</v>
      </c>
      <c r="P53" t="n">
        <v>391.73</v>
      </c>
      <c r="Q53" t="n">
        <v>1397.26</v>
      </c>
      <c r="R53" t="n">
        <v>92.12</v>
      </c>
      <c r="S53" t="n">
        <v>66.97</v>
      </c>
      <c r="T53" t="n">
        <v>9951.43</v>
      </c>
      <c r="U53" t="n">
        <v>0.73</v>
      </c>
      <c r="V53" t="n">
        <v>0.85</v>
      </c>
      <c r="W53" t="n">
        <v>5.33</v>
      </c>
      <c r="X53" t="n">
        <v>0.6</v>
      </c>
      <c r="Y53" t="n">
        <v>1</v>
      </c>
      <c r="Z53" t="n">
        <v>10</v>
      </c>
      <c r="AA53" t="n">
        <v>923.808144967233</v>
      </c>
      <c r="AB53" t="n">
        <v>1263.995059483143</v>
      </c>
      <c r="AC53" t="n">
        <v>1143.361145034279</v>
      </c>
      <c r="AD53" t="n">
        <v>923808.1449672331</v>
      </c>
      <c r="AE53" t="n">
        <v>1263995.059483143</v>
      </c>
      <c r="AF53" t="n">
        <v>4.108103471310957e-06</v>
      </c>
      <c r="AG53" t="n">
        <v>33.35648148148148</v>
      </c>
      <c r="AH53" t="n">
        <v>1143361.145034279</v>
      </c>
    </row>
    <row r="54">
      <c r="A54" t="n">
        <v>52</v>
      </c>
      <c r="B54" t="n">
        <v>140</v>
      </c>
      <c r="C54" t="inlineStr">
        <is>
          <t xml:space="preserve">CONCLUIDO	</t>
        </is>
      </c>
      <c r="D54" t="n">
        <v>3.4821</v>
      </c>
      <c r="E54" t="n">
        <v>28.72</v>
      </c>
      <c r="F54" t="n">
        <v>24.72</v>
      </c>
      <c r="G54" t="n">
        <v>70.63</v>
      </c>
      <c r="H54" t="n">
        <v>0.83</v>
      </c>
      <c r="I54" t="n">
        <v>21</v>
      </c>
      <c r="J54" t="n">
        <v>300.28</v>
      </c>
      <c r="K54" t="n">
        <v>60.56</v>
      </c>
      <c r="L54" t="n">
        <v>14</v>
      </c>
      <c r="M54" t="n">
        <v>19</v>
      </c>
      <c r="N54" t="n">
        <v>85.73</v>
      </c>
      <c r="O54" t="n">
        <v>37268.93</v>
      </c>
      <c r="P54" t="n">
        <v>389.12</v>
      </c>
      <c r="Q54" t="n">
        <v>1397.26</v>
      </c>
      <c r="R54" t="n">
        <v>90.67</v>
      </c>
      <c r="S54" t="n">
        <v>66.97</v>
      </c>
      <c r="T54" t="n">
        <v>9233</v>
      </c>
      <c r="U54" t="n">
        <v>0.74</v>
      </c>
      <c r="V54" t="n">
        <v>0.85</v>
      </c>
      <c r="W54" t="n">
        <v>5.32</v>
      </c>
      <c r="X54" t="n">
        <v>0.5600000000000001</v>
      </c>
      <c r="Y54" t="n">
        <v>1</v>
      </c>
      <c r="Z54" t="n">
        <v>10</v>
      </c>
      <c r="AA54" t="n">
        <v>920.2653861268437</v>
      </c>
      <c r="AB54" t="n">
        <v>1259.147700542233</v>
      </c>
      <c r="AC54" t="n">
        <v>1138.976411227379</v>
      </c>
      <c r="AD54" t="n">
        <v>920265.3861268437</v>
      </c>
      <c r="AE54" t="n">
        <v>1259147.700542233</v>
      </c>
      <c r="AF54" t="n">
        <v>4.122666175990513e-06</v>
      </c>
      <c r="AG54" t="n">
        <v>33.24074074074074</v>
      </c>
      <c r="AH54" t="n">
        <v>1138976.411227379</v>
      </c>
    </row>
    <row r="55">
      <c r="A55" t="n">
        <v>53</v>
      </c>
      <c r="B55" t="n">
        <v>140</v>
      </c>
      <c r="C55" t="inlineStr">
        <is>
          <t xml:space="preserve">CONCLUIDO	</t>
        </is>
      </c>
      <c r="D55" t="n">
        <v>3.4779</v>
      </c>
      <c r="E55" t="n">
        <v>28.75</v>
      </c>
      <c r="F55" t="n">
        <v>24.76</v>
      </c>
      <c r="G55" t="n">
        <v>70.73</v>
      </c>
      <c r="H55" t="n">
        <v>0.84</v>
      </c>
      <c r="I55" t="n">
        <v>21</v>
      </c>
      <c r="J55" t="n">
        <v>300.81</v>
      </c>
      <c r="K55" t="n">
        <v>60.56</v>
      </c>
      <c r="L55" t="n">
        <v>14.25</v>
      </c>
      <c r="M55" t="n">
        <v>19</v>
      </c>
      <c r="N55" t="n">
        <v>86</v>
      </c>
      <c r="O55" t="n">
        <v>37333.9</v>
      </c>
      <c r="P55" t="n">
        <v>389.77</v>
      </c>
      <c r="Q55" t="n">
        <v>1397.2</v>
      </c>
      <c r="R55" t="n">
        <v>91.44</v>
      </c>
      <c r="S55" t="n">
        <v>66.97</v>
      </c>
      <c r="T55" t="n">
        <v>9616.67</v>
      </c>
      <c r="U55" t="n">
        <v>0.73</v>
      </c>
      <c r="V55" t="n">
        <v>0.85</v>
      </c>
      <c r="W55" t="n">
        <v>5.34</v>
      </c>
      <c r="X55" t="n">
        <v>0.59</v>
      </c>
      <c r="Y55" t="n">
        <v>1</v>
      </c>
      <c r="Z55" t="n">
        <v>10</v>
      </c>
      <c r="AA55" t="n">
        <v>921.4320205005661</v>
      </c>
      <c r="AB55" t="n">
        <v>1260.743941160636</v>
      </c>
      <c r="AC55" t="n">
        <v>1140.420308881499</v>
      </c>
      <c r="AD55" t="n">
        <v>921432.0205005661</v>
      </c>
      <c r="AE55" t="n">
        <v>1260743.941160636</v>
      </c>
      <c r="AF55" t="n">
        <v>4.117693545124323e-06</v>
      </c>
      <c r="AG55" t="n">
        <v>33.27546296296296</v>
      </c>
      <c r="AH55" t="n">
        <v>1140420.308881499</v>
      </c>
    </row>
    <row r="56">
      <c r="A56" t="n">
        <v>54</v>
      </c>
      <c r="B56" t="n">
        <v>140</v>
      </c>
      <c r="C56" t="inlineStr">
        <is>
          <t xml:space="preserve">CONCLUIDO	</t>
        </is>
      </c>
      <c r="D56" t="n">
        <v>3.4812</v>
      </c>
      <c r="E56" t="n">
        <v>28.73</v>
      </c>
      <c r="F56" t="n">
        <v>24.73</v>
      </c>
      <c r="G56" t="n">
        <v>70.65000000000001</v>
      </c>
      <c r="H56" t="n">
        <v>0.86</v>
      </c>
      <c r="I56" t="n">
        <v>21</v>
      </c>
      <c r="J56" t="n">
        <v>301.34</v>
      </c>
      <c r="K56" t="n">
        <v>60.56</v>
      </c>
      <c r="L56" t="n">
        <v>14.5</v>
      </c>
      <c r="M56" t="n">
        <v>19</v>
      </c>
      <c r="N56" t="n">
        <v>86.28</v>
      </c>
      <c r="O56" t="n">
        <v>37399</v>
      </c>
      <c r="P56" t="n">
        <v>388.38</v>
      </c>
      <c r="Q56" t="n">
        <v>1397.19</v>
      </c>
      <c r="R56" t="n">
        <v>90.81</v>
      </c>
      <c r="S56" t="n">
        <v>66.97</v>
      </c>
      <c r="T56" t="n">
        <v>9301.540000000001</v>
      </c>
      <c r="U56" t="n">
        <v>0.74</v>
      </c>
      <c r="V56" t="n">
        <v>0.85</v>
      </c>
      <c r="W56" t="n">
        <v>5.33</v>
      </c>
      <c r="X56" t="n">
        <v>0.5600000000000001</v>
      </c>
      <c r="Y56" t="n">
        <v>1</v>
      </c>
      <c r="Z56" t="n">
        <v>10</v>
      </c>
      <c r="AA56" t="n">
        <v>919.9121729607364</v>
      </c>
      <c r="AB56" t="n">
        <v>1258.6644187057</v>
      </c>
      <c r="AC56" t="n">
        <v>1138.539253131034</v>
      </c>
      <c r="AD56" t="n">
        <v>919912.1729607363</v>
      </c>
      <c r="AE56" t="n">
        <v>1258664.4187057</v>
      </c>
      <c r="AF56" t="n">
        <v>4.121600612233473e-06</v>
      </c>
      <c r="AG56" t="n">
        <v>33.25231481481482</v>
      </c>
      <c r="AH56" t="n">
        <v>1138539.253131034</v>
      </c>
    </row>
    <row r="57">
      <c r="A57" t="n">
        <v>55</v>
      </c>
      <c r="B57" t="n">
        <v>140</v>
      </c>
      <c r="C57" t="inlineStr">
        <is>
          <t xml:space="preserve">CONCLUIDO	</t>
        </is>
      </c>
      <c r="D57" t="n">
        <v>3.4901</v>
      </c>
      <c r="E57" t="n">
        <v>28.65</v>
      </c>
      <c r="F57" t="n">
        <v>24.71</v>
      </c>
      <c r="G57" t="n">
        <v>74.12</v>
      </c>
      <c r="H57" t="n">
        <v>0.87</v>
      </c>
      <c r="I57" t="n">
        <v>20</v>
      </c>
      <c r="J57" t="n">
        <v>301.86</v>
      </c>
      <c r="K57" t="n">
        <v>60.56</v>
      </c>
      <c r="L57" t="n">
        <v>14.75</v>
      </c>
      <c r="M57" t="n">
        <v>18</v>
      </c>
      <c r="N57" t="n">
        <v>86.56</v>
      </c>
      <c r="O57" t="n">
        <v>37464.21</v>
      </c>
      <c r="P57" t="n">
        <v>387.4</v>
      </c>
      <c r="Q57" t="n">
        <v>1397.19</v>
      </c>
      <c r="R57" t="n">
        <v>89.98</v>
      </c>
      <c r="S57" t="n">
        <v>66.97</v>
      </c>
      <c r="T57" t="n">
        <v>8894.139999999999</v>
      </c>
      <c r="U57" t="n">
        <v>0.74</v>
      </c>
      <c r="V57" t="n">
        <v>0.85</v>
      </c>
      <c r="W57" t="n">
        <v>5.33</v>
      </c>
      <c r="X57" t="n">
        <v>0.54</v>
      </c>
      <c r="Y57" t="n">
        <v>1</v>
      </c>
      <c r="Z57" t="n">
        <v>10</v>
      </c>
      <c r="AA57" t="n">
        <v>918.0837882767771</v>
      </c>
      <c r="AB57" t="n">
        <v>1256.162742118468</v>
      </c>
      <c r="AC57" t="n">
        <v>1136.276333046162</v>
      </c>
      <c r="AD57" t="n">
        <v>918083.7882767771</v>
      </c>
      <c r="AE57" t="n">
        <v>1256162.742118468</v>
      </c>
      <c r="AF57" t="n">
        <v>4.132137853830875e-06</v>
      </c>
      <c r="AG57" t="n">
        <v>33.15972222222222</v>
      </c>
      <c r="AH57" t="n">
        <v>1136276.333046162</v>
      </c>
    </row>
    <row r="58">
      <c r="A58" t="n">
        <v>56</v>
      </c>
      <c r="B58" t="n">
        <v>140</v>
      </c>
      <c r="C58" t="inlineStr">
        <is>
          <t xml:space="preserve">CONCLUIDO	</t>
        </is>
      </c>
      <c r="D58" t="n">
        <v>3.4901</v>
      </c>
      <c r="E58" t="n">
        <v>28.65</v>
      </c>
      <c r="F58" t="n">
        <v>24.71</v>
      </c>
      <c r="G58" t="n">
        <v>74.12</v>
      </c>
      <c r="H58" t="n">
        <v>0.88</v>
      </c>
      <c r="I58" t="n">
        <v>20</v>
      </c>
      <c r="J58" t="n">
        <v>302.39</v>
      </c>
      <c r="K58" t="n">
        <v>60.56</v>
      </c>
      <c r="L58" t="n">
        <v>15</v>
      </c>
      <c r="M58" t="n">
        <v>18</v>
      </c>
      <c r="N58" t="n">
        <v>86.84</v>
      </c>
      <c r="O58" t="n">
        <v>37529.55</v>
      </c>
      <c r="P58" t="n">
        <v>387</v>
      </c>
      <c r="Q58" t="n">
        <v>1397.29</v>
      </c>
      <c r="R58" t="n">
        <v>90.12</v>
      </c>
      <c r="S58" t="n">
        <v>66.97</v>
      </c>
      <c r="T58" t="n">
        <v>8960.389999999999</v>
      </c>
      <c r="U58" t="n">
        <v>0.74</v>
      </c>
      <c r="V58" t="n">
        <v>0.85</v>
      </c>
      <c r="W58" t="n">
        <v>5.33</v>
      </c>
      <c r="X58" t="n">
        <v>0.54</v>
      </c>
      <c r="Y58" t="n">
        <v>1</v>
      </c>
      <c r="Z58" t="n">
        <v>10</v>
      </c>
      <c r="AA58" t="n">
        <v>917.8065872507915</v>
      </c>
      <c r="AB58" t="n">
        <v>1255.783463445468</v>
      </c>
      <c r="AC58" t="n">
        <v>1135.933252197392</v>
      </c>
      <c r="AD58" t="n">
        <v>917806.5872507915</v>
      </c>
      <c r="AE58" t="n">
        <v>1255783.463445468</v>
      </c>
      <c r="AF58" t="n">
        <v>4.132137853830875e-06</v>
      </c>
      <c r="AG58" t="n">
        <v>33.15972222222222</v>
      </c>
      <c r="AH58" t="n">
        <v>1135933.252197392</v>
      </c>
    </row>
    <row r="59">
      <c r="A59" t="n">
        <v>57</v>
      </c>
      <c r="B59" t="n">
        <v>140</v>
      </c>
      <c r="C59" t="inlineStr">
        <is>
          <t xml:space="preserve">CONCLUIDO	</t>
        </is>
      </c>
      <c r="D59" t="n">
        <v>3.4999</v>
      </c>
      <c r="E59" t="n">
        <v>28.57</v>
      </c>
      <c r="F59" t="n">
        <v>24.68</v>
      </c>
      <c r="G59" t="n">
        <v>77.93000000000001</v>
      </c>
      <c r="H59" t="n">
        <v>0.9</v>
      </c>
      <c r="I59" t="n">
        <v>19</v>
      </c>
      <c r="J59" t="n">
        <v>302.92</v>
      </c>
      <c r="K59" t="n">
        <v>60.56</v>
      </c>
      <c r="L59" t="n">
        <v>15.25</v>
      </c>
      <c r="M59" t="n">
        <v>17</v>
      </c>
      <c r="N59" t="n">
        <v>87.12</v>
      </c>
      <c r="O59" t="n">
        <v>37595</v>
      </c>
      <c r="P59" t="n">
        <v>383.6</v>
      </c>
      <c r="Q59" t="n">
        <v>1397.19</v>
      </c>
      <c r="R59" t="n">
        <v>89.22</v>
      </c>
      <c r="S59" t="n">
        <v>66.97</v>
      </c>
      <c r="T59" t="n">
        <v>8517.110000000001</v>
      </c>
      <c r="U59" t="n">
        <v>0.75</v>
      </c>
      <c r="V59" t="n">
        <v>0.85</v>
      </c>
      <c r="W59" t="n">
        <v>5.33</v>
      </c>
      <c r="X59" t="n">
        <v>0.51</v>
      </c>
      <c r="Y59" t="n">
        <v>1</v>
      </c>
      <c r="Z59" t="n">
        <v>10</v>
      </c>
      <c r="AA59" t="n">
        <v>914.1568785288028</v>
      </c>
      <c r="AB59" t="n">
        <v>1250.789770958258</v>
      </c>
      <c r="AC59" t="n">
        <v>1131.41615071247</v>
      </c>
      <c r="AD59" t="n">
        <v>914156.8785288029</v>
      </c>
      <c r="AE59" t="n">
        <v>1250789.770958258</v>
      </c>
      <c r="AF59" t="n">
        <v>4.143740659185318e-06</v>
      </c>
      <c r="AG59" t="n">
        <v>33.06712962962963</v>
      </c>
      <c r="AH59" t="n">
        <v>1131416.150712471</v>
      </c>
    </row>
    <row r="60">
      <c r="A60" t="n">
        <v>58</v>
      </c>
      <c r="B60" t="n">
        <v>140</v>
      </c>
      <c r="C60" t="inlineStr">
        <is>
          <t xml:space="preserve">CONCLUIDO	</t>
        </is>
      </c>
      <c r="D60" t="n">
        <v>3.4985</v>
      </c>
      <c r="E60" t="n">
        <v>28.58</v>
      </c>
      <c r="F60" t="n">
        <v>24.69</v>
      </c>
      <c r="G60" t="n">
        <v>77.97</v>
      </c>
      <c r="H60" t="n">
        <v>0.91</v>
      </c>
      <c r="I60" t="n">
        <v>19</v>
      </c>
      <c r="J60" t="n">
        <v>303.46</v>
      </c>
      <c r="K60" t="n">
        <v>60.56</v>
      </c>
      <c r="L60" t="n">
        <v>15.5</v>
      </c>
      <c r="M60" t="n">
        <v>17</v>
      </c>
      <c r="N60" t="n">
        <v>87.40000000000001</v>
      </c>
      <c r="O60" t="n">
        <v>37660.57</v>
      </c>
      <c r="P60" t="n">
        <v>384.88</v>
      </c>
      <c r="Q60" t="n">
        <v>1397.2</v>
      </c>
      <c r="R60" t="n">
        <v>89.48</v>
      </c>
      <c r="S60" t="n">
        <v>66.97</v>
      </c>
      <c r="T60" t="n">
        <v>8647.41</v>
      </c>
      <c r="U60" t="n">
        <v>0.75</v>
      </c>
      <c r="V60" t="n">
        <v>0.85</v>
      </c>
      <c r="W60" t="n">
        <v>5.33</v>
      </c>
      <c r="X60" t="n">
        <v>0.52</v>
      </c>
      <c r="Y60" t="n">
        <v>1</v>
      </c>
      <c r="Z60" t="n">
        <v>10</v>
      </c>
      <c r="AA60" t="n">
        <v>915.2577204266501</v>
      </c>
      <c r="AB60" t="n">
        <v>1252.295991408609</v>
      </c>
      <c r="AC60" t="n">
        <v>1132.778619597034</v>
      </c>
      <c r="AD60" t="n">
        <v>915257.72042665</v>
      </c>
      <c r="AE60" t="n">
        <v>1252295.991408609</v>
      </c>
      <c r="AF60" t="n">
        <v>4.142083115563255e-06</v>
      </c>
      <c r="AG60" t="n">
        <v>33.0787037037037</v>
      </c>
      <c r="AH60" t="n">
        <v>1132778.619597034</v>
      </c>
    </row>
    <row r="61">
      <c r="A61" t="n">
        <v>59</v>
      </c>
      <c r="B61" t="n">
        <v>140</v>
      </c>
      <c r="C61" t="inlineStr">
        <is>
          <t xml:space="preserve">CONCLUIDO	</t>
        </is>
      </c>
      <c r="D61" t="n">
        <v>3.4976</v>
      </c>
      <c r="E61" t="n">
        <v>28.59</v>
      </c>
      <c r="F61" t="n">
        <v>24.7</v>
      </c>
      <c r="G61" t="n">
        <v>77.98999999999999</v>
      </c>
      <c r="H61" t="n">
        <v>0.92</v>
      </c>
      <c r="I61" t="n">
        <v>19</v>
      </c>
      <c r="J61" t="n">
        <v>303.99</v>
      </c>
      <c r="K61" t="n">
        <v>60.56</v>
      </c>
      <c r="L61" t="n">
        <v>15.75</v>
      </c>
      <c r="M61" t="n">
        <v>17</v>
      </c>
      <c r="N61" t="n">
        <v>87.68000000000001</v>
      </c>
      <c r="O61" t="n">
        <v>37726.27</v>
      </c>
      <c r="P61" t="n">
        <v>384.24</v>
      </c>
      <c r="Q61" t="n">
        <v>1397.21</v>
      </c>
      <c r="R61" t="n">
        <v>89.76000000000001</v>
      </c>
      <c r="S61" t="n">
        <v>66.97</v>
      </c>
      <c r="T61" t="n">
        <v>8787.950000000001</v>
      </c>
      <c r="U61" t="n">
        <v>0.75</v>
      </c>
      <c r="V61" t="n">
        <v>0.85</v>
      </c>
      <c r="W61" t="n">
        <v>5.33</v>
      </c>
      <c r="X61" t="n">
        <v>0.53</v>
      </c>
      <c r="Y61" t="n">
        <v>1</v>
      </c>
      <c r="Z61" t="n">
        <v>10</v>
      </c>
      <c r="AA61" t="n">
        <v>914.9740265371873</v>
      </c>
      <c r="AB61" t="n">
        <v>1251.907828913356</v>
      </c>
      <c r="AC61" t="n">
        <v>1132.427502785538</v>
      </c>
      <c r="AD61" t="n">
        <v>914974.0265371874</v>
      </c>
      <c r="AE61" t="n">
        <v>1251907.828913356</v>
      </c>
      <c r="AF61" t="n">
        <v>4.141017551806214e-06</v>
      </c>
      <c r="AG61" t="n">
        <v>33.09027777777778</v>
      </c>
      <c r="AH61" t="n">
        <v>1132427.502785538</v>
      </c>
    </row>
    <row r="62">
      <c r="A62" t="n">
        <v>60</v>
      </c>
      <c r="B62" t="n">
        <v>140</v>
      </c>
      <c r="C62" t="inlineStr">
        <is>
          <t xml:space="preserve">CONCLUIDO	</t>
        </is>
      </c>
      <c r="D62" t="n">
        <v>3.4985</v>
      </c>
      <c r="E62" t="n">
        <v>28.58</v>
      </c>
      <c r="F62" t="n">
        <v>24.69</v>
      </c>
      <c r="G62" t="n">
        <v>77.97</v>
      </c>
      <c r="H62" t="n">
        <v>0.9399999999999999</v>
      </c>
      <c r="I62" t="n">
        <v>19</v>
      </c>
      <c r="J62" t="n">
        <v>304.52</v>
      </c>
      <c r="K62" t="n">
        <v>60.56</v>
      </c>
      <c r="L62" t="n">
        <v>16</v>
      </c>
      <c r="M62" t="n">
        <v>17</v>
      </c>
      <c r="N62" t="n">
        <v>87.97</v>
      </c>
      <c r="O62" t="n">
        <v>37792.08</v>
      </c>
      <c r="P62" t="n">
        <v>381.65</v>
      </c>
      <c r="Q62" t="n">
        <v>1397.26</v>
      </c>
      <c r="R62" t="n">
        <v>89.66</v>
      </c>
      <c r="S62" t="n">
        <v>66.97</v>
      </c>
      <c r="T62" t="n">
        <v>8734.52</v>
      </c>
      <c r="U62" t="n">
        <v>0.75</v>
      </c>
      <c r="V62" t="n">
        <v>0.85</v>
      </c>
      <c r="W62" t="n">
        <v>5.32</v>
      </c>
      <c r="X62" t="n">
        <v>0.52</v>
      </c>
      <c r="Y62" t="n">
        <v>1</v>
      </c>
      <c r="Z62" t="n">
        <v>10</v>
      </c>
      <c r="AA62" t="n">
        <v>913.024696601039</v>
      </c>
      <c r="AB62" t="n">
        <v>1249.24066969635</v>
      </c>
      <c r="AC62" t="n">
        <v>1130.014893500821</v>
      </c>
      <c r="AD62" t="n">
        <v>913024.6966010389</v>
      </c>
      <c r="AE62" t="n">
        <v>1249240.66969635</v>
      </c>
      <c r="AF62" t="n">
        <v>4.142083115563255e-06</v>
      </c>
      <c r="AG62" t="n">
        <v>33.0787037037037</v>
      </c>
      <c r="AH62" t="n">
        <v>1130014.893500821</v>
      </c>
    </row>
    <row r="63">
      <c r="A63" t="n">
        <v>61</v>
      </c>
      <c r="B63" t="n">
        <v>140</v>
      </c>
      <c r="C63" t="inlineStr">
        <is>
          <t xml:space="preserve">CONCLUIDO	</t>
        </is>
      </c>
      <c r="D63" t="n">
        <v>3.5094</v>
      </c>
      <c r="E63" t="n">
        <v>28.5</v>
      </c>
      <c r="F63" t="n">
        <v>24.65</v>
      </c>
      <c r="G63" t="n">
        <v>82.18000000000001</v>
      </c>
      <c r="H63" t="n">
        <v>0.95</v>
      </c>
      <c r="I63" t="n">
        <v>18</v>
      </c>
      <c r="J63" t="n">
        <v>305.06</v>
      </c>
      <c r="K63" t="n">
        <v>60.56</v>
      </c>
      <c r="L63" t="n">
        <v>16.25</v>
      </c>
      <c r="M63" t="n">
        <v>16</v>
      </c>
      <c r="N63" t="n">
        <v>88.25</v>
      </c>
      <c r="O63" t="n">
        <v>37858.02</v>
      </c>
      <c r="P63" t="n">
        <v>381.31</v>
      </c>
      <c r="Q63" t="n">
        <v>1397.24</v>
      </c>
      <c r="R63" t="n">
        <v>88.70999999999999</v>
      </c>
      <c r="S63" t="n">
        <v>66.97</v>
      </c>
      <c r="T63" t="n">
        <v>8265.549999999999</v>
      </c>
      <c r="U63" t="n">
        <v>0.75</v>
      </c>
      <c r="V63" t="n">
        <v>0.85</v>
      </c>
      <c r="W63" t="n">
        <v>5.32</v>
      </c>
      <c r="X63" t="n">
        <v>0.49</v>
      </c>
      <c r="Y63" t="n">
        <v>1</v>
      </c>
      <c r="Z63" t="n">
        <v>10</v>
      </c>
      <c r="AA63" t="n">
        <v>901.3225475523002</v>
      </c>
      <c r="AB63" t="n">
        <v>1233.229273105485</v>
      </c>
      <c r="AC63" t="n">
        <v>1115.531602128453</v>
      </c>
      <c r="AD63" t="n">
        <v>901322.5475523002</v>
      </c>
      <c r="AE63" t="n">
        <v>1233229.273105485</v>
      </c>
      <c r="AF63" t="n">
        <v>4.154988276620748e-06</v>
      </c>
      <c r="AG63" t="n">
        <v>32.98611111111111</v>
      </c>
      <c r="AH63" t="n">
        <v>1115531.602128453</v>
      </c>
    </row>
    <row r="64">
      <c r="A64" t="n">
        <v>62</v>
      </c>
      <c r="B64" t="n">
        <v>140</v>
      </c>
      <c r="C64" t="inlineStr">
        <is>
          <t xml:space="preserve">CONCLUIDO	</t>
        </is>
      </c>
      <c r="D64" t="n">
        <v>3.5068</v>
      </c>
      <c r="E64" t="n">
        <v>28.52</v>
      </c>
      <c r="F64" t="n">
        <v>24.68</v>
      </c>
      <c r="G64" t="n">
        <v>82.25</v>
      </c>
      <c r="H64" t="n">
        <v>0.96</v>
      </c>
      <c r="I64" t="n">
        <v>18</v>
      </c>
      <c r="J64" t="n">
        <v>305.59</v>
      </c>
      <c r="K64" t="n">
        <v>60.56</v>
      </c>
      <c r="L64" t="n">
        <v>16.5</v>
      </c>
      <c r="M64" t="n">
        <v>16</v>
      </c>
      <c r="N64" t="n">
        <v>88.54000000000001</v>
      </c>
      <c r="O64" t="n">
        <v>37924.08</v>
      </c>
      <c r="P64" t="n">
        <v>381.94</v>
      </c>
      <c r="Q64" t="n">
        <v>1397.18</v>
      </c>
      <c r="R64" t="n">
        <v>89.09999999999999</v>
      </c>
      <c r="S64" t="n">
        <v>66.97</v>
      </c>
      <c r="T64" t="n">
        <v>8463.23</v>
      </c>
      <c r="U64" t="n">
        <v>0.75</v>
      </c>
      <c r="V64" t="n">
        <v>0.85</v>
      </c>
      <c r="W64" t="n">
        <v>5.33</v>
      </c>
      <c r="X64" t="n">
        <v>0.51</v>
      </c>
      <c r="Y64" t="n">
        <v>1</v>
      </c>
      <c r="Z64" t="n">
        <v>10</v>
      </c>
      <c r="AA64" t="n">
        <v>912.2220605670384</v>
      </c>
      <c r="AB64" t="n">
        <v>1248.142467664828</v>
      </c>
      <c r="AC64" t="n">
        <v>1129.021502329852</v>
      </c>
      <c r="AD64" t="n">
        <v>912222.0605670384</v>
      </c>
      <c r="AE64" t="n">
        <v>1248142.467664828</v>
      </c>
      <c r="AF64" t="n">
        <v>4.151909981322631e-06</v>
      </c>
      <c r="AG64" t="n">
        <v>33.00925925925926</v>
      </c>
      <c r="AH64" t="n">
        <v>1129021.502329852</v>
      </c>
    </row>
    <row r="65">
      <c r="A65" t="n">
        <v>63</v>
      </c>
      <c r="B65" t="n">
        <v>140</v>
      </c>
      <c r="C65" t="inlineStr">
        <is>
          <t xml:space="preserve">CONCLUIDO	</t>
        </is>
      </c>
      <c r="D65" t="n">
        <v>3.5096</v>
      </c>
      <c r="E65" t="n">
        <v>28.49</v>
      </c>
      <c r="F65" t="n">
        <v>24.65</v>
      </c>
      <c r="G65" t="n">
        <v>82.17</v>
      </c>
      <c r="H65" t="n">
        <v>0.97</v>
      </c>
      <c r="I65" t="n">
        <v>18</v>
      </c>
      <c r="J65" t="n">
        <v>306.13</v>
      </c>
      <c r="K65" t="n">
        <v>60.56</v>
      </c>
      <c r="L65" t="n">
        <v>16.75</v>
      </c>
      <c r="M65" t="n">
        <v>16</v>
      </c>
      <c r="N65" t="n">
        <v>88.83</v>
      </c>
      <c r="O65" t="n">
        <v>37990.27</v>
      </c>
      <c r="P65" t="n">
        <v>379.3</v>
      </c>
      <c r="Q65" t="n">
        <v>1397.18</v>
      </c>
      <c r="R65" t="n">
        <v>88.3</v>
      </c>
      <c r="S65" t="n">
        <v>66.97</v>
      </c>
      <c r="T65" t="n">
        <v>8064.12</v>
      </c>
      <c r="U65" t="n">
        <v>0.76</v>
      </c>
      <c r="V65" t="n">
        <v>0.85</v>
      </c>
      <c r="W65" t="n">
        <v>5.33</v>
      </c>
      <c r="X65" t="n">
        <v>0.49</v>
      </c>
      <c r="Y65" t="n">
        <v>1</v>
      </c>
      <c r="Z65" t="n">
        <v>10</v>
      </c>
      <c r="AA65" t="n">
        <v>899.9146353629378</v>
      </c>
      <c r="AB65" t="n">
        <v>1231.302905535298</v>
      </c>
      <c r="AC65" t="n">
        <v>1113.78908437549</v>
      </c>
      <c r="AD65" t="n">
        <v>899914.6353629378</v>
      </c>
      <c r="AE65" t="n">
        <v>1231302.905535298</v>
      </c>
      <c r="AF65" t="n">
        <v>4.155225068566757e-06</v>
      </c>
      <c r="AG65" t="n">
        <v>32.97453703703704</v>
      </c>
      <c r="AH65" t="n">
        <v>1113789.08437549</v>
      </c>
    </row>
    <row r="66">
      <c r="A66" t="n">
        <v>64</v>
      </c>
      <c r="B66" t="n">
        <v>140</v>
      </c>
      <c r="C66" t="inlineStr">
        <is>
          <t xml:space="preserve">CONCLUIDO	</t>
        </is>
      </c>
      <c r="D66" t="n">
        <v>3.5222</v>
      </c>
      <c r="E66" t="n">
        <v>28.39</v>
      </c>
      <c r="F66" t="n">
        <v>24.6</v>
      </c>
      <c r="G66" t="n">
        <v>86.83</v>
      </c>
      <c r="H66" t="n">
        <v>0.99</v>
      </c>
      <c r="I66" t="n">
        <v>17</v>
      </c>
      <c r="J66" t="n">
        <v>306.67</v>
      </c>
      <c r="K66" t="n">
        <v>60.56</v>
      </c>
      <c r="L66" t="n">
        <v>17</v>
      </c>
      <c r="M66" t="n">
        <v>15</v>
      </c>
      <c r="N66" t="n">
        <v>89.11</v>
      </c>
      <c r="O66" t="n">
        <v>38056.58</v>
      </c>
      <c r="P66" t="n">
        <v>377.17</v>
      </c>
      <c r="Q66" t="n">
        <v>1397.19</v>
      </c>
      <c r="R66" t="n">
        <v>86.98</v>
      </c>
      <c r="S66" t="n">
        <v>66.97</v>
      </c>
      <c r="T66" t="n">
        <v>7407.45</v>
      </c>
      <c r="U66" t="n">
        <v>0.77</v>
      </c>
      <c r="V66" t="n">
        <v>0.86</v>
      </c>
      <c r="W66" t="n">
        <v>5.32</v>
      </c>
      <c r="X66" t="n">
        <v>0.44</v>
      </c>
      <c r="Y66" t="n">
        <v>1</v>
      </c>
      <c r="Z66" t="n">
        <v>10</v>
      </c>
      <c r="AA66" t="n">
        <v>896.756491393723</v>
      </c>
      <c r="AB66" t="n">
        <v>1226.981793629139</v>
      </c>
      <c r="AC66" t="n">
        <v>1109.880373324937</v>
      </c>
      <c r="AD66" t="n">
        <v>896756.4913937229</v>
      </c>
      <c r="AE66" t="n">
        <v>1226981.793629139</v>
      </c>
      <c r="AF66" t="n">
        <v>4.170142961165328e-06</v>
      </c>
      <c r="AG66" t="n">
        <v>32.8587962962963</v>
      </c>
      <c r="AH66" t="n">
        <v>1109880.373324937</v>
      </c>
    </row>
    <row r="67">
      <c r="A67" t="n">
        <v>65</v>
      </c>
      <c r="B67" t="n">
        <v>140</v>
      </c>
      <c r="C67" t="inlineStr">
        <is>
          <t xml:space="preserve">CONCLUIDO	</t>
        </is>
      </c>
      <c r="D67" t="n">
        <v>3.5207</v>
      </c>
      <c r="E67" t="n">
        <v>28.4</v>
      </c>
      <c r="F67" t="n">
        <v>24.61</v>
      </c>
      <c r="G67" t="n">
        <v>86.87</v>
      </c>
      <c r="H67" t="n">
        <v>1</v>
      </c>
      <c r="I67" t="n">
        <v>17</v>
      </c>
      <c r="J67" t="n">
        <v>307.21</v>
      </c>
      <c r="K67" t="n">
        <v>60.56</v>
      </c>
      <c r="L67" t="n">
        <v>17.25</v>
      </c>
      <c r="M67" t="n">
        <v>15</v>
      </c>
      <c r="N67" t="n">
        <v>89.40000000000001</v>
      </c>
      <c r="O67" t="n">
        <v>38123.01</v>
      </c>
      <c r="P67" t="n">
        <v>377.32</v>
      </c>
      <c r="Q67" t="n">
        <v>1397.17</v>
      </c>
      <c r="R67" t="n">
        <v>87.03</v>
      </c>
      <c r="S67" t="n">
        <v>66.97</v>
      </c>
      <c r="T67" t="n">
        <v>7431.99</v>
      </c>
      <c r="U67" t="n">
        <v>0.77</v>
      </c>
      <c r="V67" t="n">
        <v>0.86</v>
      </c>
      <c r="W67" t="n">
        <v>5.33</v>
      </c>
      <c r="X67" t="n">
        <v>0.45</v>
      </c>
      <c r="Y67" t="n">
        <v>1</v>
      </c>
      <c r="Z67" t="n">
        <v>10</v>
      </c>
      <c r="AA67" t="n">
        <v>897.0823567457151</v>
      </c>
      <c r="AB67" t="n">
        <v>1227.4276569799</v>
      </c>
      <c r="AC67" t="n">
        <v>1110.283684103274</v>
      </c>
      <c r="AD67" t="n">
        <v>897082.356745715</v>
      </c>
      <c r="AE67" t="n">
        <v>1227427.6569799</v>
      </c>
      <c r="AF67" t="n">
        <v>4.168367021570259e-06</v>
      </c>
      <c r="AG67" t="n">
        <v>32.87037037037037</v>
      </c>
      <c r="AH67" t="n">
        <v>1110283.684103274</v>
      </c>
    </row>
    <row r="68">
      <c r="A68" t="n">
        <v>66</v>
      </c>
      <c r="B68" t="n">
        <v>140</v>
      </c>
      <c r="C68" t="inlineStr">
        <is>
          <t xml:space="preserve">CONCLUIDO	</t>
        </is>
      </c>
      <c r="D68" t="n">
        <v>3.5196</v>
      </c>
      <c r="E68" t="n">
        <v>28.41</v>
      </c>
      <c r="F68" t="n">
        <v>24.62</v>
      </c>
      <c r="G68" t="n">
        <v>86.90000000000001</v>
      </c>
      <c r="H68" t="n">
        <v>1.01</v>
      </c>
      <c r="I68" t="n">
        <v>17</v>
      </c>
      <c r="J68" t="n">
        <v>307.75</v>
      </c>
      <c r="K68" t="n">
        <v>60.56</v>
      </c>
      <c r="L68" t="n">
        <v>17.5</v>
      </c>
      <c r="M68" t="n">
        <v>15</v>
      </c>
      <c r="N68" t="n">
        <v>89.69</v>
      </c>
      <c r="O68" t="n">
        <v>38189.58</v>
      </c>
      <c r="P68" t="n">
        <v>376.81</v>
      </c>
      <c r="Q68" t="n">
        <v>1397.23</v>
      </c>
      <c r="R68" t="n">
        <v>87.36</v>
      </c>
      <c r="S68" t="n">
        <v>66.97</v>
      </c>
      <c r="T68" t="n">
        <v>7597.49</v>
      </c>
      <c r="U68" t="n">
        <v>0.77</v>
      </c>
      <c r="V68" t="n">
        <v>0.85</v>
      </c>
      <c r="W68" t="n">
        <v>5.32</v>
      </c>
      <c r="X68" t="n">
        <v>0.46</v>
      </c>
      <c r="Y68" t="n">
        <v>1</v>
      </c>
      <c r="Z68" t="n">
        <v>10</v>
      </c>
      <c r="AA68" t="n">
        <v>896.9100928254386</v>
      </c>
      <c r="AB68" t="n">
        <v>1227.191957884429</v>
      </c>
      <c r="AC68" t="n">
        <v>1110.07047979867</v>
      </c>
      <c r="AD68" t="n">
        <v>896910.0928254386</v>
      </c>
      <c r="AE68" t="n">
        <v>1227191.957884429</v>
      </c>
      <c r="AF68" t="n">
        <v>4.16706466586721e-06</v>
      </c>
      <c r="AG68" t="n">
        <v>32.88194444444445</v>
      </c>
      <c r="AH68" t="n">
        <v>1110070.479798669</v>
      </c>
    </row>
    <row r="69">
      <c r="A69" t="n">
        <v>67</v>
      </c>
      <c r="B69" t="n">
        <v>140</v>
      </c>
      <c r="C69" t="inlineStr">
        <is>
          <t xml:space="preserve">CONCLUIDO	</t>
        </is>
      </c>
      <c r="D69" t="n">
        <v>3.5188</v>
      </c>
      <c r="E69" t="n">
        <v>28.42</v>
      </c>
      <c r="F69" t="n">
        <v>24.63</v>
      </c>
      <c r="G69" t="n">
        <v>86.93000000000001</v>
      </c>
      <c r="H69" t="n">
        <v>1.03</v>
      </c>
      <c r="I69" t="n">
        <v>17</v>
      </c>
      <c r="J69" t="n">
        <v>308.29</v>
      </c>
      <c r="K69" t="n">
        <v>60.56</v>
      </c>
      <c r="L69" t="n">
        <v>17.75</v>
      </c>
      <c r="M69" t="n">
        <v>15</v>
      </c>
      <c r="N69" t="n">
        <v>89.98</v>
      </c>
      <c r="O69" t="n">
        <v>38256.26</v>
      </c>
      <c r="P69" t="n">
        <v>375.2</v>
      </c>
      <c r="Q69" t="n">
        <v>1397.2</v>
      </c>
      <c r="R69" t="n">
        <v>87.59999999999999</v>
      </c>
      <c r="S69" t="n">
        <v>66.97</v>
      </c>
      <c r="T69" t="n">
        <v>7716.21</v>
      </c>
      <c r="U69" t="n">
        <v>0.76</v>
      </c>
      <c r="V69" t="n">
        <v>0.85</v>
      </c>
      <c r="W69" t="n">
        <v>5.32</v>
      </c>
      <c r="X69" t="n">
        <v>0.46</v>
      </c>
      <c r="Y69" t="n">
        <v>1</v>
      </c>
      <c r="Z69" t="n">
        <v>10</v>
      </c>
      <c r="AA69" t="n">
        <v>895.9480411672499</v>
      </c>
      <c r="AB69" t="n">
        <v>1225.875636362972</v>
      </c>
      <c r="AC69" t="n">
        <v>1108.879786155751</v>
      </c>
      <c r="AD69" t="n">
        <v>895948.0411672499</v>
      </c>
      <c r="AE69" t="n">
        <v>1225875.636362972</v>
      </c>
      <c r="AF69" t="n">
        <v>4.166117498083174e-06</v>
      </c>
      <c r="AG69" t="n">
        <v>32.89351851851853</v>
      </c>
      <c r="AH69" t="n">
        <v>1108879.786155751</v>
      </c>
    </row>
    <row r="70">
      <c r="A70" t="n">
        <v>68</v>
      </c>
      <c r="B70" t="n">
        <v>140</v>
      </c>
      <c r="C70" t="inlineStr">
        <is>
          <t xml:space="preserve">CONCLUIDO	</t>
        </is>
      </c>
      <c r="D70" t="n">
        <v>3.5301</v>
      </c>
      <c r="E70" t="n">
        <v>28.33</v>
      </c>
      <c r="F70" t="n">
        <v>24.59</v>
      </c>
      <c r="G70" t="n">
        <v>92.22</v>
      </c>
      <c r="H70" t="n">
        <v>1.04</v>
      </c>
      <c r="I70" t="n">
        <v>16</v>
      </c>
      <c r="J70" t="n">
        <v>308.83</v>
      </c>
      <c r="K70" t="n">
        <v>60.56</v>
      </c>
      <c r="L70" t="n">
        <v>18</v>
      </c>
      <c r="M70" t="n">
        <v>14</v>
      </c>
      <c r="N70" t="n">
        <v>90.27</v>
      </c>
      <c r="O70" t="n">
        <v>38323.08</v>
      </c>
      <c r="P70" t="n">
        <v>374.46</v>
      </c>
      <c r="Q70" t="n">
        <v>1397.21</v>
      </c>
      <c r="R70" t="n">
        <v>86.56</v>
      </c>
      <c r="S70" t="n">
        <v>66.97</v>
      </c>
      <c r="T70" t="n">
        <v>7201.73</v>
      </c>
      <c r="U70" t="n">
        <v>0.77</v>
      </c>
      <c r="V70" t="n">
        <v>0.86</v>
      </c>
      <c r="W70" t="n">
        <v>5.32</v>
      </c>
      <c r="X70" t="n">
        <v>0.43</v>
      </c>
      <c r="Y70" t="n">
        <v>1</v>
      </c>
      <c r="Z70" t="n">
        <v>10</v>
      </c>
      <c r="AA70" t="n">
        <v>893.9630829418024</v>
      </c>
      <c r="AB70" t="n">
        <v>1223.159728948738</v>
      </c>
      <c r="AC70" t="n">
        <v>1106.423081133332</v>
      </c>
      <c r="AD70" t="n">
        <v>893963.0829418025</v>
      </c>
      <c r="AE70" t="n">
        <v>1223159.728948738</v>
      </c>
      <c r="AF70" t="n">
        <v>4.179496243032684e-06</v>
      </c>
      <c r="AG70" t="n">
        <v>32.78935185185185</v>
      </c>
      <c r="AH70" t="n">
        <v>1106423.081133332</v>
      </c>
    </row>
    <row r="71">
      <c r="A71" t="n">
        <v>69</v>
      </c>
      <c r="B71" t="n">
        <v>140</v>
      </c>
      <c r="C71" t="inlineStr">
        <is>
          <t xml:space="preserve">CONCLUIDO	</t>
        </is>
      </c>
      <c r="D71" t="n">
        <v>3.5297</v>
      </c>
      <c r="E71" t="n">
        <v>28.33</v>
      </c>
      <c r="F71" t="n">
        <v>24.59</v>
      </c>
      <c r="G71" t="n">
        <v>92.23</v>
      </c>
      <c r="H71" t="n">
        <v>1.05</v>
      </c>
      <c r="I71" t="n">
        <v>16</v>
      </c>
      <c r="J71" t="n">
        <v>309.37</v>
      </c>
      <c r="K71" t="n">
        <v>60.56</v>
      </c>
      <c r="L71" t="n">
        <v>18.25</v>
      </c>
      <c r="M71" t="n">
        <v>14</v>
      </c>
      <c r="N71" t="n">
        <v>90.56999999999999</v>
      </c>
      <c r="O71" t="n">
        <v>38390.02</v>
      </c>
      <c r="P71" t="n">
        <v>374.21</v>
      </c>
      <c r="Q71" t="n">
        <v>1397.2</v>
      </c>
      <c r="R71" t="n">
        <v>86.56</v>
      </c>
      <c r="S71" t="n">
        <v>66.97</v>
      </c>
      <c r="T71" t="n">
        <v>7202.9</v>
      </c>
      <c r="U71" t="n">
        <v>0.77</v>
      </c>
      <c r="V71" t="n">
        <v>0.86</v>
      </c>
      <c r="W71" t="n">
        <v>5.32</v>
      </c>
      <c r="X71" t="n">
        <v>0.43</v>
      </c>
      <c r="Y71" t="n">
        <v>1</v>
      </c>
      <c r="Z71" t="n">
        <v>10</v>
      </c>
      <c r="AA71" t="n">
        <v>893.8361161791221</v>
      </c>
      <c r="AB71" t="n">
        <v>1222.986007422661</v>
      </c>
      <c r="AC71" t="n">
        <v>1106.265939345884</v>
      </c>
      <c r="AD71" t="n">
        <v>893836.1161791221</v>
      </c>
      <c r="AE71" t="n">
        <v>1222986.007422661</v>
      </c>
      <c r="AF71" t="n">
        <v>4.179022659140666e-06</v>
      </c>
      <c r="AG71" t="n">
        <v>32.78935185185185</v>
      </c>
      <c r="AH71" t="n">
        <v>1106265.939345884</v>
      </c>
    </row>
    <row r="72">
      <c r="A72" t="n">
        <v>70</v>
      </c>
      <c r="B72" t="n">
        <v>140</v>
      </c>
      <c r="C72" t="inlineStr">
        <is>
          <t xml:space="preserve">CONCLUIDO	</t>
        </is>
      </c>
      <c r="D72" t="n">
        <v>3.529</v>
      </c>
      <c r="E72" t="n">
        <v>28.34</v>
      </c>
      <c r="F72" t="n">
        <v>24.6</v>
      </c>
      <c r="G72" t="n">
        <v>92.25</v>
      </c>
      <c r="H72" t="n">
        <v>1.06</v>
      </c>
      <c r="I72" t="n">
        <v>16</v>
      </c>
      <c r="J72" t="n">
        <v>309.91</v>
      </c>
      <c r="K72" t="n">
        <v>60.56</v>
      </c>
      <c r="L72" t="n">
        <v>18.5</v>
      </c>
      <c r="M72" t="n">
        <v>14</v>
      </c>
      <c r="N72" t="n">
        <v>90.86</v>
      </c>
      <c r="O72" t="n">
        <v>38457.09</v>
      </c>
      <c r="P72" t="n">
        <v>373.76</v>
      </c>
      <c r="Q72" t="n">
        <v>1397.19</v>
      </c>
      <c r="R72" t="n">
        <v>86.81999999999999</v>
      </c>
      <c r="S72" t="n">
        <v>66.97</v>
      </c>
      <c r="T72" t="n">
        <v>7333.3</v>
      </c>
      <c r="U72" t="n">
        <v>0.77</v>
      </c>
      <c r="V72" t="n">
        <v>0.86</v>
      </c>
      <c r="W72" t="n">
        <v>5.32</v>
      </c>
      <c r="X72" t="n">
        <v>0.43</v>
      </c>
      <c r="Y72" t="n">
        <v>1</v>
      </c>
      <c r="Z72" t="n">
        <v>10</v>
      </c>
      <c r="AA72" t="n">
        <v>893.6600864944048</v>
      </c>
      <c r="AB72" t="n">
        <v>1222.745155842149</v>
      </c>
      <c r="AC72" t="n">
        <v>1106.048074302178</v>
      </c>
      <c r="AD72" t="n">
        <v>893660.0864944048</v>
      </c>
      <c r="AE72" t="n">
        <v>1222745.155842149</v>
      </c>
      <c r="AF72" t="n">
        <v>4.178193887329635e-06</v>
      </c>
      <c r="AG72" t="n">
        <v>32.80092592592593</v>
      </c>
      <c r="AH72" t="n">
        <v>1106048.074302178</v>
      </c>
    </row>
    <row r="73">
      <c r="A73" t="n">
        <v>71</v>
      </c>
      <c r="B73" t="n">
        <v>140</v>
      </c>
      <c r="C73" t="inlineStr">
        <is>
          <t xml:space="preserve">CONCLUIDO	</t>
        </is>
      </c>
      <c r="D73" t="n">
        <v>3.5286</v>
      </c>
      <c r="E73" t="n">
        <v>28.34</v>
      </c>
      <c r="F73" t="n">
        <v>24.6</v>
      </c>
      <c r="G73" t="n">
        <v>92.26000000000001</v>
      </c>
      <c r="H73" t="n">
        <v>1.08</v>
      </c>
      <c r="I73" t="n">
        <v>16</v>
      </c>
      <c r="J73" t="n">
        <v>310.46</v>
      </c>
      <c r="K73" t="n">
        <v>60.56</v>
      </c>
      <c r="L73" t="n">
        <v>18.75</v>
      </c>
      <c r="M73" t="n">
        <v>14</v>
      </c>
      <c r="N73" t="n">
        <v>91.16</v>
      </c>
      <c r="O73" t="n">
        <v>38524.29</v>
      </c>
      <c r="P73" t="n">
        <v>372.73</v>
      </c>
      <c r="Q73" t="n">
        <v>1397.18</v>
      </c>
      <c r="R73" t="n">
        <v>86.7</v>
      </c>
      <c r="S73" t="n">
        <v>66.97</v>
      </c>
      <c r="T73" t="n">
        <v>7273.35</v>
      </c>
      <c r="U73" t="n">
        <v>0.77</v>
      </c>
      <c r="V73" t="n">
        <v>0.86</v>
      </c>
      <c r="W73" t="n">
        <v>5.32</v>
      </c>
      <c r="X73" t="n">
        <v>0.44</v>
      </c>
      <c r="Y73" t="n">
        <v>1</v>
      </c>
      <c r="Z73" t="n">
        <v>10</v>
      </c>
      <c r="AA73" t="n">
        <v>892.9984015719548</v>
      </c>
      <c r="AB73" t="n">
        <v>1221.839809339775</v>
      </c>
      <c r="AC73" t="n">
        <v>1105.229132799329</v>
      </c>
      <c r="AD73" t="n">
        <v>892998.4015719548</v>
      </c>
      <c r="AE73" t="n">
        <v>1221839.809339775</v>
      </c>
      <c r="AF73" t="n">
        <v>4.177720303437616e-06</v>
      </c>
      <c r="AG73" t="n">
        <v>32.80092592592593</v>
      </c>
      <c r="AH73" t="n">
        <v>1105229.132799329</v>
      </c>
    </row>
    <row r="74">
      <c r="A74" t="n">
        <v>72</v>
      </c>
      <c r="B74" t="n">
        <v>140</v>
      </c>
      <c r="C74" t="inlineStr">
        <is>
          <t xml:space="preserve">CONCLUIDO	</t>
        </is>
      </c>
      <c r="D74" t="n">
        <v>3.5407</v>
      </c>
      <c r="E74" t="n">
        <v>28.24</v>
      </c>
      <c r="F74" t="n">
        <v>24.56</v>
      </c>
      <c r="G74" t="n">
        <v>98.23</v>
      </c>
      <c r="H74" t="n">
        <v>1.09</v>
      </c>
      <c r="I74" t="n">
        <v>15</v>
      </c>
      <c r="J74" t="n">
        <v>311.01</v>
      </c>
      <c r="K74" t="n">
        <v>60.56</v>
      </c>
      <c r="L74" t="n">
        <v>19</v>
      </c>
      <c r="M74" t="n">
        <v>13</v>
      </c>
      <c r="N74" t="n">
        <v>91.45</v>
      </c>
      <c r="O74" t="n">
        <v>38591.62</v>
      </c>
      <c r="P74" t="n">
        <v>371.13</v>
      </c>
      <c r="Q74" t="n">
        <v>1397.17</v>
      </c>
      <c r="R74" t="n">
        <v>85.23999999999999</v>
      </c>
      <c r="S74" t="n">
        <v>66.97</v>
      </c>
      <c r="T74" t="n">
        <v>6545.46</v>
      </c>
      <c r="U74" t="n">
        <v>0.79</v>
      </c>
      <c r="V74" t="n">
        <v>0.86</v>
      </c>
      <c r="W74" t="n">
        <v>5.32</v>
      </c>
      <c r="X74" t="n">
        <v>0.39</v>
      </c>
      <c r="Y74" t="n">
        <v>1</v>
      </c>
      <c r="Z74" t="n">
        <v>10</v>
      </c>
      <c r="AA74" t="n">
        <v>890.3531475777279</v>
      </c>
      <c r="AB74" t="n">
        <v>1218.220456124503</v>
      </c>
      <c r="AC74" t="n">
        <v>1101.955205575129</v>
      </c>
      <c r="AD74" t="n">
        <v>890353.1475777279</v>
      </c>
      <c r="AE74" t="n">
        <v>1218220.456124503</v>
      </c>
      <c r="AF74" t="n">
        <v>4.192046216171165e-06</v>
      </c>
      <c r="AG74" t="n">
        <v>32.68518518518518</v>
      </c>
      <c r="AH74" t="n">
        <v>1101955.205575129</v>
      </c>
    </row>
    <row r="75">
      <c r="A75" t="n">
        <v>73</v>
      </c>
      <c r="B75" t="n">
        <v>140</v>
      </c>
      <c r="C75" t="inlineStr">
        <is>
          <t xml:space="preserve">CONCLUIDO	</t>
        </is>
      </c>
      <c r="D75" t="n">
        <v>3.5408</v>
      </c>
      <c r="E75" t="n">
        <v>28.24</v>
      </c>
      <c r="F75" t="n">
        <v>24.56</v>
      </c>
      <c r="G75" t="n">
        <v>98.23</v>
      </c>
      <c r="H75" t="n">
        <v>1.1</v>
      </c>
      <c r="I75" t="n">
        <v>15</v>
      </c>
      <c r="J75" t="n">
        <v>311.55</v>
      </c>
      <c r="K75" t="n">
        <v>60.56</v>
      </c>
      <c r="L75" t="n">
        <v>19.25</v>
      </c>
      <c r="M75" t="n">
        <v>13</v>
      </c>
      <c r="N75" t="n">
        <v>91.75</v>
      </c>
      <c r="O75" t="n">
        <v>38659.08</v>
      </c>
      <c r="P75" t="n">
        <v>370.63</v>
      </c>
      <c r="Q75" t="n">
        <v>1397.2</v>
      </c>
      <c r="R75" t="n">
        <v>85.25</v>
      </c>
      <c r="S75" t="n">
        <v>66.97</v>
      </c>
      <c r="T75" t="n">
        <v>6554.09</v>
      </c>
      <c r="U75" t="n">
        <v>0.79</v>
      </c>
      <c r="V75" t="n">
        <v>0.86</v>
      </c>
      <c r="W75" t="n">
        <v>5.32</v>
      </c>
      <c r="X75" t="n">
        <v>0.39</v>
      </c>
      <c r="Y75" t="n">
        <v>1</v>
      </c>
      <c r="Z75" t="n">
        <v>10</v>
      </c>
      <c r="AA75" t="n">
        <v>890.0006594387072</v>
      </c>
      <c r="AB75" t="n">
        <v>1217.738166302016</v>
      </c>
      <c r="AC75" t="n">
        <v>1101.518944816401</v>
      </c>
      <c r="AD75" t="n">
        <v>890000.6594387072</v>
      </c>
      <c r="AE75" t="n">
        <v>1217738.166302016</v>
      </c>
      <c r="AF75" t="n">
        <v>4.192164612144169e-06</v>
      </c>
      <c r="AG75" t="n">
        <v>32.68518518518518</v>
      </c>
      <c r="AH75" t="n">
        <v>1101518.944816401</v>
      </c>
    </row>
    <row r="76">
      <c r="A76" t="n">
        <v>74</v>
      </c>
      <c r="B76" t="n">
        <v>140</v>
      </c>
      <c r="C76" t="inlineStr">
        <is>
          <t xml:space="preserve">CONCLUIDO	</t>
        </is>
      </c>
      <c r="D76" t="n">
        <v>3.54</v>
      </c>
      <c r="E76" t="n">
        <v>28.25</v>
      </c>
      <c r="F76" t="n">
        <v>24.56</v>
      </c>
      <c r="G76" t="n">
        <v>98.26000000000001</v>
      </c>
      <c r="H76" t="n">
        <v>1.11</v>
      </c>
      <c r="I76" t="n">
        <v>15</v>
      </c>
      <c r="J76" t="n">
        <v>312.1</v>
      </c>
      <c r="K76" t="n">
        <v>60.56</v>
      </c>
      <c r="L76" t="n">
        <v>19.5</v>
      </c>
      <c r="M76" t="n">
        <v>13</v>
      </c>
      <c r="N76" t="n">
        <v>92.05</v>
      </c>
      <c r="O76" t="n">
        <v>38726.8</v>
      </c>
      <c r="P76" t="n">
        <v>369.9</v>
      </c>
      <c r="Q76" t="n">
        <v>1397.19</v>
      </c>
      <c r="R76" t="n">
        <v>85.67</v>
      </c>
      <c r="S76" t="n">
        <v>66.97</v>
      </c>
      <c r="T76" t="n">
        <v>6762.66</v>
      </c>
      <c r="U76" t="n">
        <v>0.78</v>
      </c>
      <c r="V76" t="n">
        <v>0.86</v>
      </c>
      <c r="W76" t="n">
        <v>5.31</v>
      </c>
      <c r="X76" t="n">
        <v>0.4</v>
      </c>
      <c r="Y76" t="n">
        <v>1</v>
      </c>
      <c r="Z76" t="n">
        <v>10</v>
      </c>
      <c r="AA76" t="n">
        <v>889.5894254835591</v>
      </c>
      <c r="AB76" t="n">
        <v>1217.175497862221</v>
      </c>
      <c r="AC76" t="n">
        <v>1101.00997666279</v>
      </c>
      <c r="AD76" t="n">
        <v>889589.4254835591</v>
      </c>
      <c r="AE76" t="n">
        <v>1217175.497862221</v>
      </c>
      <c r="AF76" t="n">
        <v>4.191217444360132e-06</v>
      </c>
      <c r="AG76" t="n">
        <v>32.69675925925926</v>
      </c>
      <c r="AH76" t="n">
        <v>1101009.97666279</v>
      </c>
    </row>
    <row r="77">
      <c r="A77" t="n">
        <v>75</v>
      </c>
      <c r="B77" t="n">
        <v>140</v>
      </c>
      <c r="C77" t="inlineStr">
        <is>
          <t xml:space="preserve">CONCLUIDO	</t>
        </is>
      </c>
      <c r="D77" t="n">
        <v>3.5392</v>
      </c>
      <c r="E77" t="n">
        <v>28.25</v>
      </c>
      <c r="F77" t="n">
        <v>24.57</v>
      </c>
      <c r="G77" t="n">
        <v>98.28</v>
      </c>
      <c r="H77" t="n">
        <v>1.13</v>
      </c>
      <c r="I77" t="n">
        <v>15</v>
      </c>
      <c r="J77" t="n">
        <v>312.65</v>
      </c>
      <c r="K77" t="n">
        <v>60.56</v>
      </c>
      <c r="L77" t="n">
        <v>19.75</v>
      </c>
      <c r="M77" t="n">
        <v>13</v>
      </c>
      <c r="N77" t="n">
        <v>92.34999999999999</v>
      </c>
      <c r="O77" t="n">
        <v>38794.53</v>
      </c>
      <c r="P77" t="n">
        <v>368.97</v>
      </c>
      <c r="Q77" t="n">
        <v>1397.2</v>
      </c>
      <c r="R77" t="n">
        <v>85.75</v>
      </c>
      <c r="S77" t="n">
        <v>66.97</v>
      </c>
      <c r="T77" t="n">
        <v>6800.94</v>
      </c>
      <c r="U77" t="n">
        <v>0.78</v>
      </c>
      <c r="V77" t="n">
        <v>0.86</v>
      </c>
      <c r="W77" t="n">
        <v>5.32</v>
      </c>
      <c r="X77" t="n">
        <v>0.41</v>
      </c>
      <c r="Y77" t="n">
        <v>1</v>
      </c>
      <c r="Z77" t="n">
        <v>10</v>
      </c>
      <c r="AA77" t="n">
        <v>889.0959684601188</v>
      </c>
      <c r="AB77" t="n">
        <v>1216.500328192962</v>
      </c>
      <c r="AC77" t="n">
        <v>1100.399244239159</v>
      </c>
      <c r="AD77" t="n">
        <v>889095.9684601187</v>
      </c>
      <c r="AE77" t="n">
        <v>1216500.328192962</v>
      </c>
      <c r="AF77" t="n">
        <v>4.190270276576096e-06</v>
      </c>
      <c r="AG77" t="n">
        <v>32.69675925925926</v>
      </c>
      <c r="AH77" t="n">
        <v>1100399.244239159</v>
      </c>
    </row>
    <row r="78">
      <c r="A78" t="n">
        <v>76</v>
      </c>
      <c r="B78" t="n">
        <v>140</v>
      </c>
      <c r="C78" t="inlineStr">
        <is>
          <t xml:space="preserve">CONCLUIDO	</t>
        </is>
      </c>
      <c r="D78" t="n">
        <v>3.5398</v>
      </c>
      <c r="E78" t="n">
        <v>28.25</v>
      </c>
      <c r="F78" t="n">
        <v>24.57</v>
      </c>
      <c r="G78" t="n">
        <v>98.26000000000001</v>
      </c>
      <c r="H78" t="n">
        <v>1.14</v>
      </c>
      <c r="I78" t="n">
        <v>15</v>
      </c>
      <c r="J78" t="n">
        <v>313.2</v>
      </c>
      <c r="K78" t="n">
        <v>60.56</v>
      </c>
      <c r="L78" t="n">
        <v>20</v>
      </c>
      <c r="M78" t="n">
        <v>13</v>
      </c>
      <c r="N78" t="n">
        <v>92.65000000000001</v>
      </c>
      <c r="O78" t="n">
        <v>38862.4</v>
      </c>
      <c r="P78" t="n">
        <v>366.49</v>
      </c>
      <c r="Q78" t="n">
        <v>1397.3</v>
      </c>
      <c r="R78" t="n">
        <v>85.52</v>
      </c>
      <c r="S78" t="n">
        <v>66.97</v>
      </c>
      <c r="T78" t="n">
        <v>6688.72</v>
      </c>
      <c r="U78" t="n">
        <v>0.78</v>
      </c>
      <c r="V78" t="n">
        <v>0.86</v>
      </c>
      <c r="W78" t="n">
        <v>5.32</v>
      </c>
      <c r="X78" t="n">
        <v>0.4</v>
      </c>
      <c r="Y78" t="n">
        <v>1</v>
      </c>
      <c r="Z78" t="n">
        <v>10</v>
      </c>
      <c r="AA78" t="n">
        <v>887.3359569856373</v>
      </c>
      <c r="AB78" t="n">
        <v>1214.092202847351</v>
      </c>
      <c r="AC78" t="n">
        <v>1098.220946996707</v>
      </c>
      <c r="AD78" t="n">
        <v>887335.9569856373</v>
      </c>
      <c r="AE78" t="n">
        <v>1214092.202847351</v>
      </c>
      <c r="AF78" t="n">
        <v>4.190980652414124e-06</v>
      </c>
      <c r="AG78" t="n">
        <v>32.69675925925926</v>
      </c>
      <c r="AH78" t="n">
        <v>1098220.946996707</v>
      </c>
    </row>
    <row r="79">
      <c r="A79" t="n">
        <v>77</v>
      </c>
      <c r="B79" t="n">
        <v>140</v>
      </c>
      <c r="C79" t="inlineStr">
        <is>
          <t xml:space="preserve">CONCLUIDO	</t>
        </is>
      </c>
      <c r="D79" t="n">
        <v>3.5506</v>
      </c>
      <c r="E79" t="n">
        <v>28.16</v>
      </c>
      <c r="F79" t="n">
        <v>24.53</v>
      </c>
      <c r="G79" t="n">
        <v>105.14</v>
      </c>
      <c r="H79" t="n">
        <v>1.15</v>
      </c>
      <c r="I79" t="n">
        <v>14</v>
      </c>
      <c r="J79" t="n">
        <v>313.75</v>
      </c>
      <c r="K79" t="n">
        <v>60.56</v>
      </c>
      <c r="L79" t="n">
        <v>20.25</v>
      </c>
      <c r="M79" t="n">
        <v>12</v>
      </c>
      <c r="N79" t="n">
        <v>92.95</v>
      </c>
      <c r="O79" t="n">
        <v>38930.39</v>
      </c>
      <c r="P79" t="n">
        <v>365.25</v>
      </c>
      <c r="Q79" t="n">
        <v>1397.34</v>
      </c>
      <c r="R79" t="n">
        <v>84.44</v>
      </c>
      <c r="S79" t="n">
        <v>66.97</v>
      </c>
      <c r="T79" t="n">
        <v>6150.64</v>
      </c>
      <c r="U79" t="n">
        <v>0.79</v>
      </c>
      <c r="V79" t="n">
        <v>0.86</v>
      </c>
      <c r="W79" t="n">
        <v>5.32</v>
      </c>
      <c r="X79" t="n">
        <v>0.37</v>
      </c>
      <c r="Y79" t="n">
        <v>1</v>
      </c>
      <c r="Z79" t="n">
        <v>10</v>
      </c>
      <c r="AA79" t="n">
        <v>885.1034363360524</v>
      </c>
      <c r="AB79" t="n">
        <v>1211.037569602728</v>
      </c>
      <c r="AC79" t="n">
        <v>1095.457843661747</v>
      </c>
      <c r="AD79" t="n">
        <v>885103.4363360524</v>
      </c>
      <c r="AE79" t="n">
        <v>1211037.569602728</v>
      </c>
      <c r="AF79" t="n">
        <v>4.203767417498612e-06</v>
      </c>
      <c r="AG79" t="n">
        <v>32.5925925925926</v>
      </c>
      <c r="AH79" t="n">
        <v>1095457.843661747</v>
      </c>
    </row>
    <row r="80">
      <c r="A80" t="n">
        <v>78</v>
      </c>
      <c r="B80" t="n">
        <v>140</v>
      </c>
      <c r="C80" t="inlineStr">
        <is>
          <t xml:space="preserve">CONCLUIDO	</t>
        </is>
      </c>
      <c r="D80" t="n">
        <v>3.5517</v>
      </c>
      <c r="E80" t="n">
        <v>28.16</v>
      </c>
      <c r="F80" t="n">
        <v>24.52</v>
      </c>
      <c r="G80" t="n">
        <v>105.1</v>
      </c>
      <c r="H80" t="n">
        <v>1.16</v>
      </c>
      <c r="I80" t="n">
        <v>14</v>
      </c>
      <c r="J80" t="n">
        <v>314.3</v>
      </c>
      <c r="K80" t="n">
        <v>60.56</v>
      </c>
      <c r="L80" t="n">
        <v>20.5</v>
      </c>
      <c r="M80" t="n">
        <v>12</v>
      </c>
      <c r="N80" t="n">
        <v>93.25</v>
      </c>
      <c r="O80" t="n">
        <v>38998.53</v>
      </c>
      <c r="P80" t="n">
        <v>365.53</v>
      </c>
      <c r="Q80" t="n">
        <v>1397.18</v>
      </c>
      <c r="R80" t="n">
        <v>84.20999999999999</v>
      </c>
      <c r="S80" t="n">
        <v>66.97</v>
      </c>
      <c r="T80" t="n">
        <v>6036.88</v>
      </c>
      <c r="U80" t="n">
        <v>0.8</v>
      </c>
      <c r="V80" t="n">
        <v>0.86</v>
      </c>
      <c r="W80" t="n">
        <v>5.32</v>
      </c>
      <c r="X80" t="n">
        <v>0.36</v>
      </c>
      <c r="Y80" t="n">
        <v>1</v>
      </c>
      <c r="Z80" t="n">
        <v>10</v>
      </c>
      <c r="AA80" t="n">
        <v>885.1212271991039</v>
      </c>
      <c r="AB80" t="n">
        <v>1211.061911846433</v>
      </c>
      <c r="AC80" t="n">
        <v>1095.479862715878</v>
      </c>
      <c r="AD80" t="n">
        <v>885121.2271991039</v>
      </c>
      <c r="AE80" t="n">
        <v>1211061.911846433</v>
      </c>
      <c r="AF80" t="n">
        <v>4.205069773201662e-06</v>
      </c>
      <c r="AG80" t="n">
        <v>32.5925925925926</v>
      </c>
      <c r="AH80" t="n">
        <v>1095479.862715878</v>
      </c>
    </row>
    <row r="81">
      <c r="A81" t="n">
        <v>79</v>
      </c>
      <c r="B81" t="n">
        <v>140</v>
      </c>
      <c r="C81" t="inlineStr">
        <is>
          <t xml:space="preserve">CONCLUIDO	</t>
        </is>
      </c>
      <c r="D81" t="n">
        <v>3.5504</v>
      </c>
      <c r="E81" t="n">
        <v>28.17</v>
      </c>
      <c r="F81" t="n">
        <v>24.53</v>
      </c>
      <c r="G81" t="n">
        <v>105.14</v>
      </c>
      <c r="H81" t="n">
        <v>1.17</v>
      </c>
      <c r="I81" t="n">
        <v>14</v>
      </c>
      <c r="J81" t="n">
        <v>314.86</v>
      </c>
      <c r="K81" t="n">
        <v>60.56</v>
      </c>
      <c r="L81" t="n">
        <v>20.75</v>
      </c>
      <c r="M81" t="n">
        <v>12</v>
      </c>
      <c r="N81" t="n">
        <v>93.55</v>
      </c>
      <c r="O81" t="n">
        <v>39066.8</v>
      </c>
      <c r="P81" t="n">
        <v>363.49</v>
      </c>
      <c r="Q81" t="n">
        <v>1397.19</v>
      </c>
      <c r="R81" t="n">
        <v>84.61</v>
      </c>
      <c r="S81" t="n">
        <v>66.97</v>
      </c>
      <c r="T81" t="n">
        <v>6234.74</v>
      </c>
      <c r="U81" t="n">
        <v>0.79</v>
      </c>
      <c r="V81" t="n">
        <v>0.86</v>
      </c>
      <c r="W81" t="n">
        <v>5.31</v>
      </c>
      <c r="X81" t="n">
        <v>0.37</v>
      </c>
      <c r="Y81" t="n">
        <v>1</v>
      </c>
      <c r="Z81" t="n">
        <v>10</v>
      </c>
      <c r="AA81" t="n">
        <v>883.9260086905963</v>
      </c>
      <c r="AB81" t="n">
        <v>1209.426561153774</v>
      </c>
      <c r="AC81" t="n">
        <v>1094.000587598097</v>
      </c>
      <c r="AD81" t="n">
        <v>883926.0086905963</v>
      </c>
      <c r="AE81" t="n">
        <v>1209426.561153774</v>
      </c>
      <c r="AF81" t="n">
        <v>4.203530625552603e-06</v>
      </c>
      <c r="AG81" t="n">
        <v>32.60416666666667</v>
      </c>
      <c r="AH81" t="n">
        <v>1094000.587598097</v>
      </c>
    </row>
    <row r="82">
      <c r="A82" t="n">
        <v>80</v>
      </c>
      <c r="B82" t="n">
        <v>140</v>
      </c>
      <c r="C82" t="inlineStr">
        <is>
          <t xml:space="preserve">CONCLUIDO	</t>
        </is>
      </c>
      <c r="D82" t="n">
        <v>3.5511</v>
      </c>
      <c r="E82" t="n">
        <v>28.16</v>
      </c>
      <c r="F82" t="n">
        <v>24.53</v>
      </c>
      <c r="G82" t="n">
        <v>105.12</v>
      </c>
      <c r="H82" t="n">
        <v>1.19</v>
      </c>
      <c r="I82" t="n">
        <v>14</v>
      </c>
      <c r="J82" t="n">
        <v>315.41</v>
      </c>
      <c r="K82" t="n">
        <v>60.56</v>
      </c>
      <c r="L82" t="n">
        <v>21</v>
      </c>
      <c r="M82" t="n">
        <v>12</v>
      </c>
      <c r="N82" t="n">
        <v>93.86</v>
      </c>
      <c r="O82" t="n">
        <v>39135.2</v>
      </c>
      <c r="P82" t="n">
        <v>362.52</v>
      </c>
      <c r="Q82" t="n">
        <v>1397.17</v>
      </c>
      <c r="R82" t="n">
        <v>84.29000000000001</v>
      </c>
      <c r="S82" t="n">
        <v>66.97</v>
      </c>
      <c r="T82" t="n">
        <v>6078.27</v>
      </c>
      <c r="U82" t="n">
        <v>0.79</v>
      </c>
      <c r="V82" t="n">
        <v>0.86</v>
      </c>
      <c r="W82" t="n">
        <v>5.32</v>
      </c>
      <c r="X82" t="n">
        <v>0.36</v>
      </c>
      <c r="Y82" t="n">
        <v>1</v>
      </c>
      <c r="Z82" t="n">
        <v>10</v>
      </c>
      <c r="AA82" t="n">
        <v>883.190194170087</v>
      </c>
      <c r="AB82" t="n">
        <v>1208.419787264967</v>
      </c>
      <c r="AC82" t="n">
        <v>1093.089898796222</v>
      </c>
      <c r="AD82" t="n">
        <v>883190.194170087</v>
      </c>
      <c r="AE82" t="n">
        <v>1208419.787264967</v>
      </c>
      <c r="AF82" t="n">
        <v>4.204359397363635e-06</v>
      </c>
      <c r="AG82" t="n">
        <v>32.5925925925926</v>
      </c>
      <c r="AH82" t="n">
        <v>1093089.898796222</v>
      </c>
    </row>
    <row r="83">
      <c r="A83" t="n">
        <v>81</v>
      </c>
      <c r="B83" t="n">
        <v>140</v>
      </c>
      <c r="C83" t="inlineStr">
        <is>
          <t xml:space="preserve">CONCLUIDO	</t>
        </is>
      </c>
      <c r="D83" t="n">
        <v>3.549</v>
      </c>
      <c r="E83" t="n">
        <v>28.18</v>
      </c>
      <c r="F83" t="n">
        <v>24.54</v>
      </c>
      <c r="G83" t="n">
        <v>105.19</v>
      </c>
      <c r="H83" t="n">
        <v>1.2</v>
      </c>
      <c r="I83" t="n">
        <v>14</v>
      </c>
      <c r="J83" t="n">
        <v>315.97</v>
      </c>
      <c r="K83" t="n">
        <v>60.56</v>
      </c>
      <c r="L83" t="n">
        <v>21.25</v>
      </c>
      <c r="M83" t="n">
        <v>12</v>
      </c>
      <c r="N83" t="n">
        <v>94.16</v>
      </c>
      <c r="O83" t="n">
        <v>39203.74</v>
      </c>
      <c r="P83" t="n">
        <v>359.69</v>
      </c>
      <c r="Q83" t="n">
        <v>1397.22</v>
      </c>
      <c r="R83" t="n">
        <v>84.90000000000001</v>
      </c>
      <c r="S83" t="n">
        <v>66.97</v>
      </c>
      <c r="T83" t="n">
        <v>6383.01</v>
      </c>
      <c r="U83" t="n">
        <v>0.79</v>
      </c>
      <c r="V83" t="n">
        <v>0.86</v>
      </c>
      <c r="W83" t="n">
        <v>5.32</v>
      </c>
      <c r="X83" t="n">
        <v>0.38</v>
      </c>
      <c r="Y83" t="n">
        <v>1</v>
      </c>
      <c r="Z83" t="n">
        <v>10</v>
      </c>
      <c r="AA83" t="n">
        <v>881.5411804749332</v>
      </c>
      <c r="AB83" t="n">
        <v>1206.163533977908</v>
      </c>
      <c r="AC83" t="n">
        <v>1091.048979156208</v>
      </c>
      <c r="AD83" t="n">
        <v>881541.1804749332</v>
      </c>
      <c r="AE83" t="n">
        <v>1206163.533977908</v>
      </c>
      <c r="AF83" t="n">
        <v>4.201873081930539e-06</v>
      </c>
      <c r="AG83" t="n">
        <v>32.61574074074074</v>
      </c>
      <c r="AH83" t="n">
        <v>1091048.979156208</v>
      </c>
    </row>
    <row r="84">
      <c r="A84" t="n">
        <v>82</v>
      </c>
      <c r="B84" t="n">
        <v>140</v>
      </c>
      <c r="C84" t="inlineStr">
        <is>
          <t xml:space="preserve">CONCLUIDO	</t>
        </is>
      </c>
      <c r="D84" t="n">
        <v>3.5603</v>
      </c>
      <c r="E84" t="n">
        <v>28.09</v>
      </c>
      <c r="F84" t="n">
        <v>24.51</v>
      </c>
      <c r="G84" t="n">
        <v>113.11</v>
      </c>
      <c r="H84" t="n">
        <v>1.21</v>
      </c>
      <c r="I84" t="n">
        <v>13</v>
      </c>
      <c r="J84" t="n">
        <v>316.53</v>
      </c>
      <c r="K84" t="n">
        <v>60.56</v>
      </c>
      <c r="L84" t="n">
        <v>21.5</v>
      </c>
      <c r="M84" t="n">
        <v>11</v>
      </c>
      <c r="N84" t="n">
        <v>94.47</v>
      </c>
      <c r="O84" t="n">
        <v>39272.42</v>
      </c>
      <c r="P84" t="n">
        <v>359.36</v>
      </c>
      <c r="Q84" t="n">
        <v>1397.17</v>
      </c>
      <c r="R84" t="n">
        <v>83.83</v>
      </c>
      <c r="S84" t="n">
        <v>66.97</v>
      </c>
      <c r="T84" t="n">
        <v>5850.76</v>
      </c>
      <c r="U84" t="n">
        <v>0.8</v>
      </c>
      <c r="V84" t="n">
        <v>0.86</v>
      </c>
      <c r="W84" t="n">
        <v>5.31</v>
      </c>
      <c r="X84" t="n">
        <v>0.34</v>
      </c>
      <c r="Y84" t="n">
        <v>1</v>
      </c>
      <c r="Z84" t="n">
        <v>10</v>
      </c>
      <c r="AA84" t="n">
        <v>879.9516307232009</v>
      </c>
      <c r="AB84" t="n">
        <v>1203.988641881602</v>
      </c>
      <c r="AC84" t="n">
        <v>1089.081655709093</v>
      </c>
      <c r="AD84" t="n">
        <v>879951.6307232009</v>
      </c>
      <c r="AE84" t="n">
        <v>1203988.641881602</v>
      </c>
      <c r="AF84" t="n">
        <v>4.21525182688005e-06</v>
      </c>
      <c r="AG84" t="n">
        <v>32.51157407407408</v>
      </c>
      <c r="AH84" t="n">
        <v>1089081.655709093</v>
      </c>
    </row>
    <row r="85">
      <c r="A85" t="n">
        <v>83</v>
      </c>
      <c r="B85" t="n">
        <v>140</v>
      </c>
      <c r="C85" t="inlineStr">
        <is>
          <t xml:space="preserve">CONCLUIDO	</t>
        </is>
      </c>
      <c r="D85" t="n">
        <v>3.5597</v>
      </c>
      <c r="E85" t="n">
        <v>28.09</v>
      </c>
      <c r="F85" t="n">
        <v>24.51</v>
      </c>
      <c r="G85" t="n">
        <v>113.13</v>
      </c>
      <c r="H85" t="n">
        <v>1.22</v>
      </c>
      <c r="I85" t="n">
        <v>13</v>
      </c>
      <c r="J85" t="n">
        <v>317.08</v>
      </c>
      <c r="K85" t="n">
        <v>60.56</v>
      </c>
      <c r="L85" t="n">
        <v>21.75</v>
      </c>
      <c r="M85" t="n">
        <v>11</v>
      </c>
      <c r="N85" t="n">
        <v>94.78</v>
      </c>
      <c r="O85" t="n">
        <v>39341.24</v>
      </c>
      <c r="P85" t="n">
        <v>360.52</v>
      </c>
      <c r="Q85" t="n">
        <v>1397.17</v>
      </c>
      <c r="R85" t="n">
        <v>83.98999999999999</v>
      </c>
      <c r="S85" t="n">
        <v>66.97</v>
      </c>
      <c r="T85" t="n">
        <v>5932.99</v>
      </c>
      <c r="U85" t="n">
        <v>0.8</v>
      </c>
      <c r="V85" t="n">
        <v>0.86</v>
      </c>
      <c r="W85" t="n">
        <v>5.31</v>
      </c>
      <c r="X85" t="n">
        <v>0.35</v>
      </c>
      <c r="Y85" t="n">
        <v>1</v>
      </c>
      <c r="Z85" t="n">
        <v>10</v>
      </c>
      <c r="AA85" t="n">
        <v>880.8033840513217</v>
      </c>
      <c r="AB85" t="n">
        <v>1205.154048361842</v>
      </c>
      <c r="AC85" t="n">
        <v>1090.135837430517</v>
      </c>
      <c r="AD85" t="n">
        <v>880803.3840513217</v>
      </c>
      <c r="AE85" t="n">
        <v>1205154.048361842</v>
      </c>
      <c r="AF85" t="n">
        <v>4.214541451042024e-06</v>
      </c>
      <c r="AG85" t="n">
        <v>32.51157407407408</v>
      </c>
      <c r="AH85" t="n">
        <v>1090135.837430517</v>
      </c>
    </row>
    <row r="86">
      <c r="A86" t="n">
        <v>84</v>
      </c>
      <c r="B86" t="n">
        <v>140</v>
      </c>
      <c r="C86" t="inlineStr">
        <is>
          <t xml:space="preserve">CONCLUIDO	</t>
        </is>
      </c>
      <c r="D86" t="n">
        <v>3.5585</v>
      </c>
      <c r="E86" t="n">
        <v>28.1</v>
      </c>
      <c r="F86" t="n">
        <v>24.52</v>
      </c>
      <c r="G86" t="n">
        <v>113.18</v>
      </c>
      <c r="H86" t="n">
        <v>1.23</v>
      </c>
      <c r="I86" t="n">
        <v>13</v>
      </c>
      <c r="J86" t="n">
        <v>317.64</v>
      </c>
      <c r="K86" t="n">
        <v>60.56</v>
      </c>
      <c r="L86" t="n">
        <v>22</v>
      </c>
      <c r="M86" t="n">
        <v>11</v>
      </c>
      <c r="N86" t="n">
        <v>95.09</v>
      </c>
      <c r="O86" t="n">
        <v>39410.2</v>
      </c>
      <c r="P86" t="n">
        <v>360.13</v>
      </c>
      <c r="Q86" t="n">
        <v>1397.17</v>
      </c>
      <c r="R86" t="n">
        <v>84.23</v>
      </c>
      <c r="S86" t="n">
        <v>66.97</v>
      </c>
      <c r="T86" t="n">
        <v>6052.08</v>
      </c>
      <c r="U86" t="n">
        <v>0.8</v>
      </c>
      <c r="V86" t="n">
        <v>0.86</v>
      </c>
      <c r="W86" t="n">
        <v>5.32</v>
      </c>
      <c r="X86" t="n">
        <v>0.36</v>
      </c>
      <c r="Y86" t="n">
        <v>1</v>
      </c>
      <c r="Z86" t="n">
        <v>10</v>
      </c>
      <c r="AA86" t="n">
        <v>880.72015845817</v>
      </c>
      <c r="AB86" t="n">
        <v>1205.040175433638</v>
      </c>
      <c r="AC86" t="n">
        <v>1090.032832374759</v>
      </c>
      <c r="AD86" t="n">
        <v>880720.15845817</v>
      </c>
      <c r="AE86" t="n">
        <v>1205040.175433638</v>
      </c>
      <c r="AF86" t="n">
        <v>4.213120699365969e-06</v>
      </c>
      <c r="AG86" t="n">
        <v>32.52314814814815</v>
      </c>
      <c r="AH86" t="n">
        <v>1090032.832374759</v>
      </c>
    </row>
    <row r="87">
      <c r="A87" t="n">
        <v>85</v>
      </c>
      <c r="B87" t="n">
        <v>140</v>
      </c>
      <c r="C87" t="inlineStr">
        <is>
          <t xml:space="preserve">CONCLUIDO	</t>
        </is>
      </c>
      <c r="D87" t="n">
        <v>3.5588</v>
      </c>
      <c r="E87" t="n">
        <v>28.1</v>
      </c>
      <c r="F87" t="n">
        <v>24.52</v>
      </c>
      <c r="G87" t="n">
        <v>113.17</v>
      </c>
      <c r="H87" t="n">
        <v>1.25</v>
      </c>
      <c r="I87" t="n">
        <v>13</v>
      </c>
      <c r="J87" t="n">
        <v>318.2</v>
      </c>
      <c r="K87" t="n">
        <v>60.56</v>
      </c>
      <c r="L87" t="n">
        <v>22.25</v>
      </c>
      <c r="M87" t="n">
        <v>11</v>
      </c>
      <c r="N87" t="n">
        <v>95.40000000000001</v>
      </c>
      <c r="O87" t="n">
        <v>39479.3</v>
      </c>
      <c r="P87" t="n">
        <v>360.27</v>
      </c>
      <c r="Q87" t="n">
        <v>1397.2</v>
      </c>
      <c r="R87" t="n">
        <v>84.09999999999999</v>
      </c>
      <c r="S87" t="n">
        <v>66.97</v>
      </c>
      <c r="T87" t="n">
        <v>5987.3</v>
      </c>
      <c r="U87" t="n">
        <v>0.8</v>
      </c>
      <c r="V87" t="n">
        <v>0.86</v>
      </c>
      <c r="W87" t="n">
        <v>5.32</v>
      </c>
      <c r="X87" t="n">
        <v>0.35</v>
      </c>
      <c r="Y87" t="n">
        <v>1</v>
      </c>
      <c r="Z87" t="n">
        <v>10</v>
      </c>
      <c r="AA87" t="n">
        <v>880.7834390645685</v>
      </c>
      <c r="AB87" t="n">
        <v>1205.126758751055</v>
      </c>
      <c r="AC87" t="n">
        <v>1090.111152301883</v>
      </c>
      <c r="AD87" t="n">
        <v>880783.4390645685</v>
      </c>
      <c r="AE87" t="n">
        <v>1205126.758751055</v>
      </c>
      <c r="AF87" t="n">
        <v>4.213475887284983e-06</v>
      </c>
      <c r="AG87" t="n">
        <v>32.52314814814815</v>
      </c>
      <c r="AH87" t="n">
        <v>1090111.152301883</v>
      </c>
    </row>
    <row r="88">
      <c r="A88" t="n">
        <v>86</v>
      </c>
      <c r="B88" t="n">
        <v>140</v>
      </c>
      <c r="C88" t="inlineStr">
        <is>
          <t xml:space="preserve">CONCLUIDO	</t>
        </is>
      </c>
      <c r="D88" t="n">
        <v>3.5604</v>
      </c>
      <c r="E88" t="n">
        <v>28.09</v>
      </c>
      <c r="F88" t="n">
        <v>24.51</v>
      </c>
      <c r="G88" t="n">
        <v>113.11</v>
      </c>
      <c r="H88" t="n">
        <v>1.26</v>
      </c>
      <c r="I88" t="n">
        <v>13</v>
      </c>
      <c r="J88" t="n">
        <v>318.76</v>
      </c>
      <c r="K88" t="n">
        <v>60.56</v>
      </c>
      <c r="L88" t="n">
        <v>22.5</v>
      </c>
      <c r="M88" t="n">
        <v>11</v>
      </c>
      <c r="N88" t="n">
        <v>95.70999999999999</v>
      </c>
      <c r="O88" t="n">
        <v>39548.54</v>
      </c>
      <c r="P88" t="n">
        <v>357.54</v>
      </c>
      <c r="Q88" t="n">
        <v>1397.18</v>
      </c>
      <c r="R88" t="n">
        <v>83.65000000000001</v>
      </c>
      <c r="S88" t="n">
        <v>66.97</v>
      </c>
      <c r="T88" t="n">
        <v>5760.3</v>
      </c>
      <c r="U88" t="n">
        <v>0.8</v>
      </c>
      <c r="V88" t="n">
        <v>0.86</v>
      </c>
      <c r="W88" t="n">
        <v>5.32</v>
      </c>
      <c r="X88" t="n">
        <v>0.34</v>
      </c>
      <c r="Y88" t="n">
        <v>1</v>
      </c>
      <c r="Z88" t="n">
        <v>10</v>
      </c>
      <c r="AA88" t="n">
        <v>878.7046737679219</v>
      </c>
      <c r="AB88" t="n">
        <v>1202.282500363531</v>
      </c>
      <c r="AC88" t="n">
        <v>1087.538345942922</v>
      </c>
      <c r="AD88" t="n">
        <v>878704.6737679219</v>
      </c>
      <c r="AE88" t="n">
        <v>1202282.500363531</v>
      </c>
      <c r="AF88" t="n">
        <v>4.215370222853055e-06</v>
      </c>
      <c r="AG88" t="n">
        <v>32.51157407407408</v>
      </c>
      <c r="AH88" t="n">
        <v>1087538.345942922</v>
      </c>
    </row>
    <row r="89">
      <c r="A89" t="n">
        <v>87</v>
      </c>
      <c r="B89" t="n">
        <v>140</v>
      </c>
      <c r="C89" t="inlineStr">
        <is>
          <t xml:space="preserve">CONCLUIDO	</t>
        </is>
      </c>
      <c r="D89" t="n">
        <v>3.5597</v>
      </c>
      <c r="E89" t="n">
        <v>28.09</v>
      </c>
      <c r="F89" t="n">
        <v>24.51</v>
      </c>
      <c r="G89" t="n">
        <v>113.13</v>
      </c>
      <c r="H89" t="n">
        <v>1.27</v>
      </c>
      <c r="I89" t="n">
        <v>13</v>
      </c>
      <c r="J89" t="n">
        <v>319.33</v>
      </c>
      <c r="K89" t="n">
        <v>60.56</v>
      </c>
      <c r="L89" t="n">
        <v>22.75</v>
      </c>
      <c r="M89" t="n">
        <v>11</v>
      </c>
      <c r="N89" t="n">
        <v>96.02</v>
      </c>
      <c r="O89" t="n">
        <v>39617.93</v>
      </c>
      <c r="P89" t="n">
        <v>356.47</v>
      </c>
      <c r="Q89" t="n">
        <v>1397.24</v>
      </c>
      <c r="R89" t="n">
        <v>83.87</v>
      </c>
      <c r="S89" t="n">
        <v>66.97</v>
      </c>
      <c r="T89" t="n">
        <v>5869.7</v>
      </c>
      <c r="U89" t="n">
        <v>0.8</v>
      </c>
      <c r="V89" t="n">
        <v>0.86</v>
      </c>
      <c r="W89" t="n">
        <v>5.31</v>
      </c>
      <c r="X89" t="n">
        <v>0.35</v>
      </c>
      <c r="Y89" t="n">
        <v>1</v>
      </c>
      <c r="Z89" t="n">
        <v>10</v>
      </c>
      <c r="AA89" t="n">
        <v>878.0516000749963</v>
      </c>
      <c r="AB89" t="n">
        <v>1201.388936125293</v>
      </c>
      <c r="AC89" t="n">
        <v>1086.730062221456</v>
      </c>
      <c r="AD89" t="n">
        <v>878051.6000749962</v>
      </c>
      <c r="AE89" t="n">
        <v>1201388.936125292</v>
      </c>
      <c r="AF89" t="n">
        <v>4.214541451042024e-06</v>
      </c>
      <c r="AG89" t="n">
        <v>32.51157407407408</v>
      </c>
      <c r="AH89" t="n">
        <v>1086730.062221456</v>
      </c>
    </row>
    <row r="90">
      <c r="A90" t="n">
        <v>88</v>
      </c>
      <c r="B90" t="n">
        <v>140</v>
      </c>
      <c r="C90" t="inlineStr">
        <is>
          <t xml:space="preserve">CONCLUIDO	</t>
        </is>
      </c>
      <c r="D90" t="n">
        <v>3.5706</v>
      </c>
      <c r="E90" t="n">
        <v>28.01</v>
      </c>
      <c r="F90" t="n">
        <v>24.48</v>
      </c>
      <c r="G90" t="n">
        <v>122.39</v>
      </c>
      <c r="H90" t="n">
        <v>1.28</v>
      </c>
      <c r="I90" t="n">
        <v>12</v>
      </c>
      <c r="J90" t="n">
        <v>319.89</v>
      </c>
      <c r="K90" t="n">
        <v>60.56</v>
      </c>
      <c r="L90" t="n">
        <v>23</v>
      </c>
      <c r="M90" t="n">
        <v>10</v>
      </c>
      <c r="N90" t="n">
        <v>96.34</v>
      </c>
      <c r="O90" t="n">
        <v>39687.46</v>
      </c>
      <c r="P90" t="n">
        <v>353.39</v>
      </c>
      <c r="Q90" t="n">
        <v>1397.21</v>
      </c>
      <c r="R90" t="n">
        <v>82.81999999999999</v>
      </c>
      <c r="S90" t="n">
        <v>66.97</v>
      </c>
      <c r="T90" t="n">
        <v>5351.65</v>
      </c>
      <c r="U90" t="n">
        <v>0.8100000000000001</v>
      </c>
      <c r="V90" t="n">
        <v>0.86</v>
      </c>
      <c r="W90" t="n">
        <v>5.31</v>
      </c>
      <c r="X90" t="n">
        <v>0.31</v>
      </c>
      <c r="Y90" t="n">
        <v>1</v>
      </c>
      <c r="Z90" t="n">
        <v>10</v>
      </c>
      <c r="AA90" t="n">
        <v>874.5554524590226</v>
      </c>
      <c r="AB90" t="n">
        <v>1196.60535271797</v>
      </c>
      <c r="AC90" t="n">
        <v>1082.403017300727</v>
      </c>
      <c r="AD90" t="n">
        <v>874555.4524590226</v>
      </c>
      <c r="AE90" t="n">
        <v>1196605.35271797</v>
      </c>
      <c r="AF90" t="n">
        <v>4.227446612099518e-06</v>
      </c>
      <c r="AG90" t="n">
        <v>32.41898148148149</v>
      </c>
      <c r="AH90" t="n">
        <v>1082403.017300727</v>
      </c>
    </row>
    <row r="91">
      <c r="A91" t="n">
        <v>89</v>
      </c>
      <c r="B91" t="n">
        <v>140</v>
      </c>
      <c r="C91" t="inlineStr">
        <is>
          <t xml:space="preserve">CONCLUIDO	</t>
        </is>
      </c>
      <c r="D91" t="n">
        <v>3.5706</v>
      </c>
      <c r="E91" t="n">
        <v>28.01</v>
      </c>
      <c r="F91" t="n">
        <v>24.48</v>
      </c>
      <c r="G91" t="n">
        <v>122.39</v>
      </c>
      <c r="H91" t="n">
        <v>1.29</v>
      </c>
      <c r="I91" t="n">
        <v>12</v>
      </c>
      <c r="J91" t="n">
        <v>320.46</v>
      </c>
      <c r="K91" t="n">
        <v>60.56</v>
      </c>
      <c r="L91" t="n">
        <v>23.25</v>
      </c>
      <c r="M91" t="n">
        <v>10</v>
      </c>
      <c r="N91" t="n">
        <v>96.65000000000001</v>
      </c>
      <c r="O91" t="n">
        <v>39757.13</v>
      </c>
      <c r="P91" t="n">
        <v>353.33</v>
      </c>
      <c r="Q91" t="n">
        <v>1397.2</v>
      </c>
      <c r="R91" t="n">
        <v>82.65000000000001</v>
      </c>
      <c r="S91" t="n">
        <v>66.97</v>
      </c>
      <c r="T91" t="n">
        <v>5267.5</v>
      </c>
      <c r="U91" t="n">
        <v>0.8100000000000001</v>
      </c>
      <c r="V91" t="n">
        <v>0.86</v>
      </c>
      <c r="W91" t="n">
        <v>5.32</v>
      </c>
      <c r="X91" t="n">
        <v>0.31</v>
      </c>
      <c r="Y91" t="n">
        <v>1</v>
      </c>
      <c r="Z91" t="n">
        <v>10</v>
      </c>
      <c r="AA91" t="n">
        <v>874.5148097392783</v>
      </c>
      <c r="AB91" t="n">
        <v>1196.549743555786</v>
      </c>
      <c r="AC91" t="n">
        <v>1082.352715398933</v>
      </c>
      <c r="AD91" t="n">
        <v>874514.8097392784</v>
      </c>
      <c r="AE91" t="n">
        <v>1196549.743555786</v>
      </c>
      <c r="AF91" t="n">
        <v>4.227446612099518e-06</v>
      </c>
      <c r="AG91" t="n">
        <v>32.41898148148149</v>
      </c>
      <c r="AH91" t="n">
        <v>1082352.715398933</v>
      </c>
    </row>
    <row r="92">
      <c r="A92" t="n">
        <v>90</v>
      </c>
      <c r="B92" t="n">
        <v>140</v>
      </c>
      <c r="C92" t="inlineStr">
        <is>
          <t xml:space="preserve">CONCLUIDO	</t>
        </is>
      </c>
      <c r="D92" t="n">
        <v>3.57</v>
      </c>
      <c r="E92" t="n">
        <v>28.01</v>
      </c>
      <c r="F92" t="n">
        <v>24.48</v>
      </c>
      <c r="G92" t="n">
        <v>122.42</v>
      </c>
      <c r="H92" t="n">
        <v>1.3</v>
      </c>
      <c r="I92" t="n">
        <v>12</v>
      </c>
      <c r="J92" t="n">
        <v>321.02</v>
      </c>
      <c r="K92" t="n">
        <v>60.56</v>
      </c>
      <c r="L92" t="n">
        <v>23.5</v>
      </c>
      <c r="M92" t="n">
        <v>10</v>
      </c>
      <c r="N92" t="n">
        <v>96.97</v>
      </c>
      <c r="O92" t="n">
        <v>39826.95</v>
      </c>
      <c r="P92" t="n">
        <v>353.42</v>
      </c>
      <c r="Q92" t="n">
        <v>1397.17</v>
      </c>
      <c r="R92" t="n">
        <v>82.94</v>
      </c>
      <c r="S92" t="n">
        <v>66.97</v>
      </c>
      <c r="T92" t="n">
        <v>5409.34</v>
      </c>
      <c r="U92" t="n">
        <v>0.8100000000000001</v>
      </c>
      <c r="V92" t="n">
        <v>0.86</v>
      </c>
      <c r="W92" t="n">
        <v>5.31</v>
      </c>
      <c r="X92" t="n">
        <v>0.32</v>
      </c>
      <c r="Y92" t="n">
        <v>1</v>
      </c>
      <c r="Z92" t="n">
        <v>10</v>
      </c>
      <c r="AA92" t="n">
        <v>874.6382919496527</v>
      </c>
      <c r="AB92" t="n">
        <v>1196.71869736367</v>
      </c>
      <c r="AC92" t="n">
        <v>1082.505544492522</v>
      </c>
      <c r="AD92" t="n">
        <v>874638.2919496527</v>
      </c>
      <c r="AE92" t="n">
        <v>1196718.69736367</v>
      </c>
      <c r="AF92" t="n">
        <v>4.22673623626149e-06</v>
      </c>
      <c r="AG92" t="n">
        <v>32.41898148148149</v>
      </c>
      <c r="AH92" t="n">
        <v>1082505.544492522</v>
      </c>
    </row>
    <row r="93">
      <c r="A93" t="n">
        <v>91</v>
      </c>
      <c r="B93" t="n">
        <v>140</v>
      </c>
      <c r="C93" t="inlineStr">
        <is>
          <t xml:space="preserve">CONCLUIDO	</t>
        </is>
      </c>
      <c r="D93" t="n">
        <v>3.5722</v>
      </c>
      <c r="E93" t="n">
        <v>27.99</v>
      </c>
      <c r="F93" t="n">
        <v>24.47</v>
      </c>
      <c r="G93" t="n">
        <v>122.33</v>
      </c>
      <c r="H93" t="n">
        <v>1.32</v>
      </c>
      <c r="I93" t="n">
        <v>12</v>
      </c>
      <c r="J93" t="n">
        <v>321.59</v>
      </c>
      <c r="K93" t="n">
        <v>60.56</v>
      </c>
      <c r="L93" t="n">
        <v>23.75</v>
      </c>
      <c r="M93" t="n">
        <v>9</v>
      </c>
      <c r="N93" t="n">
        <v>97.28</v>
      </c>
      <c r="O93" t="n">
        <v>39896.91</v>
      </c>
      <c r="P93" t="n">
        <v>353.11</v>
      </c>
      <c r="Q93" t="n">
        <v>1397.17</v>
      </c>
      <c r="R93" t="n">
        <v>82.45</v>
      </c>
      <c r="S93" t="n">
        <v>66.97</v>
      </c>
      <c r="T93" t="n">
        <v>5165.98</v>
      </c>
      <c r="U93" t="n">
        <v>0.8100000000000001</v>
      </c>
      <c r="V93" t="n">
        <v>0.86</v>
      </c>
      <c r="W93" t="n">
        <v>5.31</v>
      </c>
      <c r="X93" t="n">
        <v>0.3</v>
      </c>
      <c r="Y93" t="n">
        <v>1</v>
      </c>
      <c r="Z93" t="n">
        <v>10</v>
      </c>
      <c r="AA93" t="n">
        <v>874.1451323922238</v>
      </c>
      <c r="AB93" t="n">
        <v>1196.043934700532</v>
      </c>
      <c r="AC93" t="n">
        <v>1081.895180230918</v>
      </c>
      <c r="AD93" t="n">
        <v>874145.1323922238</v>
      </c>
      <c r="AE93" t="n">
        <v>1196043.934700532</v>
      </c>
      <c r="AF93" t="n">
        <v>4.229340947667589e-06</v>
      </c>
      <c r="AG93" t="n">
        <v>32.39583333333334</v>
      </c>
      <c r="AH93" t="n">
        <v>1081895.180230918</v>
      </c>
    </row>
    <row r="94">
      <c r="A94" t="n">
        <v>92</v>
      </c>
      <c r="B94" t="n">
        <v>140</v>
      </c>
      <c r="C94" t="inlineStr">
        <is>
          <t xml:space="preserve">CONCLUIDO	</t>
        </is>
      </c>
      <c r="D94" t="n">
        <v>3.571</v>
      </c>
      <c r="E94" t="n">
        <v>28</v>
      </c>
      <c r="F94" t="n">
        <v>24.48</v>
      </c>
      <c r="G94" t="n">
        <v>122.38</v>
      </c>
      <c r="H94" t="n">
        <v>1.33</v>
      </c>
      <c r="I94" t="n">
        <v>12</v>
      </c>
      <c r="J94" t="n">
        <v>322.16</v>
      </c>
      <c r="K94" t="n">
        <v>60.56</v>
      </c>
      <c r="L94" t="n">
        <v>24</v>
      </c>
      <c r="M94" t="n">
        <v>7</v>
      </c>
      <c r="N94" t="n">
        <v>97.59999999999999</v>
      </c>
      <c r="O94" t="n">
        <v>39967.02</v>
      </c>
      <c r="P94" t="n">
        <v>353.11</v>
      </c>
      <c r="Q94" t="n">
        <v>1397.24</v>
      </c>
      <c r="R94" t="n">
        <v>82.43000000000001</v>
      </c>
      <c r="S94" t="n">
        <v>66.97</v>
      </c>
      <c r="T94" t="n">
        <v>5154.36</v>
      </c>
      <c r="U94" t="n">
        <v>0.8100000000000001</v>
      </c>
      <c r="V94" t="n">
        <v>0.86</v>
      </c>
      <c r="W94" t="n">
        <v>5.32</v>
      </c>
      <c r="X94" t="n">
        <v>0.31</v>
      </c>
      <c r="Y94" t="n">
        <v>1</v>
      </c>
      <c r="Z94" t="n">
        <v>10</v>
      </c>
      <c r="AA94" t="n">
        <v>874.3241428725722</v>
      </c>
      <c r="AB94" t="n">
        <v>1196.28886473713</v>
      </c>
      <c r="AC94" t="n">
        <v>1082.116734488584</v>
      </c>
      <c r="AD94" t="n">
        <v>874324.1428725722</v>
      </c>
      <c r="AE94" t="n">
        <v>1196288.86473713</v>
      </c>
      <c r="AF94" t="n">
        <v>4.227920195991535e-06</v>
      </c>
      <c r="AG94" t="n">
        <v>32.40740740740741</v>
      </c>
      <c r="AH94" t="n">
        <v>1082116.734488584</v>
      </c>
    </row>
    <row r="95">
      <c r="A95" t="n">
        <v>93</v>
      </c>
      <c r="B95" t="n">
        <v>140</v>
      </c>
      <c r="C95" t="inlineStr">
        <is>
          <t xml:space="preserve">CONCLUIDO	</t>
        </is>
      </c>
      <c r="D95" t="n">
        <v>3.5704</v>
      </c>
      <c r="E95" t="n">
        <v>28.01</v>
      </c>
      <c r="F95" t="n">
        <v>24.48</v>
      </c>
      <c r="G95" t="n">
        <v>122.4</v>
      </c>
      <c r="H95" t="n">
        <v>1.34</v>
      </c>
      <c r="I95" t="n">
        <v>12</v>
      </c>
      <c r="J95" t="n">
        <v>322.73</v>
      </c>
      <c r="K95" t="n">
        <v>60.56</v>
      </c>
      <c r="L95" t="n">
        <v>24.25</v>
      </c>
      <c r="M95" t="n">
        <v>7</v>
      </c>
      <c r="N95" t="n">
        <v>97.92</v>
      </c>
      <c r="O95" t="n">
        <v>40037.28</v>
      </c>
      <c r="P95" t="n">
        <v>353.55</v>
      </c>
      <c r="Q95" t="n">
        <v>1397.17</v>
      </c>
      <c r="R95" t="n">
        <v>82.72</v>
      </c>
      <c r="S95" t="n">
        <v>66.97</v>
      </c>
      <c r="T95" t="n">
        <v>5304.2</v>
      </c>
      <c r="U95" t="n">
        <v>0.8100000000000001</v>
      </c>
      <c r="V95" t="n">
        <v>0.86</v>
      </c>
      <c r="W95" t="n">
        <v>5.32</v>
      </c>
      <c r="X95" t="n">
        <v>0.31</v>
      </c>
      <c r="Y95" t="n">
        <v>1</v>
      </c>
      <c r="Z95" t="n">
        <v>10</v>
      </c>
      <c r="AA95" t="n">
        <v>874.6846750199816</v>
      </c>
      <c r="AB95" t="n">
        <v>1196.782160726771</v>
      </c>
      <c r="AC95" t="n">
        <v>1082.56295100132</v>
      </c>
      <c r="AD95" t="n">
        <v>874684.6750199816</v>
      </c>
      <c r="AE95" t="n">
        <v>1196782.160726771</v>
      </c>
      <c r="AF95" t="n">
        <v>4.227209820153507e-06</v>
      </c>
      <c r="AG95" t="n">
        <v>32.41898148148149</v>
      </c>
      <c r="AH95" t="n">
        <v>1082562.95100132</v>
      </c>
    </row>
    <row r="96">
      <c r="A96" t="n">
        <v>94</v>
      </c>
      <c r="B96" t="n">
        <v>140</v>
      </c>
      <c r="C96" t="inlineStr">
        <is>
          <t xml:space="preserve">CONCLUIDO	</t>
        </is>
      </c>
      <c r="D96" t="n">
        <v>3.5696</v>
      </c>
      <c r="E96" t="n">
        <v>28.01</v>
      </c>
      <c r="F96" t="n">
        <v>24.49</v>
      </c>
      <c r="G96" t="n">
        <v>122.43</v>
      </c>
      <c r="H96" t="n">
        <v>1.35</v>
      </c>
      <c r="I96" t="n">
        <v>12</v>
      </c>
      <c r="J96" t="n">
        <v>323.3</v>
      </c>
      <c r="K96" t="n">
        <v>60.56</v>
      </c>
      <c r="L96" t="n">
        <v>24.5</v>
      </c>
      <c r="M96" t="n">
        <v>7</v>
      </c>
      <c r="N96" t="n">
        <v>98.23999999999999</v>
      </c>
      <c r="O96" t="n">
        <v>40107.81</v>
      </c>
      <c r="P96" t="n">
        <v>353.64</v>
      </c>
      <c r="Q96" t="n">
        <v>1397.17</v>
      </c>
      <c r="R96" t="n">
        <v>82.86</v>
      </c>
      <c r="S96" t="n">
        <v>66.97</v>
      </c>
      <c r="T96" t="n">
        <v>5370.58</v>
      </c>
      <c r="U96" t="n">
        <v>0.8100000000000001</v>
      </c>
      <c r="V96" t="n">
        <v>0.86</v>
      </c>
      <c r="W96" t="n">
        <v>5.32</v>
      </c>
      <c r="X96" t="n">
        <v>0.32</v>
      </c>
      <c r="Y96" t="n">
        <v>1</v>
      </c>
      <c r="Z96" t="n">
        <v>10</v>
      </c>
      <c r="AA96" t="n">
        <v>874.8832226184439</v>
      </c>
      <c r="AB96" t="n">
        <v>1197.053822310289</v>
      </c>
      <c r="AC96" t="n">
        <v>1082.808685584586</v>
      </c>
      <c r="AD96" t="n">
        <v>874883.2226184439</v>
      </c>
      <c r="AE96" t="n">
        <v>1197053.822310289</v>
      </c>
      <c r="AF96" t="n">
        <v>4.226262652369472e-06</v>
      </c>
      <c r="AG96" t="n">
        <v>32.41898148148149</v>
      </c>
      <c r="AH96" t="n">
        <v>1082808.685584586</v>
      </c>
    </row>
    <row r="97">
      <c r="A97" t="n">
        <v>95</v>
      </c>
      <c r="B97" t="n">
        <v>140</v>
      </c>
      <c r="C97" t="inlineStr">
        <is>
          <t xml:space="preserve">CONCLUIDO	</t>
        </is>
      </c>
      <c r="D97" t="n">
        <v>3.5697</v>
      </c>
      <c r="E97" t="n">
        <v>28.01</v>
      </c>
      <c r="F97" t="n">
        <v>24.49</v>
      </c>
      <c r="G97" t="n">
        <v>122.43</v>
      </c>
      <c r="H97" t="n">
        <v>1.36</v>
      </c>
      <c r="I97" t="n">
        <v>12</v>
      </c>
      <c r="J97" t="n">
        <v>323.87</v>
      </c>
      <c r="K97" t="n">
        <v>60.56</v>
      </c>
      <c r="L97" t="n">
        <v>24.75</v>
      </c>
      <c r="M97" t="n">
        <v>7</v>
      </c>
      <c r="N97" t="n">
        <v>98.56999999999999</v>
      </c>
      <c r="O97" t="n">
        <v>40178.37</v>
      </c>
      <c r="P97" t="n">
        <v>351.86</v>
      </c>
      <c r="Q97" t="n">
        <v>1397.18</v>
      </c>
      <c r="R97" t="n">
        <v>82.86</v>
      </c>
      <c r="S97" t="n">
        <v>66.97</v>
      </c>
      <c r="T97" t="n">
        <v>5373.28</v>
      </c>
      <c r="U97" t="n">
        <v>0.8100000000000001</v>
      </c>
      <c r="V97" t="n">
        <v>0.86</v>
      </c>
      <c r="W97" t="n">
        <v>5.32</v>
      </c>
      <c r="X97" t="n">
        <v>0.32</v>
      </c>
      <c r="Y97" t="n">
        <v>1</v>
      </c>
      <c r="Z97" t="n">
        <v>10</v>
      </c>
      <c r="AA97" t="n">
        <v>873.6667554303865</v>
      </c>
      <c r="AB97" t="n">
        <v>1195.389398236844</v>
      </c>
      <c r="AC97" t="n">
        <v>1081.303111808677</v>
      </c>
      <c r="AD97" t="n">
        <v>873666.7554303865</v>
      </c>
      <c r="AE97" t="n">
        <v>1195389.398236844</v>
      </c>
      <c r="AF97" t="n">
        <v>4.226381048342475e-06</v>
      </c>
      <c r="AG97" t="n">
        <v>32.41898148148149</v>
      </c>
      <c r="AH97" t="n">
        <v>1081303.111808677</v>
      </c>
    </row>
    <row r="98">
      <c r="A98" t="n">
        <v>96</v>
      </c>
      <c r="B98" t="n">
        <v>140</v>
      </c>
      <c r="C98" t="inlineStr">
        <is>
          <t xml:space="preserve">CONCLUIDO	</t>
        </is>
      </c>
      <c r="D98" t="n">
        <v>3.5701</v>
      </c>
      <c r="E98" t="n">
        <v>28.01</v>
      </c>
      <c r="F98" t="n">
        <v>24.48</v>
      </c>
      <c r="G98" t="n">
        <v>122.41</v>
      </c>
      <c r="H98" t="n">
        <v>1.37</v>
      </c>
      <c r="I98" t="n">
        <v>12</v>
      </c>
      <c r="J98" t="n">
        <v>324.44</v>
      </c>
      <c r="K98" t="n">
        <v>60.56</v>
      </c>
      <c r="L98" t="n">
        <v>25</v>
      </c>
      <c r="M98" t="n">
        <v>4</v>
      </c>
      <c r="N98" t="n">
        <v>98.89</v>
      </c>
      <c r="O98" t="n">
        <v>40249.08</v>
      </c>
      <c r="P98" t="n">
        <v>349.41</v>
      </c>
      <c r="Q98" t="n">
        <v>1397.23</v>
      </c>
      <c r="R98" t="n">
        <v>82.76000000000001</v>
      </c>
      <c r="S98" t="n">
        <v>66.97</v>
      </c>
      <c r="T98" t="n">
        <v>5323.44</v>
      </c>
      <c r="U98" t="n">
        <v>0.8100000000000001</v>
      </c>
      <c r="V98" t="n">
        <v>0.86</v>
      </c>
      <c r="W98" t="n">
        <v>5.32</v>
      </c>
      <c r="X98" t="n">
        <v>0.32</v>
      </c>
      <c r="Y98" t="n">
        <v>1</v>
      </c>
      <c r="Z98" t="n">
        <v>10</v>
      </c>
      <c r="AA98" t="n">
        <v>871.9112019437538</v>
      </c>
      <c r="AB98" t="n">
        <v>1192.98737250688</v>
      </c>
      <c r="AC98" t="n">
        <v>1079.130332043116</v>
      </c>
      <c r="AD98" t="n">
        <v>871911.2019437538</v>
      </c>
      <c r="AE98" t="n">
        <v>1192987.37250688</v>
      </c>
      <c r="AF98" t="n">
        <v>4.226854632234494e-06</v>
      </c>
      <c r="AG98" t="n">
        <v>32.41898148148149</v>
      </c>
      <c r="AH98" t="n">
        <v>1079130.332043116</v>
      </c>
    </row>
    <row r="99">
      <c r="A99" t="n">
        <v>97</v>
      </c>
      <c r="B99" t="n">
        <v>140</v>
      </c>
      <c r="C99" t="inlineStr">
        <is>
          <t xml:space="preserve">CONCLUIDO	</t>
        </is>
      </c>
      <c r="D99" t="n">
        <v>3.5688</v>
      </c>
      <c r="E99" t="n">
        <v>28.02</v>
      </c>
      <c r="F99" t="n">
        <v>24.49</v>
      </c>
      <c r="G99" t="n">
        <v>122.46</v>
      </c>
      <c r="H99" t="n">
        <v>1.38</v>
      </c>
      <c r="I99" t="n">
        <v>12</v>
      </c>
      <c r="J99" t="n">
        <v>325.02</v>
      </c>
      <c r="K99" t="n">
        <v>60.56</v>
      </c>
      <c r="L99" t="n">
        <v>25.25</v>
      </c>
      <c r="M99" t="n">
        <v>3</v>
      </c>
      <c r="N99" t="n">
        <v>99.20999999999999</v>
      </c>
      <c r="O99" t="n">
        <v>40319.95</v>
      </c>
      <c r="P99" t="n">
        <v>348.75</v>
      </c>
      <c r="Q99" t="n">
        <v>1397.17</v>
      </c>
      <c r="R99" t="n">
        <v>82.78</v>
      </c>
      <c r="S99" t="n">
        <v>66.97</v>
      </c>
      <c r="T99" t="n">
        <v>5333.87</v>
      </c>
      <c r="U99" t="n">
        <v>0.8100000000000001</v>
      </c>
      <c r="V99" t="n">
        <v>0.86</v>
      </c>
      <c r="W99" t="n">
        <v>5.33</v>
      </c>
      <c r="X99" t="n">
        <v>0.33</v>
      </c>
      <c r="Y99" t="n">
        <v>1</v>
      </c>
      <c r="Z99" t="n">
        <v>10</v>
      </c>
      <c r="AA99" t="n">
        <v>871.652624745001</v>
      </c>
      <c r="AB99" t="n">
        <v>1192.633575775925</v>
      </c>
      <c r="AC99" t="n">
        <v>1078.810301175607</v>
      </c>
      <c r="AD99" t="n">
        <v>871652.6247450011</v>
      </c>
      <c r="AE99" t="n">
        <v>1192633.575775925</v>
      </c>
      <c r="AF99" t="n">
        <v>4.225315484585435e-06</v>
      </c>
      <c r="AG99" t="n">
        <v>32.43055555555556</v>
      </c>
      <c r="AH99" t="n">
        <v>1078810.301175607</v>
      </c>
    </row>
    <row r="100">
      <c r="A100" t="n">
        <v>98</v>
      </c>
      <c r="B100" t="n">
        <v>140</v>
      </c>
      <c r="C100" t="inlineStr">
        <is>
          <t xml:space="preserve">CONCLUIDO	</t>
        </is>
      </c>
      <c r="D100" t="n">
        <v>3.5692</v>
      </c>
      <c r="E100" t="n">
        <v>28.02</v>
      </c>
      <c r="F100" t="n">
        <v>24.49</v>
      </c>
      <c r="G100" t="n">
        <v>122.45</v>
      </c>
      <c r="H100" t="n">
        <v>1.4</v>
      </c>
      <c r="I100" t="n">
        <v>12</v>
      </c>
      <c r="J100" t="n">
        <v>325.59</v>
      </c>
      <c r="K100" t="n">
        <v>60.56</v>
      </c>
      <c r="L100" t="n">
        <v>25.5</v>
      </c>
      <c r="M100" t="n">
        <v>2</v>
      </c>
      <c r="N100" t="n">
        <v>99.54000000000001</v>
      </c>
      <c r="O100" t="n">
        <v>40390.96</v>
      </c>
      <c r="P100" t="n">
        <v>348.42</v>
      </c>
      <c r="Q100" t="n">
        <v>1397.17</v>
      </c>
      <c r="R100" t="n">
        <v>82.91</v>
      </c>
      <c r="S100" t="n">
        <v>66.97</v>
      </c>
      <c r="T100" t="n">
        <v>5397.36</v>
      </c>
      <c r="U100" t="n">
        <v>0.8100000000000001</v>
      </c>
      <c r="V100" t="n">
        <v>0.86</v>
      </c>
      <c r="W100" t="n">
        <v>5.32</v>
      </c>
      <c r="X100" t="n">
        <v>0.32</v>
      </c>
      <c r="Y100" t="n">
        <v>1</v>
      </c>
      <c r="Z100" t="n">
        <v>10</v>
      </c>
      <c r="AA100" t="n">
        <v>871.3876416073994</v>
      </c>
      <c r="AB100" t="n">
        <v>1192.271014156828</v>
      </c>
      <c r="AC100" t="n">
        <v>1078.482341928578</v>
      </c>
      <c r="AD100" t="n">
        <v>871387.6416073993</v>
      </c>
      <c r="AE100" t="n">
        <v>1192271.014156828</v>
      </c>
      <c r="AF100" t="n">
        <v>4.225789068477453e-06</v>
      </c>
      <c r="AG100" t="n">
        <v>32.43055555555556</v>
      </c>
      <c r="AH100" t="n">
        <v>1078482.341928578</v>
      </c>
    </row>
    <row r="101">
      <c r="A101" t="n">
        <v>99</v>
      </c>
      <c r="B101" t="n">
        <v>140</v>
      </c>
      <c r="C101" t="inlineStr">
        <is>
          <t xml:space="preserve">CONCLUIDO	</t>
        </is>
      </c>
      <c r="D101" t="n">
        <v>3.5687</v>
      </c>
      <c r="E101" t="n">
        <v>28.02</v>
      </c>
      <c r="F101" t="n">
        <v>24.49</v>
      </c>
      <c r="G101" t="n">
        <v>122.47</v>
      </c>
      <c r="H101" t="n">
        <v>1.41</v>
      </c>
      <c r="I101" t="n">
        <v>12</v>
      </c>
      <c r="J101" t="n">
        <v>326.17</v>
      </c>
      <c r="K101" t="n">
        <v>60.56</v>
      </c>
      <c r="L101" t="n">
        <v>25.75</v>
      </c>
      <c r="M101" t="n">
        <v>2</v>
      </c>
      <c r="N101" t="n">
        <v>99.87</v>
      </c>
      <c r="O101" t="n">
        <v>40462.13</v>
      </c>
      <c r="P101" t="n">
        <v>348.49</v>
      </c>
      <c r="Q101" t="n">
        <v>1397.2</v>
      </c>
      <c r="R101" t="n">
        <v>82.88</v>
      </c>
      <c r="S101" t="n">
        <v>66.97</v>
      </c>
      <c r="T101" t="n">
        <v>5380.03</v>
      </c>
      <c r="U101" t="n">
        <v>0.8100000000000001</v>
      </c>
      <c r="V101" t="n">
        <v>0.86</v>
      </c>
      <c r="W101" t="n">
        <v>5.33</v>
      </c>
      <c r="X101" t="n">
        <v>0.33</v>
      </c>
      <c r="Y101" t="n">
        <v>1</v>
      </c>
      <c r="Z101" t="n">
        <v>10</v>
      </c>
      <c r="AA101" t="n">
        <v>871.4867540994939</v>
      </c>
      <c r="AB101" t="n">
        <v>1192.406624241046</v>
      </c>
      <c r="AC101" t="n">
        <v>1078.605009576688</v>
      </c>
      <c r="AD101" t="n">
        <v>871486.7540994938</v>
      </c>
      <c r="AE101" t="n">
        <v>1192406.624241046</v>
      </c>
      <c r="AF101" t="n">
        <v>4.22519708861243e-06</v>
      </c>
      <c r="AG101" t="n">
        <v>32.43055555555556</v>
      </c>
      <c r="AH101" t="n">
        <v>1078605.009576688</v>
      </c>
    </row>
    <row r="102">
      <c r="A102" t="n">
        <v>100</v>
      </c>
      <c r="B102" t="n">
        <v>140</v>
      </c>
      <c r="C102" t="inlineStr">
        <is>
          <t xml:space="preserve">CONCLUIDO	</t>
        </is>
      </c>
      <c r="D102" t="n">
        <v>3.5803</v>
      </c>
      <c r="E102" t="n">
        <v>27.93</v>
      </c>
      <c r="F102" t="n">
        <v>24.45</v>
      </c>
      <c r="G102" t="n">
        <v>133.39</v>
      </c>
      <c r="H102" t="n">
        <v>1.42</v>
      </c>
      <c r="I102" t="n">
        <v>11</v>
      </c>
      <c r="J102" t="n">
        <v>326.75</v>
      </c>
      <c r="K102" t="n">
        <v>60.56</v>
      </c>
      <c r="L102" t="n">
        <v>26</v>
      </c>
      <c r="M102" t="n">
        <v>0</v>
      </c>
      <c r="N102" t="n">
        <v>100.2</v>
      </c>
      <c r="O102" t="n">
        <v>40533.46</v>
      </c>
      <c r="P102" t="n">
        <v>348.46</v>
      </c>
      <c r="Q102" t="n">
        <v>1397.17</v>
      </c>
      <c r="R102" t="n">
        <v>81.69</v>
      </c>
      <c r="S102" t="n">
        <v>66.97</v>
      </c>
      <c r="T102" t="n">
        <v>4791.71</v>
      </c>
      <c r="U102" t="n">
        <v>0.82</v>
      </c>
      <c r="V102" t="n">
        <v>0.86</v>
      </c>
      <c r="W102" t="n">
        <v>5.32</v>
      </c>
      <c r="X102" t="n">
        <v>0.29</v>
      </c>
      <c r="Y102" t="n">
        <v>1</v>
      </c>
      <c r="Z102" t="n">
        <v>10</v>
      </c>
      <c r="AA102" t="n">
        <v>860.1527066479109</v>
      </c>
      <c r="AB102" t="n">
        <v>1176.898880494906</v>
      </c>
      <c r="AC102" t="n">
        <v>1064.577303128425</v>
      </c>
      <c r="AD102" t="n">
        <v>860152.7066479109</v>
      </c>
      <c r="AE102" t="n">
        <v>1176898.880494906</v>
      </c>
      <c r="AF102" t="n">
        <v>4.238931021480955e-06</v>
      </c>
      <c r="AG102" t="n">
        <v>32.32638888888889</v>
      </c>
      <c r="AH102" t="n">
        <v>1064577.303128425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3.219</v>
      </c>
      <c r="E2" t="n">
        <v>31.07</v>
      </c>
      <c r="F2" t="n">
        <v>27.6</v>
      </c>
      <c r="G2" t="n">
        <v>13.8</v>
      </c>
      <c r="H2" t="n">
        <v>0.28</v>
      </c>
      <c r="I2" t="n">
        <v>120</v>
      </c>
      <c r="J2" t="n">
        <v>61.76</v>
      </c>
      <c r="K2" t="n">
        <v>28.92</v>
      </c>
      <c r="L2" t="n">
        <v>1</v>
      </c>
      <c r="M2" t="n">
        <v>118</v>
      </c>
      <c r="N2" t="n">
        <v>6.84</v>
      </c>
      <c r="O2" t="n">
        <v>7851.41</v>
      </c>
      <c r="P2" t="n">
        <v>164.65</v>
      </c>
      <c r="Q2" t="n">
        <v>1397.39</v>
      </c>
      <c r="R2" t="n">
        <v>184.83</v>
      </c>
      <c r="S2" t="n">
        <v>66.97</v>
      </c>
      <c r="T2" t="n">
        <v>55816.61</v>
      </c>
      <c r="U2" t="n">
        <v>0.36</v>
      </c>
      <c r="V2" t="n">
        <v>0.76</v>
      </c>
      <c r="W2" t="n">
        <v>5.48</v>
      </c>
      <c r="X2" t="n">
        <v>3.43</v>
      </c>
      <c r="Y2" t="n">
        <v>1</v>
      </c>
      <c r="Z2" t="n">
        <v>10</v>
      </c>
      <c r="AA2" t="n">
        <v>719.7080214656371</v>
      </c>
      <c r="AB2" t="n">
        <v>984.7362662462997</v>
      </c>
      <c r="AC2" t="n">
        <v>890.754419081782</v>
      </c>
      <c r="AD2" t="n">
        <v>719708.0214656371</v>
      </c>
      <c r="AE2" t="n">
        <v>984736.2662462997</v>
      </c>
      <c r="AF2" t="n">
        <v>7.63577325721166e-06</v>
      </c>
      <c r="AG2" t="n">
        <v>35.96064814814815</v>
      </c>
      <c r="AH2" t="n">
        <v>890754.419081782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3.3578</v>
      </c>
      <c r="E3" t="n">
        <v>29.78</v>
      </c>
      <c r="F3" t="n">
        <v>26.74</v>
      </c>
      <c r="G3" t="n">
        <v>17.82</v>
      </c>
      <c r="H3" t="n">
        <v>0.35</v>
      </c>
      <c r="I3" t="n">
        <v>90</v>
      </c>
      <c r="J3" t="n">
        <v>62.05</v>
      </c>
      <c r="K3" t="n">
        <v>28.92</v>
      </c>
      <c r="L3" t="n">
        <v>1.25</v>
      </c>
      <c r="M3" t="n">
        <v>88</v>
      </c>
      <c r="N3" t="n">
        <v>6.88</v>
      </c>
      <c r="O3" t="n">
        <v>7887.12</v>
      </c>
      <c r="P3" t="n">
        <v>154.29</v>
      </c>
      <c r="Q3" t="n">
        <v>1397.43</v>
      </c>
      <c r="R3" t="n">
        <v>156.26</v>
      </c>
      <c r="S3" t="n">
        <v>66.97</v>
      </c>
      <c r="T3" t="n">
        <v>41682.58</v>
      </c>
      <c r="U3" t="n">
        <v>0.43</v>
      </c>
      <c r="V3" t="n">
        <v>0.79</v>
      </c>
      <c r="W3" t="n">
        <v>5.44</v>
      </c>
      <c r="X3" t="n">
        <v>2.57</v>
      </c>
      <c r="Y3" t="n">
        <v>1</v>
      </c>
      <c r="Z3" t="n">
        <v>10</v>
      </c>
      <c r="AA3" t="n">
        <v>682.5684340664993</v>
      </c>
      <c r="AB3" t="n">
        <v>933.9202442838417</v>
      </c>
      <c r="AC3" t="n">
        <v>844.7882069346864</v>
      </c>
      <c r="AD3" t="n">
        <v>682568.4340664994</v>
      </c>
      <c r="AE3" t="n">
        <v>933920.2442838417</v>
      </c>
      <c r="AF3" t="n">
        <v>7.965020019591586e-06</v>
      </c>
      <c r="AG3" t="n">
        <v>34.4675925925926</v>
      </c>
      <c r="AH3" t="n">
        <v>844788.2069346864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3.4524</v>
      </c>
      <c r="E4" t="n">
        <v>28.97</v>
      </c>
      <c r="F4" t="n">
        <v>26.18</v>
      </c>
      <c r="G4" t="n">
        <v>22.13</v>
      </c>
      <c r="H4" t="n">
        <v>0.42</v>
      </c>
      <c r="I4" t="n">
        <v>71</v>
      </c>
      <c r="J4" t="n">
        <v>62.34</v>
      </c>
      <c r="K4" t="n">
        <v>28.92</v>
      </c>
      <c r="L4" t="n">
        <v>1.5</v>
      </c>
      <c r="M4" t="n">
        <v>66</v>
      </c>
      <c r="N4" t="n">
        <v>6.92</v>
      </c>
      <c r="O4" t="n">
        <v>7922.85</v>
      </c>
      <c r="P4" t="n">
        <v>145.1</v>
      </c>
      <c r="Q4" t="n">
        <v>1397.35</v>
      </c>
      <c r="R4" t="n">
        <v>138.39</v>
      </c>
      <c r="S4" t="n">
        <v>66.97</v>
      </c>
      <c r="T4" t="n">
        <v>32839.49</v>
      </c>
      <c r="U4" t="n">
        <v>0.48</v>
      </c>
      <c r="V4" t="n">
        <v>0.8</v>
      </c>
      <c r="W4" t="n">
        <v>5.41</v>
      </c>
      <c r="X4" t="n">
        <v>2.02</v>
      </c>
      <c r="Y4" t="n">
        <v>1</v>
      </c>
      <c r="Z4" t="n">
        <v>10</v>
      </c>
      <c r="AA4" t="n">
        <v>650.945767175699</v>
      </c>
      <c r="AB4" t="n">
        <v>890.6527163502462</v>
      </c>
      <c r="AC4" t="n">
        <v>805.6500711407166</v>
      </c>
      <c r="AD4" t="n">
        <v>650945.767175699</v>
      </c>
      <c r="AE4" t="n">
        <v>890652.7163502462</v>
      </c>
      <c r="AF4" t="n">
        <v>8.189420190493178e-06</v>
      </c>
      <c r="AG4" t="n">
        <v>33.53009259259259</v>
      </c>
      <c r="AH4" t="n">
        <v>805650.0711407166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3.5049</v>
      </c>
      <c r="E5" t="n">
        <v>28.53</v>
      </c>
      <c r="F5" t="n">
        <v>25.9</v>
      </c>
      <c r="G5" t="n">
        <v>25.9</v>
      </c>
      <c r="H5" t="n">
        <v>0.49</v>
      </c>
      <c r="I5" t="n">
        <v>60</v>
      </c>
      <c r="J5" t="n">
        <v>62.63</v>
      </c>
      <c r="K5" t="n">
        <v>28.92</v>
      </c>
      <c r="L5" t="n">
        <v>1.75</v>
      </c>
      <c r="M5" t="n">
        <v>26</v>
      </c>
      <c r="N5" t="n">
        <v>6.96</v>
      </c>
      <c r="O5" t="n">
        <v>7958.6</v>
      </c>
      <c r="P5" t="n">
        <v>138.69</v>
      </c>
      <c r="Q5" t="n">
        <v>1397.55</v>
      </c>
      <c r="R5" t="n">
        <v>127.69</v>
      </c>
      <c r="S5" t="n">
        <v>66.97</v>
      </c>
      <c r="T5" t="n">
        <v>27545.81</v>
      </c>
      <c r="U5" t="n">
        <v>0.52</v>
      </c>
      <c r="V5" t="n">
        <v>0.8100000000000001</v>
      </c>
      <c r="W5" t="n">
        <v>5.43</v>
      </c>
      <c r="X5" t="n">
        <v>1.73</v>
      </c>
      <c r="Y5" t="n">
        <v>1</v>
      </c>
      <c r="Z5" t="n">
        <v>10</v>
      </c>
      <c r="AA5" t="n">
        <v>643.030770440149</v>
      </c>
      <c r="AB5" t="n">
        <v>879.823068631655</v>
      </c>
      <c r="AC5" t="n">
        <v>795.8539898008815</v>
      </c>
      <c r="AD5" t="n">
        <v>643030.770440149</v>
      </c>
      <c r="AE5" t="n">
        <v>879823.0686316551</v>
      </c>
      <c r="AF5" t="n">
        <v>8.313955169059073e-06</v>
      </c>
      <c r="AG5" t="n">
        <v>33.02083333333334</v>
      </c>
      <c r="AH5" t="n">
        <v>795853.9898008816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3.5115</v>
      </c>
      <c r="E6" t="n">
        <v>28.48</v>
      </c>
      <c r="F6" t="n">
        <v>25.88</v>
      </c>
      <c r="G6" t="n">
        <v>26.77</v>
      </c>
      <c r="H6" t="n">
        <v>0.55</v>
      </c>
      <c r="I6" t="n">
        <v>58</v>
      </c>
      <c r="J6" t="n">
        <v>62.92</v>
      </c>
      <c r="K6" t="n">
        <v>28.92</v>
      </c>
      <c r="L6" t="n">
        <v>2</v>
      </c>
      <c r="M6" t="n">
        <v>4</v>
      </c>
      <c r="N6" t="n">
        <v>7</v>
      </c>
      <c r="O6" t="n">
        <v>7994.37</v>
      </c>
      <c r="P6" t="n">
        <v>137.89</v>
      </c>
      <c r="Q6" t="n">
        <v>1397.6</v>
      </c>
      <c r="R6" t="n">
        <v>125.75</v>
      </c>
      <c r="S6" t="n">
        <v>66.97</v>
      </c>
      <c r="T6" t="n">
        <v>26585.74</v>
      </c>
      <c r="U6" t="n">
        <v>0.53</v>
      </c>
      <c r="V6" t="n">
        <v>0.8100000000000001</v>
      </c>
      <c r="W6" t="n">
        <v>5.46</v>
      </c>
      <c r="X6" t="n">
        <v>1.71</v>
      </c>
      <c r="Y6" t="n">
        <v>1</v>
      </c>
      <c r="Z6" t="n">
        <v>10</v>
      </c>
      <c r="AA6" t="n">
        <v>632.8264301564893</v>
      </c>
      <c r="AB6" t="n">
        <v>865.8610400718309</v>
      </c>
      <c r="AC6" t="n">
        <v>783.224477650977</v>
      </c>
      <c r="AD6" t="n">
        <v>632826.4301564894</v>
      </c>
      <c r="AE6" t="n">
        <v>865861.0400718309</v>
      </c>
      <c r="AF6" t="n">
        <v>8.329610994935926e-06</v>
      </c>
      <c r="AG6" t="n">
        <v>32.96296296296297</v>
      </c>
      <c r="AH6" t="n">
        <v>783224.477650977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3.5166</v>
      </c>
      <c r="E7" t="n">
        <v>28.44</v>
      </c>
      <c r="F7" t="n">
        <v>25.85</v>
      </c>
      <c r="G7" t="n">
        <v>27.21</v>
      </c>
      <c r="H7" t="n">
        <v>0.62</v>
      </c>
      <c r="I7" t="n">
        <v>57</v>
      </c>
      <c r="J7" t="n">
        <v>63.21</v>
      </c>
      <c r="K7" t="n">
        <v>28.92</v>
      </c>
      <c r="L7" t="n">
        <v>2.25</v>
      </c>
      <c r="M7" t="n">
        <v>0</v>
      </c>
      <c r="N7" t="n">
        <v>7.04</v>
      </c>
      <c r="O7" t="n">
        <v>8030.17</v>
      </c>
      <c r="P7" t="n">
        <v>138.23</v>
      </c>
      <c r="Q7" t="n">
        <v>1397.76</v>
      </c>
      <c r="R7" t="n">
        <v>124.54</v>
      </c>
      <c r="S7" t="n">
        <v>66.97</v>
      </c>
      <c r="T7" t="n">
        <v>25985.9</v>
      </c>
      <c r="U7" t="n">
        <v>0.54</v>
      </c>
      <c r="V7" t="n">
        <v>0.8100000000000001</v>
      </c>
      <c r="W7" t="n">
        <v>5.47</v>
      </c>
      <c r="X7" t="n">
        <v>1.68</v>
      </c>
      <c r="Y7" t="n">
        <v>1</v>
      </c>
      <c r="Z7" t="n">
        <v>10</v>
      </c>
      <c r="AA7" t="n">
        <v>632.7370254825015</v>
      </c>
      <c r="AB7" t="n">
        <v>865.7387126526248</v>
      </c>
      <c r="AC7" t="n">
        <v>783.1138249889724</v>
      </c>
      <c r="AD7" t="n">
        <v>632737.0254825015</v>
      </c>
      <c r="AE7" t="n">
        <v>865738.7126526248</v>
      </c>
      <c r="AF7" t="n">
        <v>8.341708678568042e-06</v>
      </c>
      <c r="AG7" t="n">
        <v>32.91666666666667</v>
      </c>
      <c r="AH7" t="n">
        <v>783113.8249889724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4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2.18</v>
      </c>
      <c r="E2" t="n">
        <v>45.87</v>
      </c>
      <c r="F2" t="n">
        <v>33.2</v>
      </c>
      <c r="G2" t="n">
        <v>6.55</v>
      </c>
      <c r="H2" t="n">
        <v>0.11</v>
      </c>
      <c r="I2" t="n">
        <v>304</v>
      </c>
      <c r="J2" t="n">
        <v>167.88</v>
      </c>
      <c r="K2" t="n">
        <v>51.39</v>
      </c>
      <c r="L2" t="n">
        <v>1</v>
      </c>
      <c r="M2" t="n">
        <v>302</v>
      </c>
      <c r="N2" t="n">
        <v>30.49</v>
      </c>
      <c r="O2" t="n">
        <v>20939.59</v>
      </c>
      <c r="P2" t="n">
        <v>419.81</v>
      </c>
      <c r="Q2" t="n">
        <v>1397.92</v>
      </c>
      <c r="R2" t="n">
        <v>366.72</v>
      </c>
      <c r="S2" t="n">
        <v>66.97</v>
      </c>
      <c r="T2" t="n">
        <v>145842.14</v>
      </c>
      <c r="U2" t="n">
        <v>0.18</v>
      </c>
      <c r="V2" t="n">
        <v>0.63</v>
      </c>
      <c r="W2" t="n">
        <v>5.81</v>
      </c>
      <c r="X2" t="n">
        <v>9.02</v>
      </c>
      <c r="Y2" t="n">
        <v>1</v>
      </c>
      <c r="Z2" t="n">
        <v>10</v>
      </c>
      <c r="AA2" t="n">
        <v>1499.202013557137</v>
      </c>
      <c r="AB2" t="n">
        <v>2051.274335073778</v>
      </c>
      <c r="AC2" t="n">
        <v>1855.503591515947</v>
      </c>
      <c r="AD2" t="n">
        <v>1499202.013557137</v>
      </c>
      <c r="AE2" t="n">
        <v>2051274.335073778</v>
      </c>
      <c r="AF2" t="n">
        <v>3.156508383697945e-06</v>
      </c>
      <c r="AG2" t="n">
        <v>53.09027777777778</v>
      </c>
      <c r="AH2" t="n">
        <v>1855503.591515947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2.456</v>
      </c>
      <c r="E3" t="n">
        <v>40.72</v>
      </c>
      <c r="F3" t="n">
        <v>30.75</v>
      </c>
      <c r="G3" t="n">
        <v>8.24</v>
      </c>
      <c r="H3" t="n">
        <v>0.13</v>
      </c>
      <c r="I3" t="n">
        <v>224</v>
      </c>
      <c r="J3" t="n">
        <v>168.25</v>
      </c>
      <c r="K3" t="n">
        <v>51.39</v>
      </c>
      <c r="L3" t="n">
        <v>1.25</v>
      </c>
      <c r="M3" t="n">
        <v>222</v>
      </c>
      <c r="N3" t="n">
        <v>30.6</v>
      </c>
      <c r="O3" t="n">
        <v>20984.25</v>
      </c>
      <c r="P3" t="n">
        <v>387.18</v>
      </c>
      <c r="Q3" t="n">
        <v>1397.8</v>
      </c>
      <c r="R3" t="n">
        <v>286.85</v>
      </c>
      <c r="S3" t="n">
        <v>66.97</v>
      </c>
      <c r="T3" t="n">
        <v>106305.26</v>
      </c>
      <c r="U3" t="n">
        <v>0.23</v>
      </c>
      <c r="V3" t="n">
        <v>0.68</v>
      </c>
      <c r="W3" t="n">
        <v>5.67</v>
      </c>
      <c r="X3" t="n">
        <v>6.58</v>
      </c>
      <c r="Y3" t="n">
        <v>1</v>
      </c>
      <c r="Z3" t="n">
        <v>10</v>
      </c>
      <c r="AA3" t="n">
        <v>1283.906494648004</v>
      </c>
      <c r="AB3" t="n">
        <v>1756.697507934354</v>
      </c>
      <c r="AC3" t="n">
        <v>1589.040763317536</v>
      </c>
      <c r="AD3" t="n">
        <v>1283906.494648004</v>
      </c>
      <c r="AE3" t="n">
        <v>1756697.507934354</v>
      </c>
      <c r="AF3" t="n">
        <v>3.556139720349611e-06</v>
      </c>
      <c r="AG3" t="n">
        <v>47.12962962962963</v>
      </c>
      <c r="AH3" t="n">
        <v>1589040.763317536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2.6497</v>
      </c>
      <c r="E4" t="n">
        <v>37.74</v>
      </c>
      <c r="F4" t="n">
        <v>29.34</v>
      </c>
      <c r="G4" t="n">
        <v>9.890000000000001</v>
      </c>
      <c r="H4" t="n">
        <v>0.16</v>
      </c>
      <c r="I4" t="n">
        <v>178</v>
      </c>
      <c r="J4" t="n">
        <v>168.61</v>
      </c>
      <c r="K4" t="n">
        <v>51.39</v>
      </c>
      <c r="L4" t="n">
        <v>1.5</v>
      </c>
      <c r="M4" t="n">
        <v>176</v>
      </c>
      <c r="N4" t="n">
        <v>30.71</v>
      </c>
      <c r="O4" t="n">
        <v>21028.94</v>
      </c>
      <c r="P4" t="n">
        <v>367.69</v>
      </c>
      <c r="Q4" t="n">
        <v>1397.3</v>
      </c>
      <c r="R4" t="n">
        <v>241</v>
      </c>
      <c r="S4" t="n">
        <v>66.97</v>
      </c>
      <c r="T4" t="n">
        <v>83613.41</v>
      </c>
      <c r="U4" t="n">
        <v>0.28</v>
      </c>
      <c r="V4" t="n">
        <v>0.72</v>
      </c>
      <c r="W4" t="n">
        <v>5.59</v>
      </c>
      <c r="X4" t="n">
        <v>5.17</v>
      </c>
      <c r="Y4" t="n">
        <v>1</v>
      </c>
      <c r="Z4" t="n">
        <v>10</v>
      </c>
      <c r="AA4" t="n">
        <v>1166.441777919203</v>
      </c>
      <c r="AB4" t="n">
        <v>1595.977100328446</v>
      </c>
      <c r="AC4" t="n">
        <v>1443.659285841027</v>
      </c>
      <c r="AD4" t="n">
        <v>1166441.777919203</v>
      </c>
      <c r="AE4" t="n">
        <v>1595977.100328446</v>
      </c>
      <c r="AF4" t="n">
        <v>3.836605625818553e-06</v>
      </c>
      <c r="AG4" t="n">
        <v>43.68055555555556</v>
      </c>
      <c r="AH4" t="n">
        <v>1443659.285841027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2.7978</v>
      </c>
      <c r="E5" t="n">
        <v>35.74</v>
      </c>
      <c r="F5" t="n">
        <v>28.39</v>
      </c>
      <c r="G5" t="n">
        <v>11.59</v>
      </c>
      <c r="H5" t="n">
        <v>0.18</v>
      </c>
      <c r="I5" t="n">
        <v>147</v>
      </c>
      <c r="J5" t="n">
        <v>168.97</v>
      </c>
      <c r="K5" t="n">
        <v>51.39</v>
      </c>
      <c r="L5" t="n">
        <v>1.75</v>
      </c>
      <c r="M5" t="n">
        <v>145</v>
      </c>
      <c r="N5" t="n">
        <v>30.83</v>
      </c>
      <c r="O5" t="n">
        <v>21073.68</v>
      </c>
      <c r="P5" t="n">
        <v>354.08</v>
      </c>
      <c r="Q5" t="n">
        <v>1397.52</v>
      </c>
      <c r="R5" t="n">
        <v>210.84</v>
      </c>
      <c r="S5" t="n">
        <v>66.97</v>
      </c>
      <c r="T5" t="n">
        <v>68687.81</v>
      </c>
      <c r="U5" t="n">
        <v>0.32</v>
      </c>
      <c r="V5" t="n">
        <v>0.74</v>
      </c>
      <c r="W5" t="n">
        <v>5.51</v>
      </c>
      <c r="X5" t="n">
        <v>4.22</v>
      </c>
      <c r="Y5" t="n">
        <v>1</v>
      </c>
      <c r="Z5" t="n">
        <v>10</v>
      </c>
      <c r="AA5" t="n">
        <v>1083.202368627302</v>
      </c>
      <c r="AB5" t="n">
        <v>1482.085268271705</v>
      </c>
      <c r="AC5" t="n">
        <v>1340.637130387591</v>
      </c>
      <c r="AD5" t="n">
        <v>1083202.368627302</v>
      </c>
      <c r="AE5" t="n">
        <v>1482085.268271705</v>
      </c>
      <c r="AF5" t="n">
        <v>4.051045484362435e-06</v>
      </c>
      <c r="AG5" t="n">
        <v>41.36574074074074</v>
      </c>
      <c r="AH5" t="n">
        <v>1340637.130387591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2.9079</v>
      </c>
      <c r="E6" t="n">
        <v>34.39</v>
      </c>
      <c r="F6" t="n">
        <v>27.78</v>
      </c>
      <c r="G6" t="n">
        <v>13.33</v>
      </c>
      <c r="H6" t="n">
        <v>0.21</v>
      </c>
      <c r="I6" t="n">
        <v>125</v>
      </c>
      <c r="J6" t="n">
        <v>169.33</v>
      </c>
      <c r="K6" t="n">
        <v>51.39</v>
      </c>
      <c r="L6" t="n">
        <v>2</v>
      </c>
      <c r="M6" t="n">
        <v>123</v>
      </c>
      <c r="N6" t="n">
        <v>30.94</v>
      </c>
      <c r="O6" t="n">
        <v>21118.46</v>
      </c>
      <c r="P6" t="n">
        <v>344.84</v>
      </c>
      <c r="Q6" t="n">
        <v>1397.42</v>
      </c>
      <c r="R6" t="n">
        <v>189.72</v>
      </c>
      <c r="S6" t="n">
        <v>66.97</v>
      </c>
      <c r="T6" t="n">
        <v>58234.21</v>
      </c>
      <c r="U6" t="n">
        <v>0.35</v>
      </c>
      <c r="V6" t="n">
        <v>0.76</v>
      </c>
      <c r="W6" t="n">
        <v>5.51</v>
      </c>
      <c r="X6" t="n">
        <v>3.61</v>
      </c>
      <c r="Y6" t="n">
        <v>1</v>
      </c>
      <c r="Z6" t="n">
        <v>10</v>
      </c>
      <c r="AA6" t="n">
        <v>1034.949503027965</v>
      </c>
      <c r="AB6" t="n">
        <v>1416.063568792503</v>
      </c>
      <c r="AC6" t="n">
        <v>1280.916449244647</v>
      </c>
      <c r="AD6" t="n">
        <v>1034949.503027965</v>
      </c>
      <c r="AE6" t="n">
        <v>1416063.568792503</v>
      </c>
      <c r="AF6" t="n">
        <v>4.210463637135438e-06</v>
      </c>
      <c r="AG6" t="n">
        <v>39.80324074074074</v>
      </c>
      <c r="AH6" t="n">
        <v>1280916.449244647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2.9981</v>
      </c>
      <c r="E7" t="n">
        <v>33.35</v>
      </c>
      <c r="F7" t="n">
        <v>27.29</v>
      </c>
      <c r="G7" t="n">
        <v>15.02</v>
      </c>
      <c r="H7" t="n">
        <v>0.24</v>
      </c>
      <c r="I7" t="n">
        <v>109</v>
      </c>
      <c r="J7" t="n">
        <v>169.7</v>
      </c>
      <c r="K7" t="n">
        <v>51.39</v>
      </c>
      <c r="L7" t="n">
        <v>2.25</v>
      </c>
      <c r="M7" t="n">
        <v>107</v>
      </c>
      <c r="N7" t="n">
        <v>31.05</v>
      </c>
      <c r="O7" t="n">
        <v>21163.27</v>
      </c>
      <c r="P7" t="n">
        <v>337.25</v>
      </c>
      <c r="Q7" t="n">
        <v>1397.47</v>
      </c>
      <c r="R7" t="n">
        <v>173.86</v>
      </c>
      <c r="S7" t="n">
        <v>66.97</v>
      </c>
      <c r="T7" t="n">
        <v>50386.5</v>
      </c>
      <c r="U7" t="n">
        <v>0.39</v>
      </c>
      <c r="V7" t="n">
        <v>0.77</v>
      </c>
      <c r="W7" t="n">
        <v>5.48</v>
      </c>
      <c r="X7" t="n">
        <v>3.12</v>
      </c>
      <c r="Y7" t="n">
        <v>1</v>
      </c>
      <c r="Z7" t="n">
        <v>10</v>
      </c>
      <c r="AA7" t="n">
        <v>993.583832535246</v>
      </c>
      <c r="AB7" t="n">
        <v>1359.465233499779</v>
      </c>
      <c r="AC7" t="n">
        <v>1229.719779635999</v>
      </c>
      <c r="AD7" t="n">
        <v>993583.8325352459</v>
      </c>
      <c r="AE7" t="n">
        <v>1359465.233499779</v>
      </c>
      <c r="AF7" t="n">
        <v>4.341067791360003e-06</v>
      </c>
      <c r="AG7" t="n">
        <v>38.59953703703704</v>
      </c>
      <c r="AH7" t="n">
        <v>1229719.779635998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3.0729</v>
      </c>
      <c r="E8" t="n">
        <v>32.54</v>
      </c>
      <c r="F8" t="n">
        <v>26.92</v>
      </c>
      <c r="G8" t="n">
        <v>16.82</v>
      </c>
      <c r="H8" t="n">
        <v>0.26</v>
      </c>
      <c r="I8" t="n">
        <v>96</v>
      </c>
      <c r="J8" t="n">
        <v>170.06</v>
      </c>
      <c r="K8" t="n">
        <v>51.39</v>
      </c>
      <c r="L8" t="n">
        <v>2.5</v>
      </c>
      <c r="M8" t="n">
        <v>94</v>
      </c>
      <c r="N8" t="n">
        <v>31.17</v>
      </c>
      <c r="O8" t="n">
        <v>21208.12</v>
      </c>
      <c r="P8" t="n">
        <v>330.94</v>
      </c>
      <c r="Q8" t="n">
        <v>1397.51</v>
      </c>
      <c r="R8" t="n">
        <v>161.57</v>
      </c>
      <c r="S8" t="n">
        <v>66.97</v>
      </c>
      <c r="T8" t="n">
        <v>44306.75</v>
      </c>
      <c r="U8" t="n">
        <v>0.41</v>
      </c>
      <c r="V8" t="n">
        <v>0.78</v>
      </c>
      <c r="W8" t="n">
        <v>5.47</v>
      </c>
      <c r="X8" t="n">
        <v>2.75</v>
      </c>
      <c r="Y8" t="n">
        <v>1</v>
      </c>
      <c r="Z8" t="n">
        <v>10</v>
      </c>
      <c r="AA8" t="n">
        <v>966.7434901070226</v>
      </c>
      <c r="AB8" t="n">
        <v>1322.741092877146</v>
      </c>
      <c r="AC8" t="n">
        <v>1196.500539451735</v>
      </c>
      <c r="AD8" t="n">
        <v>966743.4901070226</v>
      </c>
      <c r="AE8" t="n">
        <v>1322741.092877147</v>
      </c>
      <c r="AF8" t="n">
        <v>4.449373675351107e-06</v>
      </c>
      <c r="AG8" t="n">
        <v>37.66203703703704</v>
      </c>
      <c r="AH8" t="n">
        <v>1196500.539451735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3.1345</v>
      </c>
      <c r="E9" t="n">
        <v>31.9</v>
      </c>
      <c r="F9" t="n">
        <v>26.62</v>
      </c>
      <c r="G9" t="n">
        <v>18.57</v>
      </c>
      <c r="H9" t="n">
        <v>0.29</v>
      </c>
      <c r="I9" t="n">
        <v>86</v>
      </c>
      <c r="J9" t="n">
        <v>170.42</v>
      </c>
      <c r="K9" t="n">
        <v>51.39</v>
      </c>
      <c r="L9" t="n">
        <v>2.75</v>
      </c>
      <c r="M9" t="n">
        <v>84</v>
      </c>
      <c r="N9" t="n">
        <v>31.28</v>
      </c>
      <c r="O9" t="n">
        <v>21253.01</v>
      </c>
      <c r="P9" t="n">
        <v>325.79</v>
      </c>
      <c r="Q9" t="n">
        <v>1397.39</v>
      </c>
      <c r="R9" t="n">
        <v>152.15</v>
      </c>
      <c r="S9" t="n">
        <v>66.97</v>
      </c>
      <c r="T9" t="n">
        <v>39646.08</v>
      </c>
      <c r="U9" t="n">
        <v>0.44</v>
      </c>
      <c r="V9" t="n">
        <v>0.79</v>
      </c>
      <c r="W9" t="n">
        <v>5.44</v>
      </c>
      <c r="X9" t="n">
        <v>2.45</v>
      </c>
      <c r="Y9" t="n">
        <v>1</v>
      </c>
      <c r="Z9" t="n">
        <v>10</v>
      </c>
      <c r="AA9" t="n">
        <v>933.9306825439385</v>
      </c>
      <c r="AB9" t="n">
        <v>1277.845161970431</v>
      </c>
      <c r="AC9" t="n">
        <v>1155.889413178922</v>
      </c>
      <c r="AD9" t="n">
        <v>933930.6825439385</v>
      </c>
      <c r="AE9" t="n">
        <v>1277845.161970431</v>
      </c>
      <c r="AF9" t="n">
        <v>4.538566756284957e-06</v>
      </c>
      <c r="AG9" t="n">
        <v>36.9212962962963</v>
      </c>
      <c r="AH9" t="n">
        <v>1155889.413178922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3.1815</v>
      </c>
      <c r="E10" t="n">
        <v>31.43</v>
      </c>
      <c r="F10" t="n">
        <v>26.42</v>
      </c>
      <c r="G10" t="n">
        <v>20.32</v>
      </c>
      <c r="H10" t="n">
        <v>0.31</v>
      </c>
      <c r="I10" t="n">
        <v>78</v>
      </c>
      <c r="J10" t="n">
        <v>170.79</v>
      </c>
      <c r="K10" t="n">
        <v>51.39</v>
      </c>
      <c r="L10" t="n">
        <v>3</v>
      </c>
      <c r="M10" t="n">
        <v>76</v>
      </c>
      <c r="N10" t="n">
        <v>31.4</v>
      </c>
      <c r="O10" t="n">
        <v>21297.94</v>
      </c>
      <c r="P10" t="n">
        <v>321.6</v>
      </c>
      <c r="Q10" t="n">
        <v>1397.37</v>
      </c>
      <c r="R10" t="n">
        <v>145.43</v>
      </c>
      <c r="S10" t="n">
        <v>66.97</v>
      </c>
      <c r="T10" t="n">
        <v>36329.18</v>
      </c>
      <c r="U10" t="n">
        <v>0.46</v>
      </c>
      <c r="V10" t="n">
        <v>0.8</v>
      </c>
      <c r="W10" t="n">
        <v>5.43</v>
      </c>
      <c r="X10" t="n">
        <v>2.25</v>
      </c>
      <c r="Y10" t="n">
        <v>1</v>
      </c>
      <c r="Z10" t="n">
        <v>10</v>
      </c>
      <c r="AA10" t="n">
        <v>923.9522468342774</v>
      </c>
      <c r="AB10" t="n">
        <v>1264.192226014959</v>
      </c>
      <c r="AC10" t="n">
        <v>1143.539494269023</v>
      </c>
      <c r="AD10" t="n">
        <v>923952.2468342774</v>
      </c>
      <c r="AE10" t="n">
        <v>1264192.226014959</v>
      </c>
      <c r="AF10" t="n">
        <v>4.606619918685785e-06</v>
      </c>
      <c r="AG10" t="n">
        <v>36.37731481481482</v>
      </c>
      <c r="AH10" t="n">
        <v>1143539.494269023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3.2338</v>
      </c>
      <c r="E11" t="n">
        <v>30.92</v>
      </c>
      <c r="F11" t="n">
        <v>26.14</v>
      </c>
      <c r="G11" t="n">
        <v>22.09</v>
      </c>
      <c r="H11" t="n">
        <v>0.34</v>
      </c>
      <c r="I11" t="n">
        <v>71</v>
      </c>
      <c r="J11" t="n">
        <v>171.15</v>
      </c>
      <c r="K11" t="n">
        <v>51.39</v>
      </c>
      <c r="L11" t="n">
        <v>3.25</v>
      </c>
      <c r="M11" t="n">
        <v>69</v>
      </c>
      <c r="N11" t="n">
        <v>31.51</v>
      </c>
      <c r="O11" t="n">
        <v>21342.91</v>
      </c>
      <c r="P11" t="n">
        <v>316.65</v>
      </c>
      <c r="Q11" t="n">
        <v>1397.28</v>
      </c>
      <c r="R11" t="n">
        <v>136.82</v>
      </c>
      <c r="S11" t="n">
        <v>66.97</v>
      </c>
      <c r="T11" t="n">
        <v>32055.57</v>
      </c>
      <c r="U11" t="n">
        <v>0.49</v>
      </c>
      <c r="V11" t="n">
        <v>0.8100000000000001</v>
      </c>
      <c r="W11" t="n">
        <v>5.41</v>
      </c>
      <c r="X11" t="n">
        <v>1.98</v>
      </c>
      <c r="Y11" t="n">
        <v>1</v>
      </c>
      <c r="Z11" t="n">
        <v>10</v>
      </c>
      <c r="AA11" t="n">
        <v>903.0609789983814</v>
      </c>
      <c r="AB11" t="n">
        <v>1235.607871704197</v>
      </c>
      <c r="AC11" t="n">
        <v>1117.683190615287</v>
      </c>
      <c r="AD11" t="n">
        <v>903060.9789983814</v>
      </c>
      <c r="AE11" t="n">
        <v>1235607.871704197</v>
      </c>
      <c r="AF11" t="n">
        <v>4.682347161102024e-06</v>
      </c>
      <c r="AG11" t="n">
        <v>35.78703703703704</v>
      </c>
      <c r="AH11" t="n">
        <v>1117683.190615287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3.2629</v>
      </c>
      <c r="E12" t="n">
        <v>30.65</v>
      </c>
      <c r="F12" t="n">
        <v>26.04</v>
      </c>
      <c r="G12" t="n">
        <v>23.67</v>
      </c>
      <c r="H12" t="n">
        <v>0.36</v>
      </c>
      <c r="I12" t="n">
        <v>66</v>
      </c>
      <c r="J12" t="n">
        <v>171.52</v>
      </c>
      <c r="K12" t="n">
        <v>51.39</v>
      </c>
      <c r="L12" t="n">
        <v>3.5</v>
      </c>
      <c r="M12" t="n">
        <v>64</v>
      </c>
      <c r="N12" t="n">
        <v>31.63</v>
      </c>
      <c r="O12" t="n">
        <v>21387.92</v>
      </c>
      <c r="P12" t="n">
        <v>313.59</v>
      </c>
      <c r="Q12" t="n">
        <v>1397.41</v>
      </c>
      <c r="R12" t="n">
        <v>133.41</v>
      </c>
      <c r="S12" t="n">
        <v>66.97</v>
      </c>
      <c r="T12" t="n">
        <v>30377.77</v>
      </c>
      <c r="U12" t="n">
        <v>0.5</v>
      </c>
      <c r="V12" t="n">
        <v>0.8100000000000001</v>
      </c>
      <c r="W12" t="n">
        <v>5.41</v>
      </c>
      <c r="X12" t="n">
        <v>1.87</v>
      </c>
      <c r="Y12" t="n">
        <v>1</v>
      </c>
      <c r="Z12" t="n">
        <v>10</v>
      </c>
      <c r="AA12" t="n">
        <v>887.3139041630233</v>
      </c>
      <c r="AB12" t="n">
        <v>1214.062029202548</v>
      </c>
      <c r="AC12" t="n">
        <v>1098.193653082216</v>
      </c>
      <c r="AD12" t="n">
        <v>887313.9041630232</v>
      </c>
      <c r="AE12" t="n">
        <v>1214062.029202548</v>
      </c>
      <c r="AF12" t="n">
        <v>4.724482204205515e-06</v>
      </c>
      <c r="AG12" t="n">
        <v>35.47453703703704</v>
      </c>
      <c r="AH12" t="n">
        <v>1098193.653082216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3.2935</v>
      </c>
      <c r="E13" t="n">
        <v>30.36</v>
      </c>
      <c r="F13" t="n">
        <v>25.92</v>
      </c>
      <c r="G13" t="n">
        <v>25.5</v>
      </c>
      <c r="H13" t="n">
        <v>0.39</v>
      </c>
      <c r="I13" t="n">
        <v>61</v>
      </c>
      <c r="J13" t="n">
        <v>171.88</v>
      </c>
      <c r="K13" t="n">
        <v>51.39</v>
      </c>
      <c r="L13" t="n">
        <v>3.75</v>
      </c>
      <c r="M13" t="n">
        <v>59</v>
      </c>
      <c r="N13" t="n">
        <v>31.74</v>
      </c>
      <c r="O13" t="n">
        <v>21432.96</v>
      </c>
      <c r="P13" t="n">
        <v>310.97</v>
      </c>
      <c r="Q13" t="n">
        <v>1397.26</v>
      </c>
      <c r="R13" t="n">
        <v>129.4</v>
      </c>
      <c r="S13" t="n">
        <v>66.97</v>
      </c>
      <c r="T13" t="n">
        <v>28398.13</v>
      </c>
      <c r="U13" t="n">
        <v>0.52</v>
      </c>
      <c r="V13" t="n">
        <v>0.8100000000000001</v>
      </c>
      <c r="W13" t="n">
        <v>5.4</v>
      </c>
      <c r="X13" t="n">
        <v>1.76</v>
      </c>
      <c r="Y13" t="n">
        <v>1</v>
      </c>
      <c r="Z13" t="n">
        <v>10</v>
      </c>
      <c r="AA13" t="n">
        <v>881.4815189133712</v>
      </c>
      <c r="AB13" t="n">
        <v>1206.081902397297</v>
      </c>
      <c r="AC13" t="n">
        <v>1090.975138379079</v>
      </c>
      <c r="AD13" t="n">
        <v>881481.5189133713</v>
      </c>
      <c r="AE13" t="n">
        <v>1206081.902397297</v>
      </c>
      <c r="AF13" t="n">
        <v>4.76878915674733e-06</v>
      </c>
      <c r="AG13" t="n">
        <v>35.13888888888889</v>
      </c>
      <c r="AH13" t="n">
        <v>1090975.13837908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3.3319</v>
      </c>
      <c r="E14" t="n">
        <v>30.01</v>
      </c>
      <c r="F14" t="n">
        <v>25.74</v>
      </c>
      <c r="G14" t="n">
        <v>27.58</v>
      </c>
      <c r="H14" t="n">
        <v>0.41</v>
      </c>
      <c r="I14" t="n">
        <v>56</v>
      </c>
      <c r="J14" t="n">
        <v>172.25</v>
      </c>
      <c r="K14" t="n">
        <v>51.39</v>
      </c>
      <c r="L14" t="n">
        <v>4</v>
      </c>
      <c r="M14" t="n">
        <v>54</v>
      </c>
      <c r="N14" t="n">
        <v>31.86</v>
      </c>
      <c r="O14" t="n">
        <v>21478.05</v>
      </c>
      <c r="P14" t="n">
        <v>306.99</v>
      </c>
      <c r="Q14" t="n">
        <v>1397.27</v>
      </c>
      <c r="R14" t="n">
        <v>123.81</v>
      </c>
      <c r="S14" t="n">
        <v>66.97</v>
      </c>
      <c r="T14" t="n">
        <v>25627.33</v>
      </c>
      <c r="U14" t="n">
        <v>0.54</v>
      </c>
      <c r="V14" t="n">
        <v>0.82</v>
      </c>
      <c r="W14" t="n">
        <v>5.39</v>
      </c>
      <c r="X14" t="n">
        <v>1.58</v>
      </c>
      <c r="Y14" t="n">
        <v>1</v>
      </c>
      <c r="Z14" t="n">
        <v>10</v>
      </c>
      <c r="AA14" t="n">
        <v>863.9299088786615</v>
      </c>
      <c r="AB14" t="n">
        <v>1182.067015225421</v>
      </c>
      <c r="AC14" t="n">
        <v>1069.252198333782</v>
      </c>
      <c r="AD14" t="n">
        <v>863929.9088786616</v>
      </c>
      <c r="AE14" t="n">
        <v>1182067.015225421</v>
      </c>
      <c r="AF14" t="n">
        <v>4.824390038368432e-06</v>
      </c>
      <c r="AG14" t="n">
        <v>34.7337962962963</v>
      </c>
      <c r="AH14" t="n">
        <v>1069252.198333782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3.3506</v>
      </c>
      <c r="E15" t="n">
        <v>29.85</v>
      </c>
      <c r="F15" t="n">
        <v>25.68</v>
      </c>
      <c r="G15" t="n">
        <v>29.07</v>
      </c>
      <c r="H15" t="n">
        <v>0.44</v>
      </c>
      <c r="I15" t="n">
        <v>53</v>
      </c>
      <c r="J15" t="n">
        <v>172.61</v>
      </c>
      <c r="K15" t="n">
        <v>51.39</v>
      </c>
      <c r="L15" t="n">
        <v>4.25</v>
      </c>
      <c r="M15" t="n">
        <v>51</v>
      </c>
      <c r="N15" t="n">
        <v>31.97</v>
      </c>
      <c r="O15" t="n">
        <v>21523.17</v>
      </c>
      <c r="P15" t="n">
        <v>304.37</v>
      </c>
      <c r="Q15" t="n">
        <v>1397.38</v>
      </c>
      <c r="R15" t="n">
        <v>121.49</v>
      </c>
      <c r="S15" t="n">
        <v>66.97</v>
      </c>
      <c r="T15" t="n">
        <v>24483.67</v>
      </c>
      <c r="U15" t="n">
        <v>0.55</v>
      </c>
      <c r="V15" t="n">
        <v>0.82</v>
      </c>
      <c r="W15" t="n">
        <v>5.39</v>
      </c>
      <c r="X15" t="n">
        <v>1.51</v>
      </c>
      <c r="Y15" t="n">
        <v>1</v>
      </c>
      <c r="Z15" t="n">
        <v>10</v>
      </c>
      <c r="AA15" t="n">
        <v>859.8299855020787</v>
      </c>
      <c r="AB15" t="n">
        <v>1176.457319185727</v>
      </c>
      <c r="AC15" t="n">
        <v>1064.177883810858</v>
      </c>
      <c r="AD15" t="n">
        <v>859829.9855020787</v>
      </c>
      <c r="AE15" t="n">
        <v>1176457.319185727</v>
      </c>
      <c r="AF15" t="n">
        <v>4.851466509366208e-06</v>
      </c>
      <c r="AG15" t="n">
        <v>34.54861111111111</v>
      </c>
      <c r="AH15" t="n">
        <v>1064177.883810858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3.3812</v>
      </c>
      <c r="E16" t="n">
        <v>29.58</v>
      </c>
      <c r="F16" t="n">
        <v>25.54</v>
      </c>
      <c r="G16" t="n">
        <v>31.28</v>
      </c>
      <c r="H16" t="n">
        <v>0.46</v>
      </c>
      <c r="I16" t="n">
        <v>49</v>
      </c>
      <c r="J16" t="n">
        <v>172.98</v>
      </c>
      <c r="K16" t="n">
        <v>51.39</v>
      </c>
      <c r="L16" t="n">
        <v>4.5</v>
      </c>
      <c r="M16" t="n">
        <v>47</v>
      </c>
      <c r="N16" t="n">
        <v>32.09</v>
      </c>
      <c r="O16" t="n">
        <v>21568.34</v>
      </c>
      <c r="P16" t="n">
        <v>301.36</v>
      </c>
      <c r="Q16" t="n">
        <v>1397.29</v>
      </c>
      <c r="R16" t="n">
        <v>117.06</v>
      </c>
      <c r="S16" t="n">
        <v>66.97</v>
      </c>
      <c r="T16" t="n">
        <v>22285.45</v>
      </c>
      <c r="U16" t="n">
        <v>0.57</v>
      </c>
      <c r="V16" t="n">
        <v>0.82</v>
      </c>
      <c r="W16" t="n">
        <v>5.38</v>
      </c>
      <c r="X16" t="n">
        <v>1.38</v>
      </c>
      <c r="Y16" t="n">
        <v>1</v>
      </c>
      <c r="Z16" t="n">
        <v>10</v>
      </c>
      <c r="AA16" t="n">
        <v>844.1948503133457</v>
      </c>
      <c r="AB16" t="n">
        <v>1155.064637447019</v>
      </c>
      <c r="AC16" t="n">
        <v>1044.826889592475</v>
      </c>
      <c r="AD16" t="n">
        <v>844194.8503133457</v>
      </c>
      <c r="AE16" t="n">
        <v>1155064.637447019</v>
      </c>
      <c r="AF16" t="n">
        <v>4.895773461908024e-06</v>
      </c>
      <c r="AG16" t="n">
        <v>34.23611111111111</v>
      </c>
      <c r="AH16" t="n">
        <v>1044826.889592475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3.4015</v>
      </c>
      <c r="E17" t="n">
        <v>29.4</v>
      </c>
      <c r="F17" t="n">
        <v>25.47</v>
      </c>
      <c r="G17" t="n">
        <v>33.22</v>
      </c>
      <c r="H17" t="n">
        <v>0.49</v>
      </c>
      <c r="I17" t="n">
        <v>46</v>
      </c>
      <c r="J17" t="n">
        <v>173.35</v>
      </c>
      <c r="K17" t="n">
        <v>51.39</v>
      </c>
      <c r="L17" t="n">
        <v>4.75</v>
      </c>
      <c r="M17" t="n">
        <v>44</v>
      </c>
      <c r="N17" t="n">
        <v>32.2</v>
      </c>
      <c r="O17" t="n">
        <v>21613.54</v>
      </c>
      <c r="P17" t="n">
        <v>298.22</v>
      </c>
      <c r="Q17" t="n">
        <v>1397.29</v>
      </c>
      <c r="R17" t="n">
        <v>114.96</v>
      </c>
      <c r="S17" t="n">
        <v>66.97</v>
      </c>
      <c r="T17" t="n">
        <v>21253.03</v>
      </c>
      <c r="U17" t="n">
        <v>0.58</v>
      </c>
      <c r="V17" t="n">
        <v>0.83</v>
      </c>
      <c r="W17" t="n">
        <v>5.37</v>
      </c>
      <c r="X17" t="n">
        <v>1.3</v>
      </c>
      <c r="Y17" t="n">
        <v>1</v>
      </c>
      <c r="Z17" t="n">
        <v>10</v>
      </c>
      <c r="AA17" t="n">
        <v>839.6373970972888</v>
      </c>
      <c r="AB17" t="n">
        <v>1148.828928896165</v>
      </c>
      <c r="AC17" t="n">
        <v>1039.186308313843</v>
      </c>
      <c r="AD17" t="n">
        <v>839637.3970972889</v>
      </c>
      <c r="AE17" t="n">
        <v>1148828.928896165</v>
      </c>
      <c r="AF17" t="n">
        <v>4.925166636306678e-06</v>
      </c>
      <c r="AG17" t="n">
        <v>34.02777777777778</v>
      </c>
      <c r="AH17" t="n">
        <v>1039186.308313843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3.4171</v>
      </c>
      <c r="E18" t="n">
        <v>29.26</v>
      </c>
      <c r="F18" t="n">
        <v>25.4</v>
      </c>
      <c r="G18" t="n">
        <v>34.64</v>
      </c>
      <c r="H18" t="n">
        <v>0.51</v>
      </c>
      <c r="I18" t="n">
        <v>44</v>
      </c>
      <c r="J18" t="n">
        <v>173.71</v>
      </c>
      <c r="K18" t="n">
        <v>51.39</v>
      </c>
      <c r="L18" t="n">
        <v>5</v>
      </c>
      <c r="M18" t="n">
        <v>42</v>
      </c>
      <c r="N18" t="n">
        <v>32.32</v>
      </c>
      <c r="O18" t="n">
        <v>21658.78</v>
      </c>
      <c r="P18" t="n">
        <v>296.6</v>
      </c>
      <c r="Q18" t="n">
        <v>1397.19</v>
      </c>
      <c r="R18" t="n">
        <v>112.75</v>
      </c>
      <c r="S18" t="n">
        <v>66.97</v>
      </c>
      <c r="T18" t="n">
        <v>20157.71</v>
      </c>
      <c r="U18" t="n">
        <v>0.59</v>
      </c>
      <c r="V18" t="n">
        <v>0.83</v>
      </c>
      <c r="W18" t="n">
        <v>5.37</v>
      </c>
      <c r="X18" t="n">
        <v>1.24</v>
      </c>
      <c r="Y18" t="n">
        <v>1</v>
      </c>
      <c r="Z18" t="n">
        <v>10</v>
      </c>
      <c r="AA18" t="n">
        <v>836.5567242889821</v>
      </c>
      <c r="AB18" t="n">
        <v>1144.613816450147</v>
      </c>
      <c r="AC18" t="n">
        <v>1035.373480283725</v>
      </c>
      <c r="AD18" t="n">
        <v>836556.7242889821</v>
      </c>
      <c r="AE18" t="n">
        <v>1144613.816450147</v>
      </c>
      <c r="AF18" t="n">
        <v>4.94775449446525e-06</v>
      </c>
      <c r="AG18" t="n">
        <v>33.86574074074074</v>
      </c>
      <c r="AH18" t="n">
        <v>1035373.480283725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3.4412</v>
      </c>
      <c r="E19" t="n">
        <v>29.06</v>
      </c>
      <c r="F19" t="n">
        <v>25.3</v>
      </c>
      <c r="G19" t="n">
        <v>37.02</v>
      </c>
      <c r="H19" t="n">
        <v>0.53</v>
      </c>
      <c r="I19" t="n">
        <v>41</v>
      </c>
      <c r="J19" t="n">
        <v>174.08</v>
      </c>
      <c r="K19" t="n">
        <v>51.39</v>
      </c>
      <c r="L19" t="n">
        <v>5.25</v>
      </c>
      <c r="M19" t="n">
        <v>39</v>
      </c>
      <c r="N19" t="n">
        <v>32.44</v>
      </c>
      <c r="O19" t="n">
        <v>21704.07</v>
      </c>
      <c r="P19" t="n">
        <v>292.98</v>
      </c>
      <c r="Q19" t="n">
        <v>1397.34</v>
      </c>
      <c r="R19" t="n">
        <v>109.05</v>
      </c>
      <c r="S19" t="n">
        <v>66.97</v>
      </c>
      <c r="T19" t="n">
        <v>18319.76</v>
      </c>
      <c r="U19" t="n">
        <v>0.61</v>
      </c>
      <c r="V19" t="n">
        <v>0.83</v>
      </c>
      <c r="W19" t="n">
        <v>5.37</v>
      </c>
      <c r="X19" t="n">
        <v>1.13</v>
      </c>
      <c r="Y19" t="n">
        <v>1</v>
      </c>
      <c r="Z19" t="n">
        <v>10</v>
      </c>
      <c r="AA19" t="n">
        <v>821.6188696503352</v>
      </c>
      <c r="AB19" t="n">
        <v>1124.175184721915</v>
      </c>
      <c r="AC19" t="n">
        <v>1016.885482881836</v>
      </c>
      <c r="AD19" t="n">
        <v>821618.8696503353</v>
      </c>
      <c r="AE19" t="n">
        <v>1124175.184721915</v>
      </c>
      <c r="AF19" t="n">
        <v>4.982649839440994e-06</v>
      </c>
      <c r="AG19" t="n">
        <v>33.63425925925926</v>
      </c>
      <c r="AH19" t="n">
        <v>1016885.482881836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3.4512</v>
      </c>
      <c r="E20" t="n">
        <v>28.98</v>
      </c>
      <c r="F20" t="n">
        <v>25.28</v>
      </c>
      <c r="G20" t="n">
        <v>38.89</v>
      </c>
      <c r="H20" t="n">
        <v>0.5600000000000001</v>
      </c>
      <c r="I20" t="n">
        <v>39</v>
      </c>
      <c r="J20" t="n">
        <v>174.45</v>
      </c>
      <c r="K20" t="n">
        <v>51.39</v>
      </c>
      <c r="L20" t="n">
        <v>5.5</v>
      </c>
      <c r="M20" t="n">
        <v>37</v>
      </c>
      <c r="N20" t="n">
        <v>32.56</v>
      </c>
      <c r="O20" t="n">
        <v>21749.39</v>
      </c>
      <c r="P20" t="n">
        <v>291.22</v>
      </c>
      <c r="Q20" t="n">
        <v>1397.23</v>
      </c>
      <c r="R20" t="n">
        <v>108.81</v>
      </c>
      <c r="S20" t="n">
        <v>66.97</v>
      </c>
      <c r="T20" t="n">
        <v>18209.92</v>
      </c>
      <c r="U20" t="n">
        <v>0.62</v>
      </c>
      <c r="V20" t="n">
        <v>0.83</v>
      </c>
      <c r="W20" t="n">
        <v>5.36</v>
      </c>
      <c r="X20" t="n">
        <v>1.12</v>
      </c>
      <c r="Y20" t="n">
        <v>1</v>
      </c>
      <c r="Z20" t="n">
        <v>10</v>
      </c>
      <c r="AA20" t="n">
        <v>819.3602783437124</v>
      </c>
      <c r="AB20" t="n">
        <v>1121.084880454177</v>
      </c>
      <c r="AC20" t="n">
        <v>1014.090112916141</v>
      </c>
      <c r="AD20" t="n">
        <v>819360.2783437123</v>
      </c>
      <c r="AE20" t="n">
        <v>1121084.880454177</v>
      </c>
      <c r="AF20" t="n">
        <v>4.997129235696489e-06</v>
      </c>
      <c r="AG20" t="n">
        <v>33.54166666666666</v>
      </c>
      <c r="AH20" t="n">
        <v>1014090.112916142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3.4681</v>
      </c>
      <c r="E21" t="n">
        <v>28.83</v>
      </c>
      <c r="F21" t="n">
        <v>25.21</v>
      </c>
      <c r="G21" t="n">
        <v>40.88</v>
      </c>
      <c r="H21" t="n">
        <v>0.58</v>
      </c>
      <c r="I21" t="n">
        <v>37</v>
      </c>
      <c r="J21" t="n">
        <v>174.82</v>
      </c>
      <c r="K21" t="n">
        <v>51.39</v>
      </c>
      <c r="L21" t="n">
        <v>5.75</v>
      </c>
      <c r="M21" t="n">
        <v>35</v>
      </c>
      <c r="N21" t="n">
        <v>32.67</v>
      </c>
      <c r="O21" t="n">
        <v>21794.75</v>
      </c>
      <c r="P21" t="n">
        <v>288.59</v>
      </c>
      <c r="Q21" t="n">
        <v>1397.2</v>
      </c>
      <c r="R21" t="n">
        <v>106.36</v>
      </c>
      <c r="S21" t="n">
        <v>66.97</v>
      </c>
      <c r="T21" t="n">
        <v>16996.94</v>
      </c>
      <c r="U21" t="n">
        <v>0.63</v>
      </c>
      <c r="V21" t="n">
        <v>0.83</v>
      </c>
      <c r="W21" t="n">
        <v>5.36</v>
      </c>
      <c r="X21" t="n">
        <v>1.04</v>
      </c>
      <c r="Y21" t="n">
        <v>1</v>
      </c>
      <c r="Z21" t="n">
        <v>10</v>
      </c>
      <c r="AA21" t="n">
        <v>815.546511274662</v>
      </c>
      <c r="AB21" t="n">
        <v>1115.866716098774</v>
      </c>
      <c r="AC21" t="n">
        <v>1009.369962843078</v>
      </c>
      <c r="AD21" t="n">
        <v>815546.511274662</v>
      </c>
      <c r="AE21" t="n">
        <v>1115866.716098774</v>
      </c>
      <c r="AF21" t="n">
        <v>5.021599415368276e-06</v>
      </c>
      <c r="AG21" t="n">
        <v>33.36805555555555</v>
      </c>
      <c r="AH21" t="n">
        <v>1009369.962843078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3.4745</v>
      </c>
      <c r="E22" t="n">
        <v>28.78</v>
      </c>
      <c r="F22" t="n">
        <v>25.19</v>
      </c>
      <c r="G22" t="n">
        <v>41.98</v>
      </c>
      <c r="H22" t="n">
        <v>0.61</v>
      </c>
      <c r="I22" t="n">
        <v>36</v>
      </c>
      <c r="J22" t="n">
        <v>175.18</v>
      </c>
      <c r="K22" t="n">
        <v>51.39</v>
      </c>
      <c r="L22" t="n">
        <v>6</v>
      </c>
      <c r="M22" t="n">
        <v>34</v>
      </c>
      <c r="N22" t="n">
        <v>32.79</v>
      </c>
      <c r="O22" t="n">
        <v>21840.16</v>
      </c>
      <c r="P22" t="n">
        <v>286.81</v>
      </c>
      <c r="Q22" t="n">
        <v>1397.25</v>
      </c>
      <c r="R22" t="n">
        <v>105.93</v>
      </c>
      <c r="S22" t="n">
        <v>66.97</v>
      </c>
      <c r="T22" t="n">
        <v>16786.94</v>
      </c>
      <c r="U22" t="n">
        <v>0.63</v>
      </c>
      <c r="V22" t="n">
        <v>0.84</v>
      </c>
      <c r="W22" t="n">
        <v>5.35</v>
      </c>
      <c r="X22" t="n">
        <v>1.02</v>
      </c>
      <c r="Y22" t="n">
        <v>1</v>
      </c>
      <c r="Z22" t="n">
        <v>10</v>
      </c>
      <c r="AA22" t="n">
        <v>813.6339567607853</v>
      </c>
      <c r="AB22" t="n">
        <v>1113.249874636938</v>
      </c>
      <c r="AC22" t="n">
        <v>1007.0028690576</v>
      </c>
      <c r="AD22" t="n">
        <v>813633.9567607853</v>
      </c>
      <c r="AE22" t="n">
        <v>1113249.874636938</v>
      </c>
      <c r="AF22" t="n">
        <v>5.030866228971792e-06</v>
      </c>
      <c r="AG22" t="n">
        <v>33.31018518518518</v>
      </c>
      <c r="AH22" t="n">
        <v>1007002.8690576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3.4924</v>
      </c>
      <c r="E23" t="n">
        <v>28.63</v>
      </c>
      <c r="F23" t="n">
        <v>25.11</v>
      </c>
      <c r="G23" t="n">
        <v>44.31</v>
      </c>
      <c r="H23" t="n">
        <v>0.63</v>
      </c>
      <c r="I23" t="n">
        <v>34</v>
      </c>
      <c r="J23" t="n">
        <v>175.55</v>
      </c>
      <c r="K23" t="n">
        <v>51.39</v>
      </c>
      <c r="L23" t="n">
        <v>6.25</v>
      </c>
      <c r="M23" t="n">
        <v>32</v>
      </c>
      <c r="N23" t="n">
        <v>32.91</v>
      </c>
      <c r="O23" t="n">
        <v>21885.6</v>
      </c>
      <c r="P23" t="n">
        <v>283.81</v>
      </c>
      <c r="Q23" t="n">
        <v>1397.36</v>
      </c>
      <c r="R23" t="n">
        <v>102.95</v>
      </c>
      <c r="S23" t="n">
        <v>66.97</v>
      </c>
      <c r="T23" t="n">
        <v>15308.33</v>
      </c>
      <c r="U23" t="n">
        <v>0.65</v>
      </c>
      <c r="V23" t="n">
        <v>0.84</v>
      </c>
      <c r="W23" t="n">
        <v>5.36</v>
      </c>
      <c r="X23" t="n">
        <v>0.9399999999999999</v>
      </c>
      <c r="Y23" t="n">
        <v>1</v>
      </c>
      <c r="Z23" t="n">
        <v>10</v>
      </c>
      <c r="AA23" t="n">
        <v>809.5832105671959</v>
      </c>
      <c r="AB23" t="n">
        <v>1107.707464988559</v>
      </c>
      <c r="AC23" t="n">
        <v>1001.989419207242</v>
      </c>
      <c r="AD23" t="n">
        <v>809583.2105671959</v>
      </c>
      <c r="AE23" t="n">
        <v>1107707.464988559</v>
      </c>
      <c r="AF23" t="n">
        <v>5.056784348269129e-06</v>
      </c>
      <c r="AG23" t="n">
        <v>33.13657407407408</v>
      </c>
      <c r="AH23" t="n">
        <v>1001989.419207242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3.4992</v>
      </c>
      <c r="E24" t="n">
        <v>28.58</v>
      </c>
      <c r="F24" t="n">
        <v>25.09</v>
      </c>
      <c r="G24" t="n">
        <v>45.61</v>
      </c>
      <c r="H24" t="n">
        <v>0.66</v>
      </c>
      <c r="I24" t="n">
        <v>33</v>
      </c>
      <c r="J24" t="n">
        <v>175.92</v>
      </c>
      <c r="K24" t="n">
        <v>51.39</v>
      </c>
      <c r="L24" t="n">
        <v>6.5</v>
      </c>
      <c r="M24" t="n">
        <v>31</v>
      </c>
      <c r="N24" t="n">
        <v>33.03</v>
      </c>
      <c r="O24" t="n">
        <v>21931.08</v>
      </c>
      <c r="P24" t="n">
        <v>282.8</v>
      </c>
      <c r="Q24" t="n">
        <v>1397.17</v>
      </c>
      <c r="R24" t="n">
        <v>102.71</v>
      </c>
      <c r="S24" t="n">
        <v>66.97</v>
      </c>
      <c r="T24" t="n">
        <v>15189.41</v>
      </c>
      <c r="U24" t="n">
        <v>0.65</v>
      </c>
      <c r="V24" t="n">
        <v>0.84</v>
      </c>
      <c r="W24" t="n">
        <v>5.34</v>
      </c>
      <c r="X24" t="n">
        <v>0.92</v>
      </c>
      <c r="Y24" t="n">
        <v>1</v>
      </c>
      <c r="Z24" t="n">
        <v>10</v>
      </c>
      <c r="AA24" t="n">
        <v>808.1918229030582</v>
      </c>
      <c r="AB24" t="n">
        <v>1105.803707002794</v>
      </c>
      <c r="AC24" t="n">
        <v>1000.267353211697</v>
      </c>
      <c r="AD24" t="n">
        <v>808191.8229030583</v>
      </c>
      <c r="AE24" t="n">
        <v>1105803.707002794</v>
      </c>
      <c r="AF24" t="n">
        <v>5.066630337722866e-06</v>
      </c>
      <c r="AG24" t="n">
        <v>33.0787037037037</v>
      </c>
      <c r="AH24" t="n">
        <v>1000267.353211697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3.5126</v>
      </c>
      <c r="E25" t="n">
        <v>28.47</v>
      </c>
      <c r="F25" t="n">
        <v>25.05</v>
      </c>
      <c r="G25" t="n">
        <v>48.48</v>
      </c>
      <c r="H25" t="n">
        <v>0.68</v>
      </c>
      <c r="I25" t="n">
        <v>31</v>
      </c>
      <c r="J25" t="n">
        <v>176.29</v>
      </c>
      <c r="K25" t="n">
        <v>51.39</v>
      </c>
      <c r="L25" t="n">
        <v>6.75</v>
      </c>
      <c r="M25" t="n">
        <v>29</v>
      </c>
      <c r="N25" t="n">
        <v>33.15</v>
      </c>
      <c r="O25" t="n">
        <v>21976.61</v>
      </c>
      <c r="P25" t="n">
        <v>280.54</v>
      </c>
      <c r="Q25" t="n">
        <v>1397.24</v>
      </c>
      <c r="R25" t="n">
        <v>101</v>
      </c>
      <c r="S25" t="n">
        <v>66.97</v>
      </c>
      <c r="T25" t="n">
        <v>14348.55</v>
      </c>
      <c r="U25" t="n">
        <v>0.66</v>
      </c>
      <c r="V25" t="n">
        <v>0.84</v>
      </c>
      <c r="W25" t="n">
        <v>5.35</v>
      </c>
      <c r="X25" t="n">
        <v>0.88</v>
      </c>
      <c r="Y25" t="n">
        <v>1</v>
      </c>
      <c r="Z25" t="n">
        <v>10</v>
      </c>
      <c r="AA25" t="n">
        <v>795.5352975938033</v>
      </c>
      <c r="AB25" t="n">
        <v>1088.486490708183</v>
      </c>
      <c r="AC25" t="n">
        <v>984.6028677353775</v>
      </c>
      <c r="AD25" t="n">
        <v>795535.2975938033</v>
      </c>
      <c r="AE25" t="n">
        <v>1088486.490708183</v>
      </c>
      <c r="AF25" t="n">
        <v>5.086032728705229e-06</v>
      </c>
      <c r="AG25" t="n">
        <v>32.95138888888889</v>
      </c>
      <c r="AH25" t="n">
        <v>984602.8677353775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3.5245</v>
      </c>
      <c r="E26" t="n">
        <v>28.37</v>
      </c>
      <c r="F26" t="n">
        <v>24.98</v>
      </c>
      <c r="G26" t="n">
        <v>49.97</v>
      </c>
      <c r="H26" t="n">
        <v>0.7</v>
      </c>
      <c r="I26" t="n">
        <v>30</v>
      </c>
      <c r="J26" t="n">
        <v>176.66</v>
      </c>
      <c r="K26" t="n">
        <v>51.39</v>
      </c>
      <c r="L26" t="n">
        <v>7</v>
      </c>
      <c r="M26" t="n">
        <v>28</v>
      </c>
      <c r="N26" t="n">
        <v>33.27</v>
      </c>
      <c r="O26" t="n">
        <v>22022.17</v>
      </c>
      <c r="P26" t="n">
        <v>277.2</v>
      </c>
      <c r="Q26" t="n">
        <v>1397.19</v>
      </c>
      <c r="R26" t="n">
        <v>99.19</v>
      </c>
      <c r="S26" t="n">
        <v>66.97</v>
      </c>
      <c r="T26" t="n">
        <v>13446.98</v>
      </c>
      <c r="U26" t="n">
        <v>0.68</v>
      </c>
      <c r="V26" t="n">
        <v>0.84</v>
      </c>
      <c r="W26" t="n">
        <v>5.34</v>
      </c>
      <c r="X26" t="n">
        <v>0.82</v>
      </c>
      <c r="Y26" t="n">
        <v>1</v>
      </c>
      <c r="Z26" t="n">
        <v>10</v>
      </c>
      <c r="AA26" t="n">
        <v>791.8962476531362</v>
      </c>
      <c r="AB26" t="n">
        <v>1083.507382035809</v>
      </c>
      <c r="AC26" t="n">
        <v>980.0989582064725</v>
      </c>
      <c r="AD26" t="n">
        <v>791896.2476531363</v>
      </c>
      <c r="AE26" t="n">
        <v>1083507.382035809</v>
      </c>
      <c r="AF26" t="n">
        <v>5.103263210249269e-06</v>
      </c>
      <c r="AG26" t="n">
        <v>32.83564814814815</v>
      </c>
      <c r="AH26" t="n">
        <v>980098.9582064725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3.5288</v>
      </c>
      <c r="E27" t="n">
        <v>28.34</v>
      </c>
      <c r="F27" t="n">
        <v>24.98</v>
      </c>
      <c r="G27" t="n">
        <v>51.69</v>
      </c>
      <c r="H27" t="n">
        <v>0.73</v>
      </c>
      <c r="I27" t="n">
        <v>29</v>
      </c>
      <c r="J27" t="n">
        <v>177.03</v>
      </c>
      <c r="K27" t="n">
        <v>51.39</v>
      </c>
      <c r="L27" t="n">
        <v>7.25</v>
      </c>
      <c r="M27" t="n">
        <v>27</v>
      </c>
      <c r="N27" t="n">
        <v>33.39</v>
      </c>
      <c r="O27" t="n">
        <v>22067.77</v>
      </c>
      <c r="P27" t="n">
        <v>274.8</v>
      </c>
      <c r="Q27" t="n">
        <v>1397.19</v>
      </c>
      <c r="R27" t="n">
        <v>99.22</v>
      </c>
      <c r="S27" t="n">
        <v>66.97</v>
      </c>
      <c r="T27" t="n">
        <v>13465.1</v>
      </c>
      <c r="U27" t="n">
        <v>0.68</v>
      </c>
      <c r="V27" t="n">
        <v>0.84</v>
      </c>
      <c r="W27" t="n">
        <v>5.34</v>
      </c>
      <c r="X27" t="n">
        <v>0.82</v>
      </c>
      <c r="Y27" t="n">
        <v>1</v>
      </c>
      <c r="Z27" t="n">
        <v>10</v>
      </c>
      <c r="AA27" t="n">
        <v>789.8829175786847</v>
      </c>
      <c r="AB27" t="n">
        <v>1080.75265500609</v>
      </c>
      <c r="AC27" t="n">
        <v>977.6071384581863</v>
      </c>
      <c r="AD27" t="n">
        <v>789882.9175786846</v>
      </c>
      <c r="AE27" t="n">
        <v>1080752.65500609</v>
      </c>
      <c r="AF27" t="n">
        <v>5.109489350639132e-06</v>
      </c>
      <c r="AG27" t="n">
        <v>32.80092592592593</v>
      </c>
      <c r="AH27" t="n">
        <v>977607.1384581863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3.5481</v>
      </c>
      <c r="E28" t="n">
        <v>28.18</v>
      </c>
      <c r="F28" t="n">
        <v>24.9</v>
      </c>
      <c r="G28" t="n">
        <v>55.33</v>
      </c>
      <c r="H28" t="n">
        <v>0.75</v>
      </c>
      <c r="I28" t="n">
        <v>27</v>
      </c>
      <c r="J28" t="n">
        <v>177.4</v>
      </c>
      <c r="K28" t="n">
        <v>51.39</v>
      </c>
      <c r="L28" t="n">
        <v>7.5</v>
      </c>
      <c r="M28" t="n">
        <v>25</v>
      </c>
      <c r="N28" t="n">
        <v>33.51</v>
      </c>
      <c r="O28" t="n">
        <v>22113.42</v>
      </c>
      <c r="P28" t="n">
        <v>272.46</v>
      </c>
      <c r="Q28" t="n">
        <v>1397.17</v>
      </c>
      <c r="R28" t="n">
        <v>96.36</v>
      </c>
      <c r="S28" t="n">
        <v>66.97</v>
      </c>
      <c r="T28" t="n">
        <v>12047.1</v>
      </c>
      <c r="U28" t="n">
        <v>0.7</v>
      </c>
      <c r="V28" t="n">
        <v>0.85</v>
      </c>
      <c r="W28" t="n">
        <v>5.34</v>
      </c>
      <c r="X28" t="n">
        <v>0.73</v>
      </c>
      <c r="Y28" t="n">
        <v>1</v>
      </c>
      <c r="Z28" t="n">
        <v>10</v>
      </c>
      <c r="AA28" t="n">
        <v>786.2978559900114</v>
      </c>
      <c r="AB28" t="n">
        <v>1075.847415578713</v>
      </c>
      <c r="AC28" t="n">
        <v>973.1700481972108</v>
      </c>
      <c r="AD28" t="n">
        <v>786297.8559900114</v>
      </c>
      <c r="AE28" t="n">
        <v>1075847.415578713</v>
      </c>
      <c r="AF28" t="n">
        <v>5.137434585412237e-06</v>
      </c>
      <c r="AG28" t="n">
        <v>32.61574074074074</v>
      </c>
      <c r="AH28" t="n">
        <v>973170.0481972108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3.5527</v>
      </c>
      <c r="E29" t="n">
        <v>28.15</v>
      </c>
      <c r="F29" t="n">
        <v>24.89</v>
      </c>
      <c r="G29" t="n">
        <v>57.45</v>
      </c>
      <c r="H29" t="n">
        <v>0.77</v>
      </c>
      <c r="I29" t="n">
        <v>26</v>
      </c>
      <c r="J29" t="n">
        <v>177.77</v>
      </c>
      <c r="K29" t="n">
        <v>51.39</v>
      </c>
      <c r="L29" t="n">
        <v>7.75</v>
      </c>
      <c r="M29" t="n">
        <v>24</v>
      </c>
      <c r="N29" t="n">
        <v>33.63</v>
      </c>
      <c r="O29" t="n">
        <v>22159.1</v>
      </c>
      <c r="P29" t="n">
        <v>269.47</v>
      </c>
      <c r="Q29" t="n">
        <v>1397.25</v>
      </c>
      <c r="R29" t="n">
        <v>96.12</v>
      </c>
      <c r="S29" t="n">
        <v>66.97</v>
      </c>
      <c r="T29" t="n">
        <v>11932.93</v>
      </c>
      <c r="U29" t="n">
        <v>0.7</v>
      </c>
      <c r="V29" t="n">
        <v>0.85</v>
      </c>
      <c r="W29" t="n">
        <v>5.34</v>
      </c>
      <c r="X29" t="n">
        <v>0.73</v>
      </c>
      <c r="Y29" t="n">
        <v>1</v>
      </c>
      <c r="Z29" t="n">
        <v>10</v>
      </c>
      <c r="AA29" t="n">
        <v>783.8336159140647</v>
      </c>
      <c r="AB29" t="n">
        <v>1072.475733592203</v>
      </c>
      <c r="AC29" t="n">
        <v>970.1201548073083</v>
      </c>
      <c r="AD29" t="n">
        <v>783833.6159140647</v>
      </c>
      <c r="AE29" t="n">
        <v>1072475.733592203</v>
      </c>
      <c r="AF29" t="n">
        <v>5.144095107689765e-06</v>
      </c>
      <c r="AG29" t="n">
        <v>32.58101851851852</v>
      </c>
      <c r="AH29" t="n">
        <v>970120.1548073082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3.564</v>
      </c>
      <c r="E30" t="n">
        <v>28.06</v>
      </c>
      <c r="F30" t="n">
        <v>24.84</v>
      </c>
      <c r="G30" t="n">
        <v>59.61</v>
      </c>
      <c r="H30" t="n">
        <v>0.8</v>
      </c>
      <c r="I30" t="n">
        <v>25</v>
      </c>
      <c r="J30" t="n">
        <v>178.14</v>
      </c>
      <c r="K30" t="n">
        <v>51.39</v>
      </c>
      <c r="L30" t="n">
        <v>8</v>
      </c>
      <c r="M30" t="n">
        <v>23</v>
      </c>
      <c r="N30" t="n">
        <v>33.75</v>
      </c>
      <c r="O30" t="n">
        <v>22204.83</v>
      </c>
      <c r="P30" t="n">
        <v>267.93</v>
      </c>
      <c r="Q30" t="n">
        <v>1397.22</v>
      </c>
      <c r="R30" t="n">
        <v>94.52</v>
      </c>
      <c r="S30" t="n">
        <v>66.97</v>
      </c>
      <c r="T30" t="n">
        <v>11137.9</v>
      </c>
      <c r="U30" t="n">
        <v>0.71</v>
      </c>
      <c r="V30" t="n">
        <v>0.85</v>
      </c>
      <c r="W30" t="n">
        <v>5.33</v>
      </c>
      <c r="X30" t="n">
        <v>0.67</v>
      </c>
      <c r="Y30" t="n">
        <v>1</v>
      </c>
      <c r="Z30" t="n">
        <v>10</v>
      </c>
      <c r="AA30" t="n">
        <v>781.5322937455971</v>
      </c>
      <c r="AB30" t="n">
        <v>1069.326963074137</v>
      </c>
      <c r="AC30" t="n">
        <v>967.2718985281593</v>
      </c>
      <c r="AD30" t="n">
        <v>781532.2937455971</v>
      </c>
      <c r="AE30" t="n">
        <v>1069326.963074137</v>
      </c>
      <c r="AF30" t="n">
        <v>5.160456825458475e-06</v>
      </c>
      <c r="AG30" t="n">
        <v>32.47685185185185</v>
      </c>
      <c r="AH30" t="n">
        <v>967271.8985281594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3.5619</v>
      </c>
      <c r="E31" t="n">
        <v>28.07</v>
      </c>
      <c r="F31" t="n">
        <v>24.86</v>
      </c>
      <c r="G31" t="n">
        <v>59.65</v>
      </c>
      <c r="H31" t="n">
        <v>0.82</v>
      </c>
      <c r="I31" t="n">
        <v>25</v>
      </c>
      <c r="J31" t="n">
        <v>178.51</v>
      </c>
      <c r="K31" t="n">
        <v>51.39</v>
      </c>
      <c r="L31" t="n">
        <v>8.25</v>
      </c>
      <c r="M31" t="n">
        <v>23</v>
      </c>
      <c r="N31" t="n">
        <v>33.87</v>
      </c>
      <c r="O31" t="n">
        <v>22250.6</v>
      </c>
      <c r="P31" t="n">
        <v>265.7</v>
      </c>
      <c r="Q31" t="n">
        <v>1397.18</v>
      </c>
      <c r="R31" t="n">
        <v>95.09</v>
      </c>
      <c r="S31" t="n">
        <v>66.97</v>
      </c>
      <c r="T31" t="n">
        <v>11421.67</v>
      </c>
      <c r="U31" t="n">
        <v>0.7</v>
      </c>
      <c r="V31" t="n">
        <v>0.85</v>
      </c>
      <c r="W31" t="n">
        <v>5.33</v>
      </c>
      <c r="X31" t="n">
        <v>0.6899999999999999</v>
      </c>
      <c r="Y31" t="n">
        <v>1</v>
      </c>
      <c r="Z31" t="n">
        <v>10</v>
      </c>
      <c r="AA31" t="n">
        <v>780.2790143908713</v>
      </c>
      <c r="AB31" t="n">
        <v>1067.612170970218</v>
      </c>
      <c r="AC31" t="n">
        <v>965.7207637759129</v>
      </c>
      <c r="AD31" t="n">
        <v>780279.0143908714</v>
      </c>
      <c r="AE31" t="n">
        <v>1067612.170970218</v>
      </c>
      <c r="AF31" t="n">
        <v>5.157416152244821e-06</v>
      </c>
      <c r="AG31" t="n">
        <v>32.48842592592593</v>
      </c>
      <c r="AH31" t="n">
        <v>965720.7637759129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3.5684</v>
      </c>
      <c r="E32" t="n">
        <v>28.02</v>
      </c>
      <c r="F32" t="n">
        <v>24.84</v>
      </c>
      <c r="G32" t="n">
        <v>62.1</v>
      </c>
      <c r="H32" t="n">
        <v>0.84</v>
      </c>
      <c r="I32" t="n">
        <v>24</v>
      </c>
      <c r="J32" t="n">
        <v>178.88</v>
      </c>
      <c r="K32" t="n">
        <v>51.39</v>
      </c>
      <c r="L32" t="n">
        <v>8.5</v>
      </c>
      <c r="M32" t="n">
        <v>22</v>
      </c>
      <c r="N32" t="n">
        <v>33.99</v>
      </c>
      <c r="O32" t="n">
        <v>22296.41</v>
      </c>
      <c r="P32" t="n">
        <v>264.31</v>
      </c>
      <c r="Q32" t="n">
        <v>1397.31</v>
      </c>
      <c r="R32" t="n">
        <v>94.38</v>
      </c>
      <c r="S32" t="n">
        <v>66.97</v>
      </c>
      <c r="T32" t="n">
        <v>11073.48</v>
      </c>
      <c r="U32" t="n">
        <v>0.71</v>
      </c>
      <c r="V32" t="n">
        <v>0.85</v>
      </c>
      <c r="W32" t="n">
        <v>5.34</v>
      </c>
      <c r="X32" t="n">
        <v>0.67</v>
      </c>
      <c r="Y32" t="n">
        <v>1</v>
      </c>
      <c r="Z32" t="n">
        <v>10</v>
      </c>
      <c r="AA32" t="n">
        <v>778.7185775093081</v>
      </c>
      <c r="AB32" t="n">
        <v>1065.477112387247</v>
      </c>
      <c r="AC32" t="n">
        <v>963.7894721875267</v>
      </c>
      <c r="AD32" t="n">
        <v>778718.5775093081</v>
      </c>
      <c r="AE32" t="n">
        <v>1065477.112387247</v>
      </c>
      <c r="AF32" t="n">
        <v>5.166827759810892e-06</v>
      </c>
      <c r="AG32" t="n">
        <v>32.43055555555556</v>
      </c>
      <c r="AH32" t="n">
        <v>963789.4721875268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3.5771</v>
      </c>
      <c r="E33" t="n">
        <v>27.96</v>
      </c>
      <c r="F33" t="n">
        <v>24.8</v>
      </c>
      <c r="G33" t="n">
        <v>64.7</v>
      </c>
      <c r="H33" t="n">
        <v>0.87</v>
      </c>
      <c r="I33" t="n">
        <v>23</v>
      </c>
      <c r="J33" t="n">
        <v>179.26</v>
      </c>
      <c r="K33" t="n">
        <v>51.39</v>
      </c>
      <c r="L33" t="n">
        <v>8.75</v>
      </c>
      <c r="M33" t="n">
        <v>21</v>
      </c>
      <c r="N33" t="n">
        <v>34.11</v>
      </c>
      <c r="O33" t="n">
        <v>22342.26</v>
      </c>
      <c r="P33" t="n">
        <v>261.89</v>
      </c>
      <c r="Q33" t="n">
        <v>1397.22</v>
      </c>
      <c r="R33" t="n">
        <v>93.3</v>
      </c>
      <c r="S33" t="n">
        <v>66.97</v>
      </c>
      <c r="T33" t="n">
        <v>10536.76</v>
      </c>
      <c r="U33" t="n">
        <v>0.72</v>
      </c>
      <c r="V33" t="n">
        <v>0.85</v>
      </c>
      <c r="W33" t="n">
        <v>5.33</v>
      </c>
      <c r="X33" t="n">
        <v>0.64</v>
      </c>
      <c r="Y33" t="n">
        <v>1</v>
      </c>
      <c r="Z33" t="n">
        <v>10</v>
      </c>
      <c r="AA33" t="n">
        <v>776.2020498418284</v>
      </c>
      <c r="AB33" t="n">
        <v>1062.033888211236</v>
      </c>
      <c r="AC33" t="n">
        <v>960.6748644942788</v>
      </c>
      <c r="AD33" t="n">
        <v>776202.0498418284</v>
      </c>
      <c r="AE33" t="n">
        <v>1062033.888211236</v>
      </c>
      <c r="AF33" t="n">
        <v>5.179424834553173e-06</v>
      </c>
      <c r="AG33" t="n">
        <v>32.36111111111111</v>
      </c>
      <c r="AH33" t="n">
        <v>960674.8644942788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3.5847</v>
      </c>
      <c r="E34" t="n">
        <v>27.9</v>
      </c>
      <c r="F34" t="n">
        <v>24.78</v>
      </c>
      <c r="G34" t="n">
        <v>67.58</v>
      </c>
      <c r="H34" t="n">
        <v>0.89</v>
      </c>
      <c r="I34" t="n">
        <v>22</v>
      </c>
      <c r="J34" t="n">
        <v>179.63</v>
      </c>
      <c r="K34" t="n">
        <v>51.39</v>
      </c>
      <c r="L34" t="n">
        <v>9</v>
      </c>
      <c r="M34" t="n">
        <v>20</v>
      </c>
      <c r="N34" t="n">
        <v>34.24</v>
      </c>
      <c r="O34" t="n">
        <v>22388.15</v>
      </c>
      <c r="P34" t="n">
        <v>260.43</v>
      </c>
      <c r="Q34" t="n">
        <v>1397.17</v>
      </c>
      <c r="R34" t="n">
        <v>92.48999999999999</v>
      </c>
      <c r="S34" t="n">
        <v>66.97</v>
      </c>
      <c r="T34" t="n">
        <v>10138.43</v>
      </c>
      <c r="U34" t="n">
        <v>0.72</v>
      </c>
      <c r="V34" t="n">
        <v>0.85</v>
      </c>
      <c r="W34" t="n">
        <v>5.33</v>
      </c>
      <c r="X34" t="n">
        <v>0.61</v>
      </c>
      <c r="Y34" t="n">
        <v>1</v>
      </c>
      <c r="Z34" t="n">
        <v>10</v>
      </c>
      <c r="AA34" t="n">
        <v>764.8802947305016</v>
      </c>
      <c r="AB34" t="n">
        <v>1046.542963387335</v>
      </c>
      <c r="AC34" t="n">
        <v>946.6623717939211</v>
      </c>
      <c r="AD34" t="n">
        <v>764880.2947305016</v>
      </c>
      <c r="AE34" t="n">
        <v>1046542.963387335</v>
      </c>
      <c r="AF34" t="n">
        <v>5.19042917570735e-06</v>
      </c>
      <c r="AG34" t="n">
        <v>32.29166666666666</v>
      </c>
      <c r="AH34" t="n">
        <v>946662.3717939211</v>
      </c>
    </row>
    <row r="35">
      <c r="A35" t="n">
        <v>33</v>
      </c>
      <c r="B35" t="n">
        <v>85</v>
      </c>
      <c r="C35" t="inlineStr">
        <is>
          <t xml:space="preserve">CONCLUIDO	</t>
        </is>
      </c>
      <c r="D35" t="n">
        <v>3.5941</v>
      </c>
      <c r="E35" t="n">
        <v>27.82</v>
      </c>
      <c r="F35" t="n">
        <v>24.74</v>
      </c>
      <c r="G35" t="n">
        <v>70.68000000000001</v>
      </c>
      <c r="H35" t="n">
        <v>0.91</v>
      </c>
      <c r="I35" t="n">
        <v>21</v>
      </c>
      <c r="J35" t="n">
        <v>180</v>
      </c>
      <c r="K35" t="n">
        <v>51.39</v>
      </c>
      <c r="L35" t="n">
        <v>9.25</v>
      </c>
      <c r="M35" t="n">
        <v>19</v>
      </c>
      <c r="N35" t="n">
        <v>34.36</v>
      </c>
      <c r="O35" t="n">
        <v>22434.08</v>
      </c>
      <c r="P35" t="n">
        <v>256.36</v>
      </c>
      <c r="Q35" t="n">
        <v>1397.18</v>
      </c>
      <c r="R35" t="n">
        <v>91.11</v>
      </c>
      <c r="S35" t="n">
        <v>66.97</v>
      </c>
      <c r="T35" t="n">
        <v>9453.76</v>
      </c>
      <c r="U35" t="n">
        <v>0.74</v>
      </c>
      <c r="V35" t="n">
        <v>0.85</v>
      </c>
      <c r="W35" t="n">
        <v>5.33</v>
      </c>
      <c r="X35" t="n">
        <v>0.57</v>
      </c>
      <c r="Y35" t="n">
        <v>1</v>
      </c>
      <c r="Z35" t="n">
        <v>10</v>
      </c>
      <c r="AA35" t="n">
        <v>761.2199519223341</v>
      </c>
      <c r="AB35" t="n">
        <v>1041.534720874272</v>
      </c>
      <c r="AC35" t="n">
        <v>942.1321089171926</v>
      </c>
      <c r="AD35" t="n">
        <v>761219.951922334</v>
      </c>
      <c r="AE35" t="n">
        <v>1041534.720874272</v>
      </c>
      <c r="AF35" t="n">
        <v>5.204039808187515e-06</v>
      </c>
      <c r="AG35" t="n">
        <v>32.19907407407408</v>
      </c>
      <c r="AH35" t="n">
        <v>942132.1089171926</v>
      </c>
    </row>
    <row r="36">
      <c r="A36" t="n">
        <v>34</v>
      </c>
      <c r="B36" t="n">
        <v>85</v>
      </c>
      <c r="C36" t="inlineStr">
        <is>
          <t xml:space="preserve">CONCLUIDO	</t>
        </is>
      </c>
      <c r="D36" t="n">
        <v>3.5954</v>
      </c>
      <c r="E36" t="n">
        <v>27.81</v>
      </c>
      <c r="F36" t="n">
        <v>24.73</v>
      </c>
      <c r="G36" t="n">
        <v>70.65000000000001</v>
      </c>
      <c r="H36" t="n">
        <v>0.93</v>
      </c>
      <c r="I36" t="n">
        <v>21</v>
      </c>
      <c r="J36" t="n">
        <v>180.37</v>
      </c>
      <c r="K36" t="n">
        <v>51.39</v>
      </c>
      <c r="L36" t="n">
        <v>9.5</v>
      </c>
      <c r="M36" t="n">
        <v>19</v>
      </c>
      <c r="N36" t="n">
        <v>34.48</v>
      </c>
      <c r="O36" t="n">
        <v>22480.05</v>
      </c>
      <c r="P36" t="n">
        <v>254.09</v>
      </c>
      <c r="Q36" t="n">
        <v>1397.27</v>
      </c>
      <c r="R36" t="n">
        <v>90.93000000000001</v>
      </c>
      <c r="S36" t="n">
        <v>66.97</v>
      </c>
      <c r="T36" t="n">
        <v>9359.32</v>
      </c>
      <c r="U36" t="n">
        <v>0.74</v>
      </c>
      <c r="V36" t="n">
        <v>0.85</v>
      </c>
      <c r="W36" t="n">
        <v>5.33</v>
      </c>
      <c r="X36" t="n">
        <v>0.5600000000000001</v>
      </c>
      <c r="Y36" t="n">
        <v>1</v>
      </c>
      <c r="Z36" t="n">
        <v>10</v>
      </c>
      <c r="AA36" t="n">
        <v>759.547194455597</v>
      </c>
      <c r="AB36" t="n">
        <v>1039.245980311431</v>
      </c>
      <c r="AC36" t="n">
        <v>940.0618025414019</v>
      </c>
      <c r="AD36" t="n">
        <v>759547.1944555971</v>
      </c>
      <c r="AE36" t="n">
        <v>1039245.980311431</v>
      </c>
      <c r="AF36" t="n">
        <v>5.205922129700729e-06</v>
      </c>
      <c r="AG36" t="n">
        <v>32.1875</v>
      </c>
      <c r="AH36" t="n">
        <v>940061.8025414019</v>
      </c>
    </row>
    <row r="37">
      <c r="A37" t="n">
        <v>35</v>
      </c>
      <c r="B37" t="n">
        <v>85</v>
      </c>
      <c r="C37" t="inlineStr">
        <is>
          <t xml:space="preserve">CONCLUIDO	</t>
        </is>
      </c>
      <c r="D37" t="n">
        <v>3.6042</v>
      </c>
      <c r="E37" t="n">
        <v>27.75</v>
      </c>
      <c r="F37" t="n">
        <v>24.7</v>
      </c>
      <c r="G37" t="n">
        <v>74.09</v>
      </c>
      <c r="H37" t="n">
        <v>0.96</v>
      </c>
      <c r="I37" t="n">
        <v>20</v>
      </c>
      <c r="J37" t="n">
        <v>180.75</v>
      </c>
      <c r="K37" t="n">
        <v>51.39</v>
      </c>
      <c r="L37" t="n">
        <v>9.75</v>
      </c>
      <c r="M37" t="n">
        <v>17</v>
      </c>
      <c r="N37" t="n">
        <v>34.6</v>
      </c>
      <c r="O37" t="n">
        <v>22526.07</v>
      </c>
      <c r="P37" t="n">
        <v>252.59</v>
      </c>
      <c r="Q37" t="n">
        <v>1397.17</v>
      </c>
      <c r="R37" t="n">
        <v>89.83</v>
      </c>
      <c r="S37" t="n">
        <v>66.97</v>
      </c>
      <c r="T37" t="n">
        <v>8817.08</v>
      </c>
      <c r="U37" t="n">
        <v>0.75</v>
      </c>
      <c r="V37" t="n">
        <v>0.85</v>
      </c>
      <c r="W37" t="n">
        <v>5.32</v>
      </c>
      <c r="X37" t="n">
        <v>0.53</v>
      </c>
      <c r="Y37" t="n">
        <v>1</v>
      </c>
      <c r="Z37" t="n">
        <v>10</v>
      </c>
      <c r="AA37" t="n">
        <v>757.726086054906</v>
      </c>
      <c r="AB37" t="n">
        <v>1036.754259455974</v>
      </c>
      <c r="AC37" t="n">
        <v>937.8078880272368</v>
      </c>
      <c r="AD37" t="n">
        <v>757726.086054906</v>
      </c>
      <c r="AE37" t="n">
        <v>1036754.259455974</v>
      </c>
      <c r="AF37" t="n">
        <v>5.218663998405565e-06</v>
      </c>
      <c r="AG37" t="n">
        <v>32.11805555555556</v>
      </c>
      <c r="AH37" t="n">
        <v>937807.8880272368</v>
      </c>
    </row>
    <row r="38">
      <c r="A38" t="n">
        <v>36</v>
      </c>
      <c r="B38" t="n">
        <v>85</v>
      </c>
      <c r="C38" t="inlineStr">
        <is>
          <t xml:space="preserve">CONCLUIDO	</t>
        </is>
      </c>
      <c r="D38" t="n">
        <v>3.61</v>
      </c>
      <c r="E38" t="n">
        <v>27.7</v>
      </c>
      <c r="F38" t="n">
        <v>24.68</v>
      </c>
      <c r="G38" t="n">
        <v>77.95</v>
      </c>
      <c r="H38" t="n">
        <v>0.98</v>
      </c>
      <c r="I38" t="n">
        <v>19</v>
      </c>
      <c r="J38" t="n">
        <v>181.12</v>
      </c>
      <c r="K38" t="n">
        <v>51.39</v>
      </c>
      <c r="L38" t="n">
        <v>10</v>
      </c>
      <c r="M38" t="n">
        <v>14</v>
      </c>
      <c r="N38" t="n">
        <v>34.73</v>
      </c>
      <c r="O38" t="n">
        <v>22572.13</v>
      </c>
      <c r="P38" t="n">
        <v>249.24</v>
      </c>
      <c r="Q38" t="n">
        <v>1397.2</v>
      </c>
      <c r="R38" t="n">
        <v>89.48999999999999</v>
      </c>
      <c r="S38" t="n">
        <v>66.97</v>
      </c>
      <c r="T38" t="n">
        <v>8650.48</v>
      </c>
      <c r="U38" t="n">
        <v>0.75</v>
      </c>
      <c r="V38" t="n">
        <v>0.85</v>
      </c>
      <c r="W38" t="n">
        <v>5.33</v>
      </c>
      <c r="X38" t="n">
        <v>0.52</v>
      </c>
      <c r="Y38" t="n">
        <v>1</v>
      </c>
      <c r="Z38" t="n">
        <v>10</v>
      </c>
      <c r="AA38" t="n">
        <v>754.9475890661151</v>
      </c>
      <c r="AB38" t="n">
        <v>1032.952597297274</v>
      </c>
      <c r="AC38" t="n">
        <v>934.369051169297</v>
      </c>
      <c r="AD38" t="n">
        <v>754947.5890661151</v>
      </c>
      <c r="AE38" t="n">
        <v>1032952.597297274</v>
      </c>
      <c r="AF38" t="n">
        <v>5.227062048233751e-06</v>
      </c>
      <c r="AG38" t="n">
        <v>32.06018518518518</v>
      </c>
      <c r="AH38" t="n">
        <v>934369.051169297</v>
      </c>
    </row>
    <row r="39">
      <c r="A39" t="n">
        <v>37</v>
      </c>
      <c r="B39" t="n">
        <v>85</v>
      </c>
      <c r="C39" t="inlineStr">
        <is>
          <t xml:space="preserve">CONCLUIDO	</t>
        </is>
      </c>
      <c r="D39" t="n">
        <v>3.6086</v>
      </c>
      <c r="E39" t="n">
        <v>27.71</v>
      </c>
      <c r="F39" t="n">
        <v>24.7</v>
      </c>
      <c r="G39" t="n">
        <v>77.98</v>
      </c>
      <c r="H39" t="n">
        <v>1</v>
      </c>
      <c r="I39" t="n">
        <v>19</v>
      </c>
      <c r="J39" t="n">
        <v>181.49</v>
      </c>
      <c r="K39" t="n">
        <v>51.39</v>
      </c>
      <c r="L39" t="n">
        <v>10.25</v>
      </c>
      <c r="M39" t="n">
        <v>13</v>
      </c>
      <c r="N39" t="n">
        <v>34.85</v>
      </c>
      <c r="O39" t="n">
        <v>22618.23</v>
      </c>
      <c r="P39" t="n">
        <v>248.79</v>
      </c>
      <c r="Q39" t="n">
        <v>1397.23</v>
      </c>
      <c r="R39" t="n">
        <v>89.68000000000001</v>
      </c>
      <c r="S39" t="n">
        <v>66.97</v>
      </c>
      <c r="T39" t="n">
        <v>8747.450000000001</v>
      </c>
      <c r="U39" t="n">
        <v>0.75</v>
      </c>
      <c r="V39" t="n">
        <v>0.85</v>
      </c>
      <c r="W39" t="n">
        <v>5.33</v>
      </c>
      <c r="X39" t="n">
        <v>0.53</v>
      </c>
      <c r="Y39" t="n">
        <v>1</v>
      </c>
      <c r="Z39" t="n">
        <v>10</v>
      </c>
      <c r="AA39" t="n">
        <v>754.840342824933</v>
      </c>
      <c r="AB39" t="n">
        <v>1032.805858258718</v>
      </c>
      <c r="AC39" t="n">
        <v>934.2363166986318</v>
      </c>
      <c r="AD39" t="n">
        <v>754840.342824933</v>
      </c>
      <c r="AE39" t="n">
        <v>1032805.858258718</v>
      </c>
      <c r="AF39" t="n">
        <v>5.225034932757983e-06</v>
      </c>
      <c r="AG39" t="n">
        <v>32.07175925925926</v>
      </c>
      <c r="AH39" t="n">
        <v>934236.3166986317</v>
      </c>
    </row>
    <row r="40">
      <c r="A40" t="n">
        <v>38</v>
      </c>
      <c r="B40" t="n">
        <v>85</v>
      </c>
      <c r="C40" t="inlineStr">
        <is>
          <t xml:space="preserve">CONCLUIDO	</t>
        </is>
      </c>
      <c r="D40" t="n">
        <v>3.6184</v>
      </c>
      <c r="E40" t="n">
        <v>27.64</v>
      </c>
      <c r="F40" t="n">
        <v>24.65</v>
      </c>
      <c r="G40" t="n">
        <v>82.18000000000001</v>
      </c>
      <c r="H40" t="n">
        <v>1.02</v>
      </c>
      <c r="I40" t="n">
        <v>18</v>
      </c>
      <c r="J40" t="n">
        <v>181.87</v>
      </c>
      <c r="K40" t="n">
        <v>51.39</v>
      </c>
      <c r="L40" t="n">
        <v>10.5</v>
      </c>
      <c r="M40" t="n">
        <v>8</v>
      </c>
      <c r="N40" t="n">
        <v>34.98</v>
      </c>
      <c r="O40" t="n">
        <v>22664.49</v>
      </c>
      <c r="P40" t="n">
        <v>244.7</v>
      </c>
      <c r="Q40" t="n">
        <v>1397.37</v>
      </c>
      <c r="R40" t="n">
        <v>88.18000000000001</v>
      </c>
      <c r="S40" t="n">
        <v>66.97</v>
      </c>
      <c r="T40" t="n">
        <v>8000.73</v>
      </c>
      <c r="U40" t="n">
        <v>0.76</v>
      </c>
      <c r="V40" t="n">
        <v>0.85</v>
      </c>
      <c r="W40" t="n">
        <v>5.33</v>
      </c>
      <c r="X40" t="n">
        <v>0.49</v>
      </c>
      <c r="Y40" t="n">
        <v>1</v>
      </c>
      <c r="Z40" t="n">
        <v>10</v>
      </c>
      <c r="AA40" t="n">
        <v>751.0417106536753</v>
      </c>
      <c r="AB40" t="n">
        <v>1027.60840213818</v>
      </c>
      <c r="AC40" t="n">
        <v>929.5348984955617</v>
      </c>
      <c r="AD40" t="n">
        <v>751041.7106536753</v>
      </c>
      <c r="AE40" t="n">
        <v>1027608.40213818</v>
      </c>
      <c r="AF40" t="n">
        <v>5.239224741088368e-06</v>
      </c>
      <c r="AG40" t="n">
        <v>31.99074074074074</v>
      </c>
      <c r="AH40" t="n">
        <v>929534.8984955617</v>
      </c>
    </row>
    <row r="41">
      <c r="A41" t="n">
        <v>39</v>
      </c>
      <c r="B41" t="n">
        <v>85</v>
      </c>
      <c r="C41" t="inlineStr">
        <is>
          <t xml:space="preserve">CONCLUIDO	</t>
        </is>
      </c>
      <c r="D41" t="n">
        <v>3.616</v>
      </c>
      <c r="E41" t="n">
        <v>27.66</v>
      </c>
      <c r="F41" t="n">
        <v>24.67</v>
      </c>
      <c r="G41" t="n">
        <v>82.23999999999999</v>
      </c>
      <c r="H41" t="n">
        <v>1.05</v>
      </c>
      <c r="I41" t="n">
        <v>18</v>
      </c>
      <c r="J41" t="n">
        <v>182.24</v>
      </c>
      <c r="K41" t="n">
        <v>51.39</v>
      </c>
      <c r="L41" t="n">
        <v>10.75</v>
      </c>
      <c r="M41" t="n">
        <v>6</v>
      </c>
      <c r="N41" t="n">
        <v>35.1</v>
      </c>
      <c r="O41" t="n">
        <v>22710.68</v>
      </c>
      <c r="P41" t="n">
        <v>245.56</v>
      </c>
      <c r="Q41" t="n">
        <v>1397.24</v>
      </c>
      <c r="R41" t="n">
        <v>88.75</v>
      </c>
      <c r="S41" t="n">
        <v>66.97</v>
      </c>
      <c r="T41" t="n">
        <v>8289.17</v>
      </c>
      <c r="U41" t="n">
        <v>0.75</v>
      </c>
      <c r="V41" t="n">
        <v>0.85</v>
      </c>
      <c r="W41" t="n">
        <v>5.33</v>
      </c>
      <c r="X41" t="n">
        <v>0.51</v>
      </c>
      <c r="Y41" t="n">
        <v>1</v>
      </c>
      <c r="Z41" t="n">
        <v>10</v>
      </c>
      <c r="AA41" t="n">
        <v>751.9859452610491</v>
      </c>
      <c r="AB41" t="n">
        <v>1028.900345584679</v>
      </c>
      <c r="AC41" t="n">
        <v>930.7035406727812</v>
      </c>
      <c r="AD41" t="n">
        <v>751985.9452610491</v>
      </c>
      <c r="AE41" t="n">
        <v>1028900.345584679</v>
      </c>
      <c r="AF41" t="n">
        <v>5.235749685987049e-06</v>
      </c>
      <c r="AG41" t="n">
        <v>32.01388888888889</v>
      </c>
      <c r="AH41" t="n">
        <v>930703.5406727812</v>
      </c>
    </row>
    <row r="42">
      <c r="A42" t="n">
        <v>40</v>
      </c>
      <c r="B42" t="n">
        <v>85</v>
      </c>
      <c r="C42" t="inlineStr">
        <is>
          <t xml:space="preserve">CONCLUIDO	</t>
        </is>
      </c>
      <c r="D42" t="n">
        <v>3.6148</v>
      </c>
      <c r="E42" t="n">
        <v>27.66</v>
      </c>
      <c r="F42" t="n">
        <v>24.68</v>
      </c>
      <c r="G42" t="n">
        <v>82.27</v>
      </c>
      <c r="H42" t="n">
        <v>1.07</v>
      </c>
      <c r="I42" t="n">
        <v>18</v>
      </c>
      <c r="J42" t="n">
        <v>182.62</v>
      </c>
      <c r="K42" t="n">
        <v>51.39</v>
      </c>
      <c r="L42" t="n">
        <v>11</v>
      </c>
      <c r="M42" t="n">
        <v>4</v>
      </c>
      <c r="N42" t="n">
        <v>35.22</v>
      </c>
      <c r="O42" t="n">
        <v>22756.91</v>
      </c>
      <c r="P42" t="n">
        <v>246.08</v>
      </c>
      <c r="Q42" t="n">
        <v>1397.24</v>
      </c>
      <c r="R42" t="n">
        <v>88.73999999999999</v>
      </c>
      <c r="S42" t="n">
        <v>66.97</v>
      </c>
      <c r="T42" t="n">
        <v>8281.82</v>
      </c>
      <c r="U42" t="n">
        <v>0.75</v>
      </c>
      <c r="V42" t="n">
        <v>0.85</v>
      </c>
      <c r="W42" t="n">
        <v>5.34</v>
      </c>
      <c r="X42" t="n">
        <v>0.52</v>
      </c>
      <c r="Y42" t="n">
        <v>1</v>
      </c>
      <c r="Z42" t="n">
        <v>10</v>
      </c>
      <c r="AA42" t="n">
        <v>752.4679582417347</v>
      </c>
      <c r="AB42" t="n">
        <v>1029.559857009765</v>
      </c>
      <c r="AC42" t="n">
        <v>931.300109253087</v>
      </c>
      <c r="AD42" t="n">
        <v>752467.9582417347</v>
      </c>
      <c r="AE42" t="n">
        <v>1029559.857009765</v>
      </c>
      <c r="AF42" t="n">
        <v>5.234012158436389e-06</v>
      </c>
      <c r="AG42" t="n">
        <v>32.01388888888889</v>
      </c>
      <c r="AH42" t="n">
        <v>931300.1092530871</v>
      </c>
    </row>
    <row r="43">
      <c r="A43" t="n">
        <v>41</v>
      </c>
      <c r="B43" t="n">
        <v>85</v>
      </c>
      <c r="C43" t="inlineStr">
        <is>
          <t xml:space="preserve">CONCLUIDO	</t>
        </is>
      </c>
      <c r="D43" t="n">
        <v>3.6142</v>
      </c>
      <c r="E43" t="n">
        <v>27.67</v>
      </c>
      <c r="F43" t="n">
        <v>24.69</v>
      </c>
      <c r="G43" t="n">
        <v>82.29000000000001</v>
      </c>
      <c r="H43" t="n">
        <v>1.09</v>
      </c>
      <c r="I43" t="n">
        <v>18</v>
      </c>
      <c r="J43" t="n">
        <v>182.99</v>
      </c>
      <c r="K43" t="n">
        <v>51.39</v>
      </c>
      <c r="L43" t="n">
        <v>11.25</v>
      </c>
      <c r="M43" t="n">
        <v>2</v>
      </c>
      <c r="N43" t="n">
        <v>35.35</v>
      </c>
      <c r="O43" t="n">
        <v>22803.18</v>
      </c>
      <c r="P43" t="n">
        <v>246.34</v>
      </c>
      <c r="Q43" t="n">
        <v>1397.2</v>
      </c>
      <c r="R43" t="n">
        <v>89.03</v>
      </c>
      <c r="S43" t="n">
        <v>66.97</v>
      </c>
      <c r="T43" t="n">
        <v>8427.469999999999</v>
      </c>
      <c r="U43" t="n">
        <v>0.75</v>
      </c>
      <c r="V43" t="n">
        <v>0.85</v>
      </c>
      <c r="W43" t="n">
        <v>5.34</v>
      </c>
      <c r="X43" t="n">
        <v>0.52</v>
      </c>
      <c r="Y43" t="n">
        <v>1</v>
      </c>
      <c r="Z43" t="n">
        <v>10</v>
      </c>
      <c r="AA43" t="n">
        <v>752.7309605777077</v>
      </c>
      <c r="AB43" t="n">
        <v>1029.919708408688</v>
      </c>
      <c r="AC43" t="n">
        <v>931.6256169395512</v>
      </c>
      <c r="AD43" t="n">
        <v>752730.9605777077</v>
      </c>
      <c r="AE43" t="n">
        <v>1029919.708408688</v>
      </c>
      <c r="AF43" t="n">
        <v>5.23314339466106e-06</v>
      </c>
      <c r="AG43" t="n">
        <v>32.02546296296297</v>
      </c>
      <c r="AH43" t="n">
        <v>931625.6169395512</v>
      </c>
    </row>
    <row r="44">
      <c r="A44" t="n">
        <v>42</v>
      </c>
      <c r="B44" t="n">
        <v>85</v>
      </c>
      <c r="C44" t="inlineStr">
        <is>
          <t xml:space="preserve">CONCLUIDO	</t>
        </is>
      </c>
      <c r="D44" t="n">
        <v>3.6151</v>
      </c>
      <c r="E44" t="n">
        <v>27.66</v>
      </c>
      <c r="F44" t="n">
        <v>24.68</v>
      </c>
      <c r="G44" t="n">
        <v>82.26000000000001</v>
      </c>
      <c r="H44" t="n">
        <v>1.11</v>
      </c>
      <c r="I44" t="n">
        <v>18</v>
      </c>
      <c r="J44" t="n">
        <v>183.37</v>
      </c>
      <c r="K44" t="n">
        <v>51.39</v>
      </c>
      <c r="L44" t="n">
        <v>11.5</v>
      </c>
      <c r="M44" t="n">
        <v>1</v>
      </c>
      <c r="N44" t="n">
        <v>35.48</v>
      </c>
      <c r="O44" t="n">
        <v>22849.49</v>
      </c>
      <c r="P44" t="n">
        <v>246.42</v>
      </c>
      <c r="Q44" t="n">
        <v>1397.17</v>
      </c>
      <c r="R44" t="n">
        <v>88.73999999999999</v>
      </c>
      <c r="S44" t="n">
        <v>66.97</v>
      </c>
      <c r="T44" t="n">
        <v>8283.24</v>
      </c>
      <c r="U44" t="n">
        <v>0.75</v>
      </c>
      <c r="V44" t="n">
        <v>0.85</v>
      </c>
      <c r="W44" t="n">
        <v>5.34</v>
      </c>
      <c r="X44" t="n">
        <v>0.51</v>
      </c>
      <c r="Y44" t="n">
        <v>1</v>
      </c>
      <c r="Z44" t="n">
        <v>10</v>
      </c>
      <c r="AA44" t="n">
        <v>752.6728092087035</v>
      </c>
      <c r="AB44" t="n">
        <v>1029.840143140159</v>
      </c>
      <c r="AC44" t="n">
        <v>931.55364526858</v>
      </c>
      <c r="AD44" t="n">
        <v>752672.8092087035</v>
      </c>
      <c r="AE44" t="n">
        <v>1029840.143140159</v>
      </c>
      <c r="AF44" t="n">
        <v>5.234446540324055e-06</v>
      </c>
      <c r="AG44" t="n">
        <v>32.01388888888889</v>
      </c>
      <c r="AH44" t="n">
        <v>931553.6452685799</v>
      </c>
    </row>
    <row r="45">
      <c r="A45" t="n">
        <v>43</v>
      </c>
      <c r="B45" t="n">
        <v>85</v>
      </c>
      <c r="C45" t="inlineStr">
        <is>
          <t xml:space="preserve">CONCLUIDO	</t>
        </is>
      </c>
      <c r="D45" t="n">
        <v>3.6154</v>
      </c>
      <c r="E45" t="n">
        <v>27.66</v>
      </c>
      <c r="F45" t="n">
        <v>24.68</v>
      </c>
      <c r="G45" t="n">
        <v>82.26000000000001</v>
      </c>
      <c r="H45" t="n">
        <v>1.13</v>
      </c>
      <c r="I45" t="n">
        <v>18</v>
      </c>
      <c r="J45" t="n">
        <v>183.74</v>
      </c>
      <c r="K45" t="n">
        <v>51.39</v>
      </c>
      <c r="L45" t="n">
        <v>11.75</v>
      </c>
      <c r="M45" t="n">
        <v>0</v>
      </c>
      <c r="N45" t="n">
        <v>35.6</v>
      </c>
      <c r="O45" t="n">
        <v>22895.85</v>
      </c>
      <c r="P45" t="n">
        <v>246.78</v>
      </c>
      <c r="Q45" t="n">
        <v>1397.17</v>
      </c>
      <c r="R45" t="n">
        <v>88.70999999999999</v>
      </c>
      <c r="S45" t="n">
        <v>66.97</v>
      </c>
      <c r="T45" t="n">
        <v>8267.27</v>
      </c>
      <c r="U45" t="n">
        <v>0.75</v>
      </c>
      <c r="V45" t="n">
        <v>0.85</v>
      </c>
      <c r="W45" t="n">
        <v>5.34</v>
      </c>
      <c r="X45" t="n">
        <v>0.51</v>
      </c>
      <c r="Y45" t="n">
        <v>1</v>
      </c>
      <c r="Z45" t="n">
        <v>10</v>
      </c>
      <c r="AA45" t="n">
        <v>752.8910058786262</v>
      </c>
      <c r="AB45" t="n">
        <v>1030.138689450104</v>
      </c>
      <c r="AC45" t="n">
        <v>931.823698737717</v>
      </c>
      <c r="AD45" t="n">
        <v>752891.0058786261</v>
      </c>
      <c r="AE45" t="n">
        <v>1030138.689450105</v>
      </c>
      <c r="AF45" t="n">
        <v>5.23488092221172e-06</v>
      </c>
      <c r="AG45" t="n">
        <v>32.01388888888889</v>
      </c>
      <c r="AH45" t="n">
        <v>931823.698737717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3.3474</v>
      </c>
      <c r="E2" t="n">
        <v>29.87</v>
      </c>
      <c r="F2" t="n">
        <v>26.94</v>
      </c>
      <c r="G2" t="n">
        <v>16.66</v>
      </c>
      <c r="H2" t="n">
        <v>0.34</v>
      </c>
      <c r="I2" t="n">
        <v>97</v>
      </c>
      <c r="J2" t="n">
        <v>51.33</v>
      </c>
      <c r="K2" t="n">
        <v>24.83</v>
      </c>
      <c r="L2" t="n">
        <v>1</v>
      </c>
      <c r="M2" t="n">
        <v>95</v>
      </c>
      <c r="N2" t="n">
        <v>5.51</v>
      </c>
      <c r="O2" t="n">
        <v>6564.78</v>
      </c>
      <c r="P2" t="n">
        <v>133.57</v>
      </c>
      <c r="Q2" t="n">
        <v>1397.28</v>
      </c>
      <c r="R2" t="n">
        <v>162.98</v>
      </c>
      <c r="S2" t="n">
        <v>66.97</v>
      </c>
      <c r="T2" t="n">
        <v>45006.3</v>
      </c>
      <c r="U2" t="n">
        <v>0.41</v>
      </c>
      <c r="V2" t="n">
        <v>0.78</v>
      </c>
      <c r="W2" t="n">
        <v>5.45</v>
      </c>
      <c r="X2" t="n">
        <v>2.77</v>
      </c>
      <c r="Y2" t="n">
        <v>1</v>
      </c>
      <c r="Z2" t="n">
        <v>10</v>
      </c>
      <c r="AA2" t="n">
        <v>658.9016122750407</v>
      </c>
      <c r="AB2" t="n">
        <v>901.5382546022799</v>
      </c>
      <c r="AC2" t="n">
        <v>815.496708899925</v>
      </c>
      <c r="AD2" t="n">
        <v>658901.6122750407</v>
      </c>
      <c r="AE2" t="n">
        <v>901538.25460228</v>
      </c>
      <c r="AF2" t="n">
        <v>8.688204964842356e-06</v>
      </c>
      <c r="AG2" t="n">
        <v>34.57175925925926</v>
      </c>
      <c r="AH2" t="n">
        <v>815496.708899925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3.4432</v>
      </c>
      <c r="E3" t="n">
        <v>29.04</v>
      </c>
      <c r="F3" t="n">
        <v>26.37</v>
      </c>
      <c r="G3" t="n">
        <v>20.82</v>
      </c>
      <c r="H3" t="n">
        <v>0.42</v>
      </c>
      <c r="I3" t="n">
        <v>76</v>
      </c>
      <c r="J3" t="n">
        <v>51.62</v>
      </c>
      <c r="K3" t="n">
        <v>24.83</v>
      </c>
      <c r="L3" t="n">
        <v>1.25</v>
      </c>
      <c r="M3" t="n">
        <v>42</v>
      </c>
      <c r="N3" t="n">
        <v>5.54</v>
      </c>
      <c r="O3" t="n">
        <v>6599.8</v>
      </c>
      <c r="P3" t="n">
        <v>125.2</v>
      </c>
      <c r="Q3" t="n">
        <v>1397.37</v>
      </c>
      <c r="R3" t="n">
        <v>142.35</v>
      </c>
      <c r="S3" t="n">
        <v>66.97</v>
      </c>
      <c r="T3" t="n">
        <v>34796.09</v>
      </c>
      <c r="U3" t="n">
        <v>0.47</v>
      </c>
      <c r="V3" t="n">
        <v>0.8</v>
      </c>
      <c r="W3" t="n">
        <v>5.47</v>
      </c>
      <c r="X3" t="n">
        <v>2.2</v>
      </c>
      <c r="Y3" t="n">
        <v>1</v>
      </c>
      <c r="Z3" t="n">
        <v>10</v>
      </c>
      <c r="AA3" t="n">
        <v>628.4560311129296</v>
      </c>
      <c r="AB3" t="n">
        <v>859.8812672920343</v>
      </c>
      <c r="AC3" t="n">
        <v>777.8154059926203</v>
      </c>
      <c r="AD3" t="n">
        <v>628456.0311129296</v>
      </c>
      <c r="AE3" t="n">
        <v>859881.2672920343</v>
      </c>
      <c r="AF3" t="n">
        <v>8.936854673760291e-06</v>
      </c>
      <c r="AG3" t="n">
        <v>33.61111111111111</v>
      </c>
      <c r="AH3" t="n">
        <v>777815.4059926203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3.4633</v>
      </c>
      <c r="E4" t="n">
        <v>28.87</v>
      </c>
      <c r="F4" t="n">
        <v>26.26</v>
      </c>
      <c r="G4" t="n">
        <v>22.19</v>
      </c>
      <c r="H4" t="n">
        <v>0.5</v>
      </c>
      <c r="I4" t="n">
        <v>71</v>
      </c>
      <c r="J4" t="n">
        <v>51.9</v>
      </c>
      <c r="K4" t="n">
        <v>24.83</v>
      </c>
      <c r="L4" t="n">
        <v>1.5</v>
      </c>
      <c r="M4" t="n">
        <v>2</v>
      </c>
      <c r="N4" t="n">
        <v>5.57</v>
      </c>
      <c r="O4" t="n">
        <v>6634.84</v>
      </c>
      <c r="P4" t="n">
        <v>124</v>
      </c>
      <c r="Q4" t="n">
        <v>1397.59</v>
      </c>
      <c r="R4" t="n">
        <v>137.57</v>
      </c>
      <c r="S4" t="n">
        <v>66.97</v>
      </c>
      <c r="T4" t="n">
        <v>32429.25</v>
      </c>
      <c r="U4" t="n">
        <v>0.49</v>
      </c>
      <c r="V4" t="n">
        <v>0.8</v>
      </c>
      <c r="W4" t="n">
        <v>5.51</v>
      </c>
      <c r="X4" t="n">
        <v>2.09</v>
      </c>
      <c r="Y4" t="n">
        <v>1</v>
      </c>
      <c r="Z4" t="n">
        <v>10</v>
      </c>
      <c r="AA4" t="n">
        <v>626.3338236073738</v>
      </c>
      <c r="AB4" t="n">
        <v>856.9775693577456</v>
      </c>
      <c r="AC4" t="n">
        <v>775.1888329138144</v>
      </c>
      <c r="AD4" t="n">
        <v>626333.8236073737</v>
      </c>
      <c r="AE4" t="n">
        <v>856977.5693577456</v>
      </c>
      <c r="AF4" t="n">
        <v>8.989024393481069e-06</v>
      </c>
      <c r="AG4" t="n">
        <v>33.41435185185185</v>
      </c>
      <c r="AH4" t="n">
        <v>775188.8329138143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3.4632</v>
      </c>
      <c r="E5" t="n">
        <v>28.87</v>
      </c>
      <c r="F5" t="n">
        <v>26.26</v>
      </c>
      <c r="G5" t="n">
        <v>22.19</v>
      </c>
      <c r="H5" t="n">
        <v>0.58</v>
      </c>
      <c r="I5" t="n">
        <v>71</v>
      </c>
      <c r="J5" t="n">
        <v>52.19</v>
      </c>
      <c r="K5" t="n">
        <v>24.83</v>
      </c>
      <c r="L5" t="n">
        <v>1.75</v>
      </c>
      <c r="M5" t="n">
        <v>0</v>
      </c>
      <c r="N5" t="n">
        <v>5.61</v>
      </c>
      <c r="O5" t="n">
        <v>6670.02</v>
      </c>
      <c r="P5" t="n">
        <v>124.53</v>
      </c>
      <c r="Q5" t="n">
        <v>1397.49</v>
      </c>
      <c r="R5" t="n">
        <v>137.3</v>
      </c>
      <c r="S5" t="n">
        <v>66.97</v>
      </c>
      <c r="T5" t="n">
        <v>32297.46</v>
      </c>
      <c r="U5" t="n">
        <v>0.49</v>
      </c>
      <c r="V5" t="n">
        <v>0.8</v>
      </c>
      <c r="W5" t="n">
        <v>5.51</v>
      </c>
      <c r="X5" t="n">
        <v>2.09</v>
      </c>
      <c r="Y5" t="n">
        <v>1</v>
      </c>
      <c r="Z5" t="n">
        <v>10</v>
      </c>
      <c r="AA5" t="n">
        <v>626.7083997107395</v>
      </c>
      <c r="AB5" t="n">
        <v>857.490080907502</v>
      </c>
      <c r="AC5" t="n">
        <v>775.6524310805764</v>
      </c>
      <c r="AD5" t="n">
        <v>626708.3997107395</v>
      </c>
      <c r="AE5" t="n">
        <v>857490.080907502</v>
      </c>
      <c r="AF5" t="n">
        <v>8.988764842636688e-06</v>
      </c>
      <c r="AG5" t="n">
        <v>33.41435185185185</v>
      </c>
      <c r="AH5" t="n">
        <v>775652.4310805764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7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1.7133</v>
      </c>
      <c r="E2" t="n">
        <v>58.37</v>
      </c>
      <c r="F2" t="n">
        <v>36.71</v>
      </c>
      <c r="G2" t="n">
        <v>5.29</v>
      </c>
      <c r="H2" t="n">
        <v>0.08</v>
      </c>
      <c r="I2" t="n">
        <v>416</v>
      </c>
      <c r="J2" t="n">
        <v>232.68</v>
      </c>
      <c r="K2" t="n">
        <v>57.72</v>
      </c>
      <c r="L2" t="n">
        <v>1</v>
      </c>
      <c r="M2" t="n">
        <v>414</v>
      </c>
      <c r="N2" t="n">
        <v>53.95</v>
      </c>
      <c r="O2" t="n">
        <v>28931.02</v>
      </c>
      <c r="P2" t="n">
        <v>573.86</v>
      </c>
      <c r="Q2" t="n">
        <v>1398.32</v>
      </c>
      <c r="R2" t="n">
        <v>481.57</v>
      </c>
      <c r="S2" t="n">
        <v>66.97</v>
      </c>
      <c r="T2" t="n">
        <v>202706.53</v>
      </c>
      <c r="U2" t="n">
        <v>0.14</v>
      </c>
      <c r="V2" t="n">
        <v>0.57</v>
      </c>
      <c r="W2" t="n">
        <v>6</v>
      </c>
      <c r="X2" t="n">
        <v>12.52</v>
      </c>
      <c r="Y2" t="n">
        <v>1</v>
      </c>
      <c r="Z2" t="n">
        <v>10</v>
      </c>
      <c r="AA2" t="n">
        <v>2225.197446052621</v>
      </c>
      <c r="AB2" t="n">
        <v>3044.613314472286</v>
      </c>
      <c r="AC2" t="n">
        <v>2754.039692880561</v>
      </c>
      <c r="AD2" t="n">
        <v>2225197.446052621</v>
      </c>
      <c r="AE2" t="n">
        <v>3044613.314472286</v>
      </c>
      <c r="AF2" t="n">
        <v>2.158611762424998e-06</v>
      </c>
      <c r="AG2" t="n">
        <v>67.55787037037037</v>
      </c>
      <c r="AH2" t="n">
        <v>2754039.692880561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2.0255</v>
      </c>
      <c r="E3" t="n">
        <v>49.37</v>
      </c>
      <c r="F3" t="n">
        <v>33.04</v>
      </c>
      <c r="G3" t="n">
        <v>6.63</v>
      </c>
      <c r="H3" t="n">
        <v>0.1</v>
      </c>
      <c r="I3" t="n">
        <v>299</v>
      </c>
      <c r="J3" t="n">
        <v>233.1</v>
      </c>
      <c r="K3" t="n">
        <v>57.72</v>
      </c>
      <c r="L3" t="n">
        <v>1.25</v>
      </c>
      <c r="M3" t="n">
        <v>297</v>
      </c>
      <c r="N3" t="n">
        <v>54.13</v>
      </c>
      <c r="O3" t="n">
        <v>28983.75</v>
      </c>
      <c r="P3" t="n">
        <v>515.41</v>
      </c>
      <c r="Q3" t="n">
        <v>1397.84</v>
      </c>
      <c r="R3" t="n">
        <v>361.77</v>
      </c>
      <c r="S3" t="n">
        <v>66.97</v>
      </c>
      <c r="T3" t="n">
        <v>143391.99</v>
      </c>
      <c r="U3" t="n">
        <v>0.19</v>
      </c>
      <c r="V3" t="n">
        <v>0.64</v>
      </c>
      <c r="W3" t="n">
        <v>5.79</v>
      </c>
      <c r="X3" t="n">
        <v>8.859999999999999</v>
      </c>
      <c r="Y3" t="n">
        <v>1</v>
      </c>
      <c r="Z3" t="n">
        <v>10</v>
      </c>
      <c r="AA3" t="n">
        <v>1778.407139800661</v>
      </c>
      <c r="AB3" t="n">
        <v>2433.295106461</v>
      </c>
      <c r="AC3" t="n">
        <v>2201.064836651493</v>
      </c>
      <c r="AD3" t="n">
        <v>1778407.139800661</v>
      </c>
      <c r="AE3" t="n">
        <v>2433295.106461</v>
      </c>
      <c r="AF3" t="n">
        <v>2.551957114802914e-06</v>
      </c>
      <c r="AG3" t="n">
        <v>57.1412037037037</v>
      </c>
      <c r="AH3" t="n">
        <v>2201064.836651493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2.2539</v>
      </c>
      <c r="E4" t="n">
        <v>44.37</v>
      </c>
      <c r="F4" t="n">
        <v>31.04</v>
      </c>
      <c r="G4" t="n">
        <v>7.99</v>
      </c>
      <c r="H4" t="n">
        <v>0.11</v>
      </c>
      <c r="I4" t="n">
        <v>233</v>
      </c>
      <c r="J4" t="n">
        <v>233.53</v>
      </c>
      <c r="K4" t="n">
        <v>57.72</v>
      </c>
      <c r="L4" t="n">
        <v>1.5</v>
      </c>
      <c r="M4" t="n">
        <v>231</v>
      </c>
      <c r="N4" t="n">
        <v>54.31</v>
      </c>
      <c r="O4" t="n">
        <v>29036.54</v>
      </c>
      <c r="P4" t="n">
        <v>483.12</v>
      </c>
      <c r="Q4" t="n">
        <v>1397.73</v>
      </c>
      <c r="R4" t="n">
        <v>295.77</v>
      </c>
      <c r="S4" t="n">
        <v>66.97</v>
      </c>
      <c r="T4" t="n">
        <v>110720.5</v>
      </c>
      <c r="U4" t="n">
        <v>0.23</v>
      </c>
      <c r="V4" t="n">
        <v>0.68</v>
      </c>
      <c r="W4" t="n">
        <v>5.71</v>
      </c>
      <c r="X4" t="n">
        <v>6.87</v>
      </c>
      <c r="Y4" t="n">
        <v>1</v>
      </c>
      <c r="Z4" t="n">
        <v>10</v>
      </c>
      <c r="AA4" t="n">
        <v>1545.664458806395</v>
      </c>
      <c r="AB4" t="n">
        <v>2114.84630244223</v>
      </c>
      <c r="AC4" t="n">
        <v>1913.00833954257</v>
      </c>
      <c r="AD4" t="n">
        <v>1545664.458806395</v>
      </c>
      <c r="AE4" t="n">
        <v>2114846.30244223</v>
      </c>
      <c r="AF4" t="n">
        <v>2.839721619873754e-06</v>
      </c>
      <c r="AG4" t="n">
        <v>51.35416666666666</v>
      </c>
      <c r="AH4" t="n">
        <v>1913008.339542571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2.4305</v>
      </c>
      <c r="E5" t="n">
        <v>41.14</v>
      </c>
      <c r="F5" t="n">
        <v>29.73</v>
      </c>
      <c r="G5" t="n">
        <v>9.34</v>
      </c>
      <c r="H5" t="n">
        <v>0.13</v>
      </c>
      <c r="I5" t="n">
        <v>191</v>
      </c>
      <c r="J5" t="n">
        <v>233.96</v>
      </c>
      <c r="K5" t="n">
        <v>57.72</v>
      </c>
      <c r="L5" t="n">
        <v>1.75</v>
      </c>
      <c r="M5" t="n">
        <v>189</v>
      </c>
      <c r="N5" t="n">
        <v>54.49</v>
      </c>
      <c r="O5" t="n">
        <v>29089.39</v>
      </c>
      <c r="P5" t="n">
        <v>461.68</v>
      </c>
      <c r="Q5" t="n">
        <v>1397.51</v>
      </c>
      <c r="R5" t="n">
        <v>254.12</v>
      </c>
      <c r="S5" t="n">
        <v>66.97</v>
      </c>
      <c r="T5" t="n">
        <v>90107.5</v>
      </c>
      <c r="U5" t="n">
        <v>0.26</v>
      </c>
      <c r="V5" t="n">
        <v>0.71</v>
      </c>
      <c r="W5" t="n">
        <v>5.61</v>
      </c>
      <c r="X5" t="n">
        <v>5.56</v>
      </c>
      <c r="Y5" t="n">
        <v>1</v>
      </c>
      <c r="Z5" t="n">
        <v>10</v>
      </c>
      <c r="AA5" t="n">
        <v>1408.890610586969</v>
      </c>
      <c r="AB5" t="n">
        <v>1927.706289272089</v>
      </c>
      <c r="AC5" t="n">
        <v>1743.72870657673</v>
      </c>
      <c r="AD5" t="n">
        <v>1408890.610586969</v>
      </c>
      <c r="AE5" t="n">
        <v>1927706.289272089</v>
      </c>
      <c r="AF5" t="n">
        <v>3.06222254629893e-06</v>
      </c>
      <c r="AG5" t="n">
        <v>47.61574074074074</v>
      </c>
      <c r="AH5" t="n">
        <v>1743728.70657673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2.568</v>
      </c>
      <c r="E6" t="n">
        <v>38.94</v>
      </c>
      <c r="F6" t="n">
        <v>28.85</v>
      </c>
      <c r="G6" t="n">
        <v>10.69</v>
      </c>
      <c r="H6" t="n">
        <v>0.15</v>
      </c>
      <c r="I6" t="n">
        <v>162</v>
      </c>
      <c r="J6" t="n">
        <v>234.39</v>
      </c>
      <c r="K6" t="n">
        <v>57.72</v>
      </c>
      <c r="L6" t="n">
        <v>2</v>
      </c>
      <c r="M6" t="n">
        <v>160</v>
      </c>
      <c r="N6" t="n">
        <v>54.67</v>
      </c>
      <c r="O6" t="n">
        <v>29142.31</v>
      </c>
      <c r="P6" t="n">
        <v>446.88</v>
      </c>
      <c r="Q6" t="n">
        <v>1397.59</v>
      </c>
      <c r="R6" t="n">
        <v>225.78</v>
      </c>
      <c r="S6" t="n">
        <v>66.97</v>
      </c>
      <c r="T6" t="n">
        <v>76083.03999999999</v>
      </c>
      <c r="U6" t="n">
        <v>0.3</v>
      </c>
      <c r="V6" t="n">
        <v>0.73</v>
      </c>
      <c r="W6" t="n">
        <v>5.54</v>
      </c>
      <c r="X6" t="n">
        <v>4.68</v>
      </c>
      <c r="Y6" t="n">
        <v>1</v>
      </c>
      <c r="Z6" t="n">
        <v>10</v>
      </c>
      <c r="AA6" t="n">
        <v>1312.451364739082</v>
      </c>
      <c r="AB6" t="n">
        <v>1795.753858503758</v>
      </c>
      <c r="AC6" t="n">
        <v>1624.369630604529</v>
      </c>
      <c r="AD6" t="n">
        <v>1312451.364739082</v>
      </c>
      <c r="AE6" t="n">
        <v>1795753.858503758</v>
      </c>
      <c r="AF6" t="n">
        <v>3.235460810078442e-06</v>
      </c>
      <c r="AG6" t="n">
        <v>45.06944444444445</v>
      </c>
      <c r="AH6" t="n">
        <v>1624369.630604529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2.6768</v>
      </c>
      <c r="E7" t="n">
        <v>37.36</v>
      </c>
      <c r="F7" t="n">
        <v>28.23</v>
      </c>
      <c r="G7" t="n">
        <v>12.01</v>
      </c>
      <c r="H7" t="n">
        <v>0.17</v>
      </c>
      <c r="I7" t="n">
        <v>141</v>
      </c>
      <c r="J7" t="n">
        <v>234.82</v>
      </c>
      <c r="K7" t="n">
        <v>57.72</v>
      </c>
      <c r="L7" t="n">
        <v>2.25</v>
      </c>
      <c r="M7" t="n">
        <v>139</v>
      </c>
      <c r="N7" t="n">
        <v>54.85</v>
      </c>
      <c r="O7" t="n">
        <v>29195.29</v>
      </c>
      <c r="P7" t="n">
        <v>436.21</v>
      </c>
      <c r="Q7" t="n">
        <v>1397.54</v>
      </c>
      <c r="R7" t="n">
        <v>204.94</v>
      </c>
      <c r="S7" t="n">
        <v>66.97</v>
      </c>
      <c r="T7" t="n">
        <v>65765.89999999999</v>
      </c>
      <c r="U7" t="n">
        <v>0.33</v>
      </c>
      <c r="V7" t="n">
        <v>0.75</v>
      </c>
      <c r="W7" t="n">
        <v>5.52</v>
      </c>
      <c r="X7" t="n">
        <v>4.06</v>
      </c>
      <c r="Y7" t="n">
        <v>1</v>
      </c>
      <c r="Z7" t="n">
        <v>10</v>
      </c>
      <c r="AA7" t="n">
        <v>1243.342149760522</v>
      </c>
      <c r="AB7" t="n">
        <v>1701.195581686708</v>
      </c>
      <c r="AC7" t="n">
        <v>1538.835863013523</v>
      </c>
      <c r="AD7" t="n">
        <v>1243342.149760522</v>
      </c>
      <c r="AE7" t="n">
        <v>1701195.581686708</v>
      </c>
      <c r="AF7" t="n">
        <v>3.372539523527248e-06</v>
      </c>
      <c r="AG7" t="n">
        <v>43.24074074074074</v>
      </c>
      <c r="AH7" t="n">
        <v>1538835.863013523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2.7725</v>
      </c>
      <c r="E8" t="n">
        <v>36.07</v>
      </c>
      <c r="F8" t="n">
        <v>27.71</v>
      </c>
      <c r="G8" t="n">
        <v>13.41</v>
      </c>
      <c r="H8" t="n">
        <v>0.19</v>
      </c>
      <c r="I8" t="n">
        <v>124</v>
      </c>
      <c r="J8" t="n">
        <v>235.25</v>
      </c>
      <c r="K8" t="n">
        <v>57.72</v>
      </c>
      <c r="L8" t="n">
        <v>2.5</v>
      </c>
      <c r="M8" t="n">
        <v>122</v>
      </c>
      <c r="N8" t="n">
        <v>55.03</v>
      </c>
      <c r="O8" t="n">
        <v>29248.33</v>
      </c>
      <c r="P8" t="n">
        <v>427.06</v>
      </c>
      <c r="Q8" t="n">
        <v>1397.56</v>
      </c>
      <c r="R8" t="n">
        <v>188.38</v>
      </c>
      <c r="S8" t="n">
        <v>66.97</v>
      </c>
      <c r="T8" t="n">
        <v>57570.63</v>
      </c>
      <c r="U8" t="n">
        <v>0.36</v>
      </c>
      <c r="V8" t="n">
        <v>0.76</v>
      </c>
      <c r="W8" t="n">
        <v>5.49</v>
      </c>
      <c r="X8" t="n">
        <v>3.54</v>
      </c>
      <c r="Y8" t="n">
        <v>1</v>
      </c>
      <c r="Z8" t="n">
        <v>10</v>
      </c>
      <c r="AA8" t="n">
        <v>1191.79514722094</v>
      </c>
      <c r="AB8" t="n">
        <v>1630.666698718796</v>
      </c>
      <c r="AC8" t="n">
        <v>1475.038157648159</v>
      </c>
      <c r="AD8" t="n">
        <v>1191795.14722094</v>
      </c>
      <c r="AE8" t="n">
        <v>1630666.698718796</v>
      </c>
      <c r="AF8" t="n">
        <v>3.493113355117788e-06</v>
      </c>
      <c r="AG8" t="n">
        <v>41.74768518518518</v>
      </c>
      <c r="AH8" t="n">
        <v>1475038.157648159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2.8467</v>
      </c>
      <c r="E9" t="n">
        <v>35.13</v>
      </c>
      <c r="F9" t="n">
        <v>27.36</v>
      </c>
      <c r="G9" t="n">
        <v>14.79</v>
      </c>
      <c r="H9" t="n">
        <v>0.21</v>
      </c>
      <c r="I9" t="n">
        <v>111</v>
      </c>
      <c r="J9" t="n">
        <v>235.68</v>
      </c>
      <c r="K9" t="n">
        <v>57.72</v>
      </c>
      <c r="L9" t="n">
        <v>2.75</v>
      </c>
      <c r="M9" t="n">
        <v>109</v>
      </c>
      <c r="N9" t="n">
        <v>55.21</v>
      </c>
      <c r="O9" t="n">
        <v>29301.44</v>
      </c>
      <c r="P9" t="n">
        <v>420.85</v>
      </c>
      <c r="Q9" t="n">
        <v>1397.32</v>
      </c>
      <c r="R9" t="n">
        <v>176.4</v>
      </c>
      <c r="S9" t="n">
        <v>66.97</v>
      </c>
      <c r="T9" t="n">
        <v>51644.77</v>
      </c>
      <c r="U9" t="n">
        <v>0.38</v>
      </c>
      <c r="V9" t="n">
        <v>0.77</v>
      </c>
      <c r="W9" t="n">
        <v>5.48</v>
      </c>
      <c r="X9" t="n">
        <v>3.19</v>
      </c>
      <c r="Y9" t="n">
        <v>1</v>
      </c>
      <c r="Z9" t="n">
        <v>10</v>
      </c>
      <c r="AA9" t="n">
        <v>1150.00492495439</v>
      </c>
      <c r="AB9" t="n">
        <v>1573.487472959214</v>
      </c>
      <c r="AC9" t="n">
        <v>1423.316036943525</v>
      </c>
      <c r="AD9" t="n">
        <v>1150004.92495439</v>
      </c>
      <c r="AE9" t="n">
        <v>1573487.472959214</v>
      </c>
      <c r="AF9" t="n">
        <v>3.586599021826441e-06</v>
      </c>
      <c r="AG9" t="n">
        <v>40.65972222222223</v>
      </c>
      <c r="AH9" t="n">
        <v>1423316.036943525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2.909</v>
      </c>
      <c r="E10" t="n">
        <v>34.38</v>
      </c>
      <c r="F10" t="n">
        <v>27.07</v>
      </c>
      <c r="G10" t="n">
        <v>16.08</v>
      </c>
      <c r="H10" t="n">
        <v>0.23</v>
      </c>
      <c r="I10" t="n">
        <v>101</v>
      </c>
      <c r="J10" t="n">
        <v>236.11</v>
      </c>
      <c r="K10" t="n">
        <v>57.72</v>
      </c>
      <c r="L10" t="n">
        <v>3</v>
      </c>
      <c r="M10" t="n">
        <v>99</v>
      </c>
      <c r="N10" t="n">
        <v>55.39</v>
      </c>
      <c r="O10" t="n">
        <v>29354.61</v>
      </c>
      <c r="P10" t="n">
        <v>415.13</v>
      </c>
      <c r="Q10" t="n">
        <v>1397.37</v>
      </c>
      <c r="R10" t="n">
        <v>167.17</v>
      </c>
      <c r="S10" t="n">
        <v>66.97</v>
      </c>
      <c r="T10" t="n">
        <v>47082.39</v>
      </c>
      <c r="U10" t="n">
        <v>0.4</v>
      </c>
      <c r="V10" t="n">
        <v>0.78</v>
      </c>
      <c r="W10" t="n">
        <v>5.46</v>
      </c>
      <c r="X10" t="n">
        <v>2.9</v>
      </c>
      <c r="Y10" t="n">
        <v>1</v>
      </c>
      <c r="Z10" t="n">
        <v>10</v>
      </c>
      <c r="AA10" t="n">
        <v>1122.020272044974</v>
      </c>
      <c r="AB10" t="n">
        <v>1535.1976362528</v>
      </c>
      <c r="AC10" t="n">
        <v>1388.680528512247</v>
      </c>
      <c r="AD10" t="n">
        <v>1122020.272044974</v>
      </c>
      <c r="AE10" t="n">
        <v>1535197.6362528</v>
      </c>
      <c r="AF10" t="n">
        <v>3.66509170425163e-06</v>
      </c>
      <c r="AG10" t="n">
        <v>39.79166666666667</v>
      </c>
      <c r="AH10" t="n">
        <v>1388680.528512247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2.9682</v>
      </c>
      <c r="E11" t="n">
        <v>33.69</v>
      </c>
      <c r="F11" t="n">
        <v>26.79</v>
      </c>
      <c r="G11" t="n">
        <v>17.47</v>
      </c>
      <c r="H11" t="n">
        <v>0.24</v>
      </c>
      <c r="I11" t="n">
        <v>92</v>
      </c>
      <c r="J11" t="n">
        <v>236.54</v>
      </c>
      <c r="K11" t="n">
        <v>57.72</v>
      </c>
      <c r="L11" t="n">
        <v>3.25</v>
      </c>
      <c r="M11" t="n">
        <v>90</v>
      </c>
      <c r="N11" t="n">
        <v>55.57</v>
      </c>
      <c r="O11" t="n">
        <v>29407.85</v>
      </c>
      <c r="P11" t="n">
        <v>409.82</v>
      </c>
      <c r="Q11" t="n">
        <v>1397.39</v>
      </c>
      <c r="R11" t="n">
        <v>157.74</v>
      </c>
      <c r="S11" t="n">
        <v>66.97</v>
      </c>
      <c r="T11" t="n">
        <v>42411.83</v>
      </c>
      <c r="U11" t="n">
        <v>0.42</v>
      </c>
      <c r="V11" t="n">
        <v>0.79</v>
      </c>
      <c r="W11" t="n">
        <v>5.45</v>
      </c>
      <c r="X11" t="n">
        <v>2.62</v>
      </c>
      <c r="Y11" t="n">
        <v>1</v>
      </c>
      <c r="Z11" t="n">
        <v>10</v>
      </c>
      <c r="AA11" t="n">
        <v>1095.703437952525</v>
      </c>
      <c r="AB11" t="n">
        <v>1499.18978283073</v>
      </c>
      <c r="AC11" t="n">
        <v>1356.10921408344</v>
      </c>
      <c r="AD11" t="n">
        <v>1095703.437952525</v>
      </c>
      <c r="AE11" t="n">
        <v>1499189.78283073</v>
      </c>
      <c r="AF11" t="n">
        <v>3.739678651275246e-06</v>
      </c>
      <c r="AG11" t="n">
        <v>38.99305555555555</v>
      </c>
      <c r="AH11" t="n">
        <v>1356109.21408344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3.0125</v>
      </c>
      <c r="E12" t="n">
        <v>33.19</v>
      </c>
      <c r="F12" t="n">
        <v>26.61</v>
      </c>
      <c r="G12" t="n">
        <v>18.79</v>
      </c>
      <c r="H12" t="n">
        <v>0.26</v>
      </c>
      <c r="I12" t="n">
        <v>85</v>
      </c>
      <c r="J12" t="n">
        <v>236.98</v>
      </c>
      <c r="K12" t="n">
        <v>57.72</v>
      </c>
      <c r="L12" t="n">
        <v>3.5</v>
      </c>
      <c r="M12" t="n">
        <v>83</v>
      </c>
      <c r="N12" t="n">
        <v>55.75</v>
      </c>
      <c r="O12" t="n">
        <v>29461.15</v>
      </c>
      <c r="P12" t="n">
        <v>406.13</v>
      </c>
      <c r="Q12" t="n">
        <v>1397.3</v>
      </c>
      <c r="R12" t="n">
        <v>151.86</v>
      </c>
      <c r="S12" t="n">
        <v>66.97</v>
      </c>
      <c r="T12" t="n">
        <v>39506.95</v>
      </c>
      <c r="U12" t="n">
        <v>0.44</v>
      </c>
      <c r="V12" t="n">
        <v>0.79</v>
      </c>
      <c r="W12" t="n">
        <v>5.45</v>
      </c>
      <c r="X12" t="n">
        <v>2.45</v>
      </c>
      <c r="Y12" t="n">
        <v>1</v>
      </c>
      <c r="Z12" t="n">
        <v>10</v>
      </c>
      <c r="AA12" t="n">
        <v>1074.414876347802</v>
      </c>
      <c r="AB12" t="n">
        <v>1470.061833658095</v>
      </c>
      <c r="AC12" t="n">
        <v>1329.761195498508</v>
      </c>
      <c r="AD12" t="n">
        <v>1074414.876347802</v>
      </c>
      <c r="AE12" t="n">
        <v>1470061.833658095</v>
      </c>
      <c r="AF12" t="n">
        <v>3.79549287007839e-06</v>
      </c>
      <c r="AG12" t="n">
        <v>38.41435185185185</v>
      </c>
      <c r="AH12" t="n">
        <v>1329761.195498508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3.0614</v>
      </c>
      <c r="E13" t="n">
        <v>32.67</v>
      </c>
      <c r="F13" t="n">
        <v>26.4</v>
      </c>
      <c r="G13" t="n">
        <v>20.31</v>
      </c>
      <c r="H13" t="n">
        <v>0.28</v>
      </c>
      <c r="I13" t="n">
        <v>78</v>
      </c>
      <c r="J13" t="n">
        <v>237.41</v>
      </c>
      <c r="K13" t="n">
        <v>57.72</v>
      </c>
      <c r="L13" t="n">
        <v>3.75</v>
      </c>
      <c r="M13" t="n">
        <v>76</v>
      </c>
      <c r="N13" t="n">
        <v>55.93</v>
      </c>
      <c r="O13" t="n">
        <v>29514.51</v>
      </c>
      <c r="P13" t="n">
        <v>401.88</v>
      </c>
      <c r="Q13" t="n">
        <v>1397.41</v>
      </c>
      <c r="R13" t="n">
        <v>145.45</v>
      </c>
      <c r="S13" t="n">
        <v>66.97</v>
      </c>
      <c r="T13" t="n">
        <v>36337.96</v>
      </c>
      <c r="U13" t="n">
        <v>0.46</v>
      </c>
      <c r="V13" t="n">
        <v>0.8</v>
      </c>
      <c r="W13" t="n">
        <v>5.42</v>
      </c>
      <c r="X13" t="n">
        <v>2.24</v>
      </c>
      <c r="Y13" t="n">
        <v>1</v>
      </c>
      <c r="Z13" t="n">
        <v>10</v>
      </c>
      <c r="AA13" t="n">
        <v>1052.120843896881</v>
      </c>
      <c r="AB13" t="n">
        <v>1439.558154915447</v>
      </c>
      <c r="AC13" t="n">
        <v>1302.168745042876</v>
      </c>
      <c r="AD13" t="n">
        <v>1052120.843896881</v>
      </c>
      <c r="AE13" t="n">
        <v>1439558.154915447</v>
      </c>
      <c r="AF13" t="n">
        <v>3.857102696251613e-06</v>
      </c>
      <c r="AG13" t="n">
        <v>37.81250000000001</v>
      </c>
      <c r="AH13" t="n">
        <v>1302168.745042876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3.0985</v>
      </c>
      <c r="E14" t="n">
        <v>32.27</v>
      </c>
      <c r="F14" t="n">
        <v>26.24</v>
      </c>
      <c r="G14" t="n">
        <v>21.57</v>
      </c>
      <c r="H14" t="n">
        <v>0.3</v>
      </c>
      <c r="I14" t="n">
        <v>73</v>
      </c>
      <c r="J14" t="n">
        <v>237.84</v>
      </c>
      <c r="K14" t="n">
        <v>57.72</v>
      </c>
      <c r="L14" t="n">
        <v>4</v>
      </c>
      <c r="M14" t="n">
        <v>71</v>
      </c>
      <c r="N14" t="n">
        <v>56.12</v>
      </c>
      <c r="O14" t="n">
        <v>29567.95</v>
      </c>
      <c r="P14" t="n">
        <v>398.42</v>
      </c>
      <c r="Q14" t="n">
        <v>1397.5</v>
      </c>
      <c r="R14" t="n">
        <v>140.47</v>
      </c>
      <c r="S14" t="n">
        <v>66.97</v>
      </c>
      <c r="T14" t="n">
        <v>33870.76</v>
      </c>
      <c r="U14" t="n">
        <v>0.48</v>
      </c>
      <c r="V14" t="n">
        <v>0.8</v>
      </c>
      <c r="W14" t="n">
        <v>5.4</v>
      </c>
      <c r="X14" t="n">
        <v>2.07</v>
      </c>
      <c r="Y14" t="n">
        <v>1</v>
      </c>
      <c r="Z14" t="n">
        <v>10</v>
      </c>
      <c r="AA14" t="n">
        <v>1032.886190399912</v>
      </c>
      <c r="AB14" t="n">
        <v>1413.240453427871</v>
      </c>
      <c r="AC14" t="n">
        <v>1278.362768048149</v>
      </c>
      <c r="AD14" t="n">
        <v>1032886.190399912</v>
      </c>
      <c r="AE14" t="n">
        <v>1413240.453427871</v>
      </c>
      <c r="AF14" t="n">
        <v>3.903845529605939e-06</v>
      </c>
      <c r="AG14" t="n">
        <v>37.34953703703705</v>
      </c>
      <c r="AH14" t="n">
        <v>1278362.768048149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3.1338</v>
      </c>
      <c r="E15" t="n">
        <v>31.91</v>
      </c>
      <c r="F15" t="n">
        <v>26.1</v>
      </c>
      <c r="G15" t="n">
        <v>23.03</v>
      </c>
      <c r="H15" t="n">
        <v>0.32</v>
      </c>
      <c r="I15" t="n">
        <v>68</v>
      </c>
      <c r="J15" t="n">
        <v>238.28</v>
      </c>
      <c r="K15" t="n">
        <v>57.72</v>
      </c>
      <c r="L15" t="n">
        <v>4.25</v>
      </c>
      <c r="M15" t="n">
        <v>66</v>
      </c>
      <c r="N15" t="n">
        <v>56.3</v>
      </c>
      <c r="O15" t="n">
        <v>29621.44</v>
      </c>
      <c r="P15" t="n">
        <v>395.24</v>
      </c>
      <c r="Q15" t="n">
        <v>1397.56</v>
      </c>
      <c r="R15" t="n">
        <v>135.21</v>
      </c>
      <c r="S15" t="n">
        <v>66.97</v>
      </c>
      <c r="T15" t="n">
        <v>31268.26</v>
      </c>
      <c r="U15" t="n">
        <v>0.5</v>
      </c>
      <c r="V15" t="n">
        <v>0.8100000000000001</v>
      </c>
      <c r="W15" t="n">
        <v>5.41</v>
      </c>
      <c r="X15" t="n">
        <v>1.93</v>
      </c>
      <c r="Y15" t="n">
        <v>1</v>
      </c>
      <c r="Z15" t="n">
        <v>10</v>
      </c>
      <c r="AA15" t="n">
        <v>1014.465901966576</v>
      </c>
      <c r="AB15" t="n">
        <v>1388.03700214761</v>
      </c>
      <c r="AC15" t="n">
        <v>1255.564698784809</v>
      </c>
      <c r="AD15" t="n">
        <v>1014465.901966576</v>
      </c>
      <c r="AE15" t="n">
        <v>1388037.00214761</v>
      </c>
      <c r="AF15" t="n">
        <v>3.948320516598061e-06</v>
      </c>
      <c r="AG15" t="n">
        <v>36.93287037037037</v>
      </c>
      <c r="AH15" t="n">
        <v>1255564.698784809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3.161</v>
      </c>
      <c r="E16" t="n">
        <v>31.64</v>
      </c>
      <c r="F16" t="n">
        <v>26.01</v>
      </c>
      <c r="G16" t="n">
        <v>24.39</v>
      </c>
      <c r="H16" t="n">
        <v>0.34</v>
      </c>
      <c r="I16" t="n">
        <v>64</v>
      </c>
      <c r="J16" t="n">
        <v>238.71</v>
      </c>
      <c r="K16" t="n">
        <v>57.72</v>
      </c>
      <c r="L16" t="n">
        <v>4.5</v>
      </c>
      <c r="M16" t="n">
        <v>62</v>
      </c>
      <c r="N16" t="n">
        <v>56.49</v>
      </c>
      <c r="O16" t="n">
        <v>29675.01</v>
      </c>
      <c r="P16" t="n">
        <v>392.89</v>
      </c>
      <c r="Q16" t="n">
        <v>1397.27</v>
      </c>
      <c r="R16" t="n">
        <v>132.48</v>
      </c>
      <c r="S16" t="n">
        <v>66.97</v>
      </c>
      <c r="T16" t="n">
        <v>29920.99</v>
      </c>
      <c r="U16" t="n">
        <v>0.51</v>
      </c>
      <c r="V16" t="n">
        <v>0.8100000000000001</v>
      </c>
      <c r="W16" t="n">
        <v>5.41</v>
      </c>
      <c r="X16" t="n">
        <v>1.84</v>
      </c>
      <c r="Y16" t="n">
        <v>1</v>
      </c>
      <c r="Z16" t="n">
        <v>10</v>
      </c>
      <c r="AA16" t="n">
        <v>1008.223165300755</v>
      </c>
      <c r="AB16" t="n">
        <v>1379.495414431329</v>
      </c>
      <c r="AC16" t="n">
        <v>1247.838308211976</v>
      </c>
      <c r="AD16" t="n">
        <v>1008223.165300755</v>
      </c>
      <c r="AE16" t="n">
        <v>1379495.414431329</v>
      </c>
      <c r="AF16" t="n">
        <v>3.982590194960262e-06</v>
      </c>
      <c r="AG16" t="n">
        <v>36.62037037037037</v>
      </c>
      <c r="AH16" t="n">
        <v>1247838.308211976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3.1942</v>
      </c>
      <c r="E17" t="n">
        <v>31.31</v>
      </c>
      <c r="F17" t="n">
        <v>25.86</v>
      </c>
      <c r="G17" t="n">
        <v>25.86</v>
      </c>
      <c r="H17" t="n">
        <v>0.35</v>
      </c>
      <c r="I17" t="n">
        <v>60</v>
      </c>
      <c r="J17" t="n">
        <v>239.14</v>
      </c>
      <c r="K17" t="n">
        <v>57.72</v>
      </c>
      <c r="L17" t="n">
        <v>4.75</v>
      </c>
      <c r="M17" t="n">
        <v>58</v>
      </c>
      <c r="N17" t="n">
        <v>56.67</v>
      </c>
      <c r="O17" t="n">
        <v>29728.63</v>
      </c>
      <c r="P17" t="n">
        <v>389.63</v>
      </c>
      <c r="Q17" t="n">
        <v>1397.38</v>
      </c>
      <c r="R17" t="n">
        <v>127.77</v>
      </c>
      <c r="S17" t="n">
        <v>66.97</v>
      </c>
      <c r="T17" t="n">
        <v>27585.69</v>
      </c>
      <c r="U17" t="n">
        <v>0.52</v>
      </c>
      <c r="V17" t="n">
        <v>0.8100000000000001</v>
      </c>
      <c r="W17" t="n">
        <v>5.39</v>
      </c>
      <c r="X17" t="n">
        <v>1.7</v>
      </c>
      <c r="Y17" t="n">
        <v>1</v>
      </c>
      <c r="Z17" t="n">
        <v>10</v>
      </c>
      <c r="AA17" t="n">
        <v>990.3050986509897</v>
      </c>
      <c r="AB17" t="n">
        <v>1354.97912515181</v>
      </c>
      <c r="AC17" t="n">
        <v>1225.661819172466</v>
      </c>
      <c r="AD17" t="n">
        <v>990305.0986509897</v>
      </c>
      <c r="AE17" t="n">
        <v>1354979.12515181</v>
      </c>
      <c r="AF17" t="n">
        <v>4.024419361196479e-06</v>
      </c>
      <c r="AG17" t="n">
        <v>36.23842592592592</v>
      </c>
      <c r="AH17" t="n">
        <v>1225661.819172466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3.2188</v>
      </c>
      <c r="E18" t="n">
        <v>31.07</v>
      </c>
      <c r="F18" t="n">
        <v>25.76</v>
      </c>
      <c r="G18" t="n">
        <v>27.12</v>
      </c>
      <c r="H18" t="n">
        <v>0.37</v>
      </c>
      <c r="I18" t="n">
        <v>57</v>
      </c>
      <c r="J18" t="n">
        <v>239.58</v>
      </c>
      <c r="K18" t="n">
        <v>57.72</v>
      </c>
      <c r="L18" t="n">
        <v>5</v>
      </c>
      <c r="M18" t="n">
        <v>55</v>
      </c>
      <c r="N18" t="n">
        <v>56.86</v>
      </c>
      <c r="O18" t="n">
        <v>29782.33</v>
      </c>
      <c r="P18" t="n">
        <v>386.73</v>
      </c>
      <c r="Q18" t="n">
        <v>1397.38</v>
      </c>
      <c r="R18" t="n">
        <v>124.42</v>
      </c>
      <c r="S18" t="n">
        <v>66.97</v>
      </c>
      <c r="T18" t="n">
        <v>25926.43</v>
      </c>
      <c r="U18" t="n">
        <v>0.54</v>
      </c>
      <c r="V18" t="n">
        <v>0.82</v>
      </c>
      <c r="W18" t="n">
        <v>5.39</v>
      </c>
      <c r="X18" t="n">
        <v>1.59</v>
      </c>
      <c r="Y18" t="n">
        <v>1</v>
      </c>
      <c r="Z18" t="n">
        <v>10</v>
      </c>
      <c r="AA18" t="n">
        <v>984.0807544447065</v>
      </c>
      <c r="AB18" t="n">
        <v>1346.462702810087</v>
      </c>
      <c r="AC18" t="n">
        <v>1217.958192226164</v>
      </c>
      <c r="AD18" t="n">
        <v>984080.7544447065</v>
      </c>
      <c r="AE18" t="n">
        <v>1346462.702810087</v>
      </c>
      <c r="AF18" t="n">
        <v>4.055413261479941e-06</v>
      </c>
      <c r="AG18" t="n">
        <v>35.96064814814815</v>
      </c>
      <c r="AH18" t="n">
        <v>1217958.192226164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3.24</v>
      </c>
      <c r="E19" t="n">
        <v>30.86</v>
      </c>
      <c r="F19" t="n">
        <v>25.7</v>
      </c>
      <c r="G19" t="n">
        <v>28.55</v>
      </c>
      <c r="H19" t="n">
        <v>0.39</v>
      </c>
      <c r="I19" t="n">
        <v>54</v>
      </c>
      <c r="J19" t="n">
        <v>240.02</v>
      </c>
      <c r="K19" t="n">
        <v>57.72</v>
      </c>
      <c r="L19" t="n">
        <v>5.25</v>
      </c>
      <c r="M19" t="n">
        <v>52</v>
      </c>
      <c r="N19" t="n">
        <v>57.04</v>
      </c>
      <c r="O19" t="n">
        <v>29836.09</v>
      </c>
      <c r="P19" t="n">
        <v>385.08</v>
      </c>
      <c r="Q19" t="n">
        <v>1397.27</v>
      </c>
      <c r="R19" t="n">
        <v>122.03</v>
      </c>
      <c r="S19" t="n">
        <v>66.97</v>
      </c>
      <c r="T19" t="n">
        <v>24744.86</v>
      </c>
      <c r="U19" t="n">
        <v>0.55</v>
      </c>
      <c r="V19" t="n">
        <v>0.82</v>
      </c>
      <c r="W19" t="n">
        <v>5.39</v>
      </c>
      <c r="X19" t="n">
        <v>1.53</v>
      </c>
      <c r="Y19" t="n">
        <v>1</v>
      </c>
      <c r="Z19" t="n">
        <v>10</v>
      </c>
      <c r="AA19" t="n">
        <v>979.6594806672165</v>
      </c>
      <c r="AB19" t="n">
        <v>1340.413320974892</v>
      </c>
      <c r="AC19" t="n">
        <v>1212.486154902959</v>
      </c>
      <c r="AD19" t="n">
        <v>979659.4806672165</v>
      </c>
      <c r="AE19" t="n">
        <v>1340413.320974892</v>
      </c>
      <c r="AF19" t="n">
        <v>4.082123451968128e-06</v>
      </c>
      <c r="AG19" t="n">
        <v>35.7175925925926</v>
      </c>
      <c r="AH19" t="n">
        <v>1212486.154902959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3.2625</v>
      </c>
      <c r="E20" t="n">
        <v>30.65</v>
      </c>
      <c r="F20" t="n">
        <v>25.62</v>
      </c>
      <c r="G20" t="n">
        <v>30.14</v>
      </c>
      <c r="H20" t="n">
        <v>0.41</v>
      </c>
      <c r="I20" t="n">
        <v>51</v>
      </c>
      <c r="J20" t="n">
        <v>240.45</v>
      </c>
      <c r="K20" t="n">
        <v>57.72</v>
      </c>
      <c r="L20" t="n">
        <v>5.5</v>
      </c>
      <c r="M20" t="n">
        <v>49</v>
      </c>
      <c r="N20" t="n">
        <v>57.23</v>
      </c>
      <c r="O20" t="n">
        <v>29890.04</v>
      </c>
      <c r="P20" t="n">
        <v>382.83</v>
      </c>
      <c r="Q20" t="n">
        <v>1397.29</v>
      </c>
      <c r="R20" t="n">
        <v>119.73</v>
      </c>
      <c r="S20" t="n">
        <v>66.97</v>
      </c>
      <c r="T20" t="n">
        <v>23609.52</v>
      </c>
      <c r="U20" t="n">
        <v>0.5600000000000001</v>
      </c>
      <c r="V20" t="n">
        <v>0.82</v>
      </c>
      <c r="W20" t="n">
        <v>5.38</v>
      </c>
      <c r="X20" t="n">
        <v>1.45</v>
      </c>
      <c r="Y20" t="n">
        <v>1</v>
      </c>
      <c r="Z20" t="n">
        <v>10</v>
      </c>
      <c r="AA20" t="n">
        <v>964.6518333770239</v>
      </c>
      <c r="AB20" t="n">
        <v>1319.879195861781</v>
      </c>
      <c r="AC20" t="n">
        <v>1193.911777870817</v>
      </c>
      <c r="AD20" t="n">
        <v>964651.8333770239</v>
      </c>
      <c r="AE20" t="n">
        <v>1319879.195861781</v>
      </c>
      <c r="AF20" t="n">
        <v>4.110471531495685e-06</v>
      </c>
      <c r="AG20" t="n">
        <v>35.47453703703704</v>
      </c>
      <c r="AH20" t="n">
        <v>1193911.777870817</v>
      </c>
    </row>
    <row r="21">
      <c r="A21" t="n">
        <v>19</v>
      </c>
      <c r="B21" t="n">
        <v>120</v>
      </c>
      <c r="C21" t="inlineStr">
        <is>
          <t xml:space="preserve">CONCLUIDO	</t>
        </is>
      </c>
      <c r="D21" t="n">
        <v>3.2821</v>
      </c>
      <c r="E21" t="n">
        <v>30.47</v>
      </c>
      <c r="F21" t="n">
        <v>25.53</v>
      </c>
      <c r="G21" t="n">
        <v>31.26</v>
      </c>
      <c r="H21" t="n">
        <v>0.42</v>
      </c>
      <c r="I21" t="n">
        <v>49</v>
      </c>
      <c r="J21" t="n">
        <v>240.89</v>
      </c>
      <c r="K21" t="n">
        <v>57.72</v>
      </c>
      <c r="L21" t="n">
        <v>5.75</v>
      </c>
      <c r="M21" t="n">
        <v>47</v>
      </c>
      <c r="N21" t="n">
        <v>57.42</v>
      </c>
      <c r="O21" t="n">
        <v>29943.94</v>
      </c>
      <c r="P21" t="n">
        <v>380.61</v>
      </c>
      <c r="Q21" t="n">
        <v>1397.29</v>
      </c>
      <c r="R21" t="n">
        <v>117.28</v>
      </c>
      <c r="S21" t="n">
        <v>66.97</v>
      </c>
      <c r="T21" t="n">
        <v>22398.74</v>
      </c>
      <c r="U21" t="n">
        <v>0.57</v>
      </c>
      <c r="V21" t="n">
        <v>0.82</v>
      </c>
      <c r="W21" t="n">
        <v>5.36</v>
      </c>
      <c r="X21" t="n">
        <v>1.36</v>
      </c>
      <c r="Y21" t="n">
        <v>1</v>
      </c>
      <c r="Z21" t="n">
        <v>10</v>
      </c>
      <c r="AA21" t="n">
        <v>959.9704825661106</v>
      </c>
      <c r="AB21" t="n">
        <v>1313.473965155667</v>
      </c>
      <c r="AC21" t="n">
        <v>1188.117853393497</v>
      </c>
      <c r="AD21" t="n">
        <v>959970.4825661106</v>
      </c>
      <c r="AE21" t="n">
        <v>1313473.965155667</v>
      </c>
      <c r="AF21" t="n">
        <v>4.1351658585508e-06</v>
      </c>
      <c r="AG21" t="n">
        <v>35.2662037037037</v>
      </c>
      <c r="AH21" t="n">
        <v>1188117.853393497</v>
      </c>
    </row>
    <row r="22">
      <c r="A22" t="n">
        <v>20</v>
      </c>
      <c r="B22" t="n">
        <v>120</v>
      </c>
      <c r="C22" t="inlineStr">
        <is>
          <t xml:space="preserve">CONCLUIDO	</t>
        </is>
      </c>
      <c r="D22" t="n">
        <v>3.2974</v>
      </c>
      <c r="E22" t="n">
        <v>30.33</v>
      </c>
      <c r="F22" t="n">
        <v>25.48</v>
      </c>
      <c r="G22" t="n">
        <v>32.52</v>
      </c>
      <c r="H22" t="n">
        <v>0.44</v>
      </c>
      <c r="I22" t="n">
        <v>47</v>
      </c>
      <c r="J22" t="n">
        <v>241.33</v>
      </c>
      <c r="K22" t="n">
        <v>57.72</v>
      </c>
      <c r="L22" t="n">
        <v>6</v>
      </c>
      <c r="M22" t="n">
        <v>45</v>
      </c>
      <c r="N22" t="n">
        <v>57.6</v>
      </c>
      <c r="O22" t="n">
        <v>29997.9</v>
      </c>
      <c r="P22" t="n">
        <v>378.19</v>
      </c>
      <c r="Q22" t="n">
        <v>1397.27</v>
      </c>
      <c r="R22" t="n">
        <v>115.27</v>
      </c>
      <c r="S22" t="n">
        <v>66.97</v>
      </c>
      <c r="T22" t="n">
        <v>21399.52</v>
      </c>
      <c r="U22" t="n">
        <v>0.58</v>
      </c>
      <c r="V22" t="n">
        <v>0.83</v>
      </c>
      <c r="W22" t="n">
        <v>5.37</v>
      </c>
      <c r="X22" t="n">
        <v>1.31</v>
      </c>
      <c r="Y22" t="n">
        <v>1</v>
      </c>
      <c r="Z22" t="n">
        <v>10</v>
      </c>
      <c r="AA22" t="n">
        <v>955.962524313729</v>
      </c>
      <c r="AB22" t="n">
        <v>1307.99009985612</v>
      </c>
      <c r="AC22" t="n">
        <v>1183.157360501486</v>
      </c>
      <c r="AD22" t="n">
        <v>955962.524313729</v>
      </c>
      <c r="AE22" t="n">
        <v>1307990.09985612</v>
      </c>
      <c r="AF22" t="n">
        <v>4.154442552629538e-06</v>
      </c>
      <c r="AG22" t="n">
        <v>35.10416666666666</v>
      </c>
      <c r="AH22" t="n">
        <v>1183157.360501486</v>
      </c>
    </row>
    <row r="23">
      <c r="A23" t="n">
        <v>21</v>
      </c>
      <c r="B23" t="n">
        <v>120</v>
      </c>
      <c r="C23" t="inlineStr">
        <is>
          <t xml:space="preserve">CONCLUIDO	</t>
        </is>
      </c>
      <c r="D23" t="n">
        <v>3.3116</v>
      </c>
      <c r="E23" t="n">
        <v>30.2</v>
      </c>
      <c r="F23" t="n">
        <v>25.44</v>
      </c>
      <c r="G23" t="n">
        <v>33.92</v>
      </c>
      <c r="H23" t="n">
        <v>0.46</v>
      </c>
      <c r="I23" t="n">
        <v>45</v>
      </c>
      <c r="J23" t="n">
        <v>241.77</v>
      </c>
      <c r="K23" t="n">
        <v>57.72</v>
      </c>
      <c r="L23" t="n">
        <v>6.25</v>
      </c>
      <c r="M23" t="n">
        <v>43</v>
      </c>
      <c r="N23" t="n">
        <v>57.79</v>
      </c>
      <c r="O23" t="n">
        <v>30051.93</v>
      </c>
      <c r="P23" t="n">
        <v>377.02</v>
      </c>
      <c r="Q23" t="n">
        <v>1397.27</v>
      </c>
      <c r="R23" t="n">
        <v>113.69</v>
      </c>
      <c r="S23" t="n">
        <v>66.97</v>
      </c>
      <c r="T23" t="n">
        <v>20623.05</v>
      </c>
      <c r="U23" t="n">
        <v>0.59</v>
      </c>
      <c r="V23" t="n">
        <v>0.83</v>
      </c>
      <c r="W23" t="n">
        <v>5.37</v>
      </c>
      <c r="X23" t="n">
        <v>1.27</v>
      </c>
      <c r="Y23" t="n">
        <v>1</v>
      </c>
      <c r="Z23" t="n">
        <v>10</v>
      </c>
      <c r="AA23" t="n">
        <v>943.1794762564563</v>
      </c>
      <c r="AB23" t="n">
        <v>1290.49976955588</v>
      </c>
      <c r="AC23" t="n">
        <v>1167.336282777268</v>
      </c>
      <c r="AD23" t="n">
        <v>943179.4762564562</v>
      </c>
      <c r="AE23" t="n">
        <v>1290499.76955588</v>
      </c>
      <c r="AF23" t="n">
        <v>4.17233334059804e-06</v>
      </c>
      <c r="AG23" t="n">
        <v>34.9537037037037</v>
      </c>
      <c r="AH23" t="n">
        <v>1167336.282777268</v>
      </c>
    </row>
    <row r="24">
      <c r="A24" t="n">
        <v>22</v>
      </c>
      <c r="B24" t="n">
        <v>120</v>
      </c>
      <c r="C24" t="inlineStr">
        <is>
          <t xml:space="preserve">CONCLUIDO	</t>
        </is>
      </c>
      <c r="D24" t="n">
        <v>3.3286</v>
      </c>
      <c r="E24" t="n">
        <v>30.04</v>
      </c>
      <c r="F24" t="n">
        <v>25.37</v>
      </c>
      <c r="G24" t="n">
        <v>35.41</v>
      </c>
      <c r="H24" t="n">
        <v>0.48</v>
      </c>
      <c r="I24" t="n">
        <v>43</v>
      </c>
      <c r="J24" t="n">
        <v>242.2</v>
      </c>
      <c r="K24" t="n">
        <v>57.72</v>
      </c>
      <c r="L24" t="n">
        <v>6.5</v>
      </c>
      <c r="M24" t="n">
        <v>41</v>
      </c>
      <c r="N24" t="n">
        <v>57.98</v>
      </c>
      <c r="O24" t="n">
        <v>30106.03</v>
      </c>
      <c r="P24" t="n">
        <v>375.31</v>
      </c>
      <c r="Q24" t="n">
        <v>1397.24</v>
      </c>
      <c r="R24" t="n">
        <v>111.81</v>
      </c>
      <c r="S24" t="n">
        <v>66.97</v>
      </c>
      <c r="T24" t="n">
        <v>19689.31</v>
      </c>
      <c r="U24" t="n">
        <v>0.6</v>
      </c>
      <c r="V24" t="n">
        <v>0.83</v>
      </c>
      <c r="W24" t="n">
        <v>5.37</v>
      </c>
      <c r="X24" t="n">
        <v>1.21</v>
      </c>
      <c r="Y24" t="n">
        <v>1</v>
      </c>
      <c r="Z24" t="n">
        <v>10</v>
      </c>
      <c r="AA24" t="n">
        <v>939.4354632991472</v>
      </c>
      <c r="AB24" t="n">
        <v>1285.377045853495</v>
      </c>
      <c r="AC24" t="n">
        <v>1162.702464635252</v>
      </c>
      <c r="AD24" t="n">
        <v>939435.4632991472</v>
      </c>
      <c r="AE24" t="n">
        <v>1285377.045853495</v>
      </c>
      <c r="AF24" t="n">
        <v>4.193751889574416e-06</v>
      </c>
      <c r="AG24" t="n">
        <v>34.76851851851852</v>
      </c>
      <c r="AH24" t="n">
        <v>1162702.464635252</v>
      </c>
    </row>
    <row r="25">
      <c r="A25" t="n">
        <v>23</v>
      </c>
      <c r="B25" t="n">
        <v>120</v>
      </c>
      <c r="C25" t="inlineStr">
        <is>
          <t xml:space="preserve">CONCLUIDO	</t>
        </is>
      </c>
      <c r="D25" t="n">
        <v>3.3468</v>
      </c>
      <c r="E25" t="n">
        <v>29.88</v>
      </c>
      <c r="F25" t="n">
        <v>25.3</v>
      </c>
      <c r="G25" t="n">
        <v>37.03</v>
      </c>
      <c r="H25" t="n">
        <v>0.49</v>
      </c>
      <c r="I25" t="n">
        <v>41</v>
      </c>
      <c r="J25" t="n">
        <v>242.64</v>
      </c>
      <c r="K25" t="n">
        <v>57.72</v>
      </c>
      <c r="L25" t="n">
        <v>6.75</v>
      </c>
      <c r="M25" t="n">
        <v>39</v>
      </c>
      <c r="N25" t="n">
        <v>58.17</v>
      </c>
      <c r="O25" t="n">
        <v>30160.2</v>
      </c>
      <c r="P25" t="n">
        <v>372.78</v>
      </c>
      <c r="Q25" t="n">
        <v>1397.23</v>
      </c>
      <c r="R25" t="n">
        <v>109.4</v>
      </c>
      <c r="S25" t="n">
        <v>66.97</v>
      </c>
      <c r="T25" t="n">
        <v>18496.23</v>
      </c>
      <c r="U25" t="n">
        <v>0.61</v>
      </c>
      <c r="V25" t="n">
        <v>0.83</v>
      </c>
      <c r="W25" t="n">
        <v>5.36</v>
      </c>
      <c r="X25" t="n">
        <v>1.14</v>
      </c>
      <c r="Y25" t="n">
        <v>1</v>
      </c>
      <c r="Z25" t="n">
        <v>10</v>
      </c>
      <c r="AA25" t="n">
        <v>934.9907918161364</v>
      </c>
      <c r="AB25" t="n">
        <v>1279.295650245373</v>
      </c>
      <c r="AC25" t="n">
        <v>1157.201468888676</v>
      </c>
      <c r="AD25" t="n">
        <v>934990.7918161363</v>
      </c>
      <c r="AE25" t="n">
        <v>1279295.650245373</v>
      </c>
      <c r="AF25" t="n">
        <v>4.216682336125596e-06</v>
      </c>
      <c r="AG25" t="n">
        <v>34.58333333333334</v>
      </c>
      <c r="AH25" t="n">
        <v>1157201.468888676</v>
      </c>
    </row>
    <row r="26">
      <c r="A26" t="n">
        <v>24</v>
      </c>
      <c r="B26" t="n">
        <v>120</v>
      </c>
      <c r="C26" t="inlineStr">
        <is>
          <t xml:space="preserve">CONCLUIDO	</t>
        </is>
      </c>
      <c r="D26" t="n">
        <v>3.3612</v>
      </c>
      <c r="E26" t="n">
        <v>29.75</v>
      </c>
      <c r="F26" t="n">
        <v>25.27</v>
      </c>
      <c r="G26" t="n">
        <v>38.87</v>
      </c>
      <c r="H26" t="n">
        <v>0.51</v>
      </c>
      <c r="I26" t="n">
        <v>39</v>
      </c>
      <c r="J26" t="n">
        <v>243.08</v>
      </c>
      <c r="K26" t="n">
        <v>57.72</v>
      </c>
      <c r="L26" t="n">
        <v>7</v>
      </c>
      <c r="M26" t="n">
        <v>37</v>
      </c>
      <c r="N26" t="n">
        <v>58.36</v>
      </c>
      <c r="O26" t="n">
        <v>30214.44</v>
      </c>
      <c r="P26" t="n">
        <v>371.02</v>
      </c>
      <c r="Q26" t="n">
        <v>1397.22</v>
      </c>
      <c r="R26" t="n">
        <v>108.24</v>
      </c>
      <c r="S26" t="n">
        <v>66.97</v>
      </c>
      <c r="T26" t="n">
        <v>17928.08</v>
      </c>
      <c r="U26" t="n">
        <v>0.62</v>
      </c>
      <c r="V26" t="n">
        <v>0.83</v>
      </c>
      <c r="W26" t="n">
        <v>5.36</v>
      </c>
      <c r="X26" t="n">
        <v>1.1</v>
      </c>
      <c r="Y26" t="n">
        <v>1</v>
      </c>
      <c r="Z26" t="n">
        <v>10</v>
      </c>
      <c r="AA26" t="n">
        <v>931.7179589344312</v>
      </c>
      <c r="AB26" t="n">
        <v>1274.817615909428</v>
      </c>
      <c r="AC26" t="n">
        <v>1153.150811864792</v>
      </c>
      <c r="AD26" t="n">
        <v>931717.9589344312</v>
      </c>
      <c r="AE26" t="n">
        <v>1274817.615909428</v>
      </c>
      <c r="AF26" t="n">
        <v>4.234825107023232e-06</v>
      </c>
      <c r="AG26" t="n">
        <v>34.43287037037037</v>
      </c>
      <c r="AH26" t="n">
        <v>1153150.811864792</v>
      </c>
    </row>
    <row r="27">
      <c r="A27" t="n">
        <v>25</v>
      </c>
      <c r="B27" t="n">
        <v>120</v>
      </c>
      <c r="C27" t="inlineStr">
        <is>
          <t xml:space="preserve">CONCLUIDO	</t>
        </is>
      </c>
      <c r="D27" t="n">
        <v>3.372</v>
      </c>
      <c r="E27" t="n">
        <v>29.66</v>
      </c>
      <c r="F27" t="n">
        <v>25.22</v>
      </c>
      <c r="G27" t="n">
        <v>39.81</v>
      </c>
      <c r="H27" t="n">
        <v>0.53</v>
      </c>
      <c r="I27" t="n">
        <v>38</v>
      </c>
      <c r="J27" t="n">
        <v>243.52</v>
      </c>
      <c r="K27" t="n">
        <v>57.72</v>
      </c>
      <c r="L27" t="n">
        <v>7.25</v>
      </c>
      <c r="M27" t="n">
        <v>36</v>
      </c>
      <c r="N27" t="n">
        <v>58.55</v>
      </c>
      <c r="O27" t="n">
        <v>30268.74</v>
      </c>
      <c r="P27" t="n">
        <v>368.78</v>
      </c>
      <c r="Q27" t="n">
        <v>1397.29</v>
      </c>
      <c r="R27" t="n">
        <v>106.83</v>
      </c>
      <c r="S27" t="n">
        <v>66.97</v>
      </c>
      <c r="T27" t="n">
        <v>17224.4</v>
      </c>
      <c r="U27" t="n">
        <v>0.63</v>
      </c>
      <c r="V27" t="n">
        <v>0.83</v>
      </c>
      <c r="W27" t="n">
        <v>5.35</v>
      </c>
      <c r="X27" t="n">
        <v>1.05</v>
      </c>
      <c r="Y27" t="n">
        <v>1</v>
      </c>
      <c r="Z27" t="n">
        <v>10</v>
      </c>
      <c r="AA27" t="n">
        <v>928.549127041625</v>
      </c>
      <c r="AB27" t="n">
        <v>1270.481880314694</v>
      </c>
      <c r="AC27" t="n">
        <v>1149.228872789977</v>
      </c>
      <c r="AD27" t="n">
        <v>928549.127041625</v>
      </c>
      <c r="AE27" t="n">
        <v>1270481.880314694</v>
      </c>
      <c r="AF27" t="n">
        <v>4.248432185196458e-06</v>
      </c>
      <c r="AG27" t="n">
        <v>34.3287037037037</v>
      </c>
      <c r="AH27" t="n">
        <v>1149228.872789977</v>
      </c>
    </row>
    <row r="28">
      <c r="A28" t="n">
        <v>26</v>
      </c>
      <c r="B28" t="n">
        <v>120</v>
      </c>
      <c r="C28" t="inlineStr">
        <is>
          <t xml:space="preserve">CONCLUIDO	</t>
        </is>
      </c>
      <c r="D28" t="n">
        <v>3.3783</v>
      </c>
      <c r="E28" t="n">
        <v>29.6</v>
      </c>
      <c r="F28" t="n">
        <v>25.21</v>
      </c>
      <c r="G28" t="n">
        <v>40.87</v>
      </c>
      <c r="H28" t="n">
        <v>0.55</v>
      </c>
      <c r="I28" t="n">
        <v>37</v>
      </c>
      <c r="J28" t="n">
        <v>243.96</v>
      </c>
      <c r="K28" t="n">
        <v>57.72</v>
      </c>
      <c r="L28" t="n">
        <v>7.5</v>
      </c>
      <c r="M28" t="n">
        <v>35</v>
      </c>
      <c r="N28" t="n">
        <v>58.74</v>
      </c>
      <c r="O28" t="n">
        <v>30323.11</v>
      </c>
      <c r="P28" t="n">
        <v>368.35</v>
      </c>
      <c r="Q28" t="n">
        <v>1397.24</v>
      </c>
      <c r="R28" t="n">
        <v>106.56</v>
      </c>
      <c r="S28" t="n">
        <v>66.97</v>
      </c>
      <c r="T28" t="n">
        <v>17095.4</v>
      </c>
      <c r="U28" t="n">
        <v>0.63</v>
      </c>
      <c r="V28" t="n">
        <v>0.84</v>
      </c>
      <c r="W28" t="n">
        <v>5.35</v>
      </c>
      <c r="X28" t="n">
        <v>1.04</v>
      </c>
      <c r="Y28" t="n">
        <v>1</v>
      </c>
      <c r="Z28" t="n">
        <v>10</v>
      </c>
      <c r="AA28" t="n">
        <v>917.6248204845889</v>
      </c>
      <c r="AB28" t="n">
        <v>1255.534762136966</v>
      </c>
      <c r="AC28" t="n">
        <v>1135.708286592719</v>
      </c>
      <c r="AD28" t="n">
        <v>917624.8204845889</v>
      </c>
      <c r="AE28" t="n">
        <v>1255534.762136966</v>
      </c>
      <c r="AF28" t="n">
        <v>4.256369647464174e-06</v>
      </c>
      <c r="AG28" t="n">
        <v>34.25925925925926</v>
      </c>
      <c r="AH28" t="n">
        <v>1135708.286592719</v>
      </c>
    </row>
    <row r="29">
      <c r="A29" t="n">
        <v>27</v>
      </c>
      <c r="B29" t="n">
        <v>120</v>
      </c>
      <c r="C29" t="inlineStr">
        <is>
          <t xml:space="preserve">CONCLUIDO	</t>
        </is>
      </c>
      <c r="D29" t="n">
        <v>3.3965</v>
      </c>
      <c r="E29" t="n">
        <v>29.44</v>
      </c>
      <c r="F29" t="n">
        <v>25.14</v>
      </c>
      <c r="G29" t="n">
        <v>43.1</v>
      </c>
      <c r="H29" t="n">
        <v>0.5600000000000001</v>
      </c>
      <c r="I29" t="n">
        <v>35</v>
      </c>
      <c r="J29" t="n">
        <v>244.41</v>
      </c>
      <c r="K29" t="n">
        <v>57.72</v>
      </c>
      <c r="L29" t="n">
        <v>7.75</v>
      </c>
      <c r="M29" t="n">
        <v>33</v>
      </c>
      <c r="N29" t="n">
        <v>58.93</v>
      </c>
      <c r="O29" t="n">
        <v>30377.55</v>
      </c>
      <c r="P29" t="n">
        <v>365.69</v>
      </c>
      <c r="Q29" t="n">
        <v>1397.28</v>
      </c>
      <c r="R29" t="n">
        <v>104.32</v>
      </c>
      <c r="S29" t="n">
        <v>66.97</v>
      </c>
      <c r="T29" t="n">
        <v>15985.56</v>
      </c>
      <c r="U29" t="n">
        <v>0.64</v>
      </c>
      <c r="V29" t="n">
        <v>0.84</v>
      </c>
      <c r="W29" t="n">
        <v>5.35</v>
      </c>
      <c r="X29" t="n">
        <v>0.97</v>
      </c>
      <c r="Y29" t="n">
        <v>1</v>
      </c>
      <c r="Z29" t="n">
        <v>10</v>
      </c>
      <c r="AA29" t="n">
        <v>913.216342990424</v>
      </c>
      <c r="AB29" t="n">
        <v>1249.502888741149</v>
      </c>
      <c r="AC29" t="n">
        <v>1130.252086728011</v>
      </c>
      <c r="AD29" t="n">
        <v>913216.342990424</v>
      </c>
      <c r="AE29" t="n">
        <v>1249502.888741149</v>
      </c>
      <c r="AF29" t="n">
        <v>4.279300094015354e-06</v>
      </c>
      <c r="AG29" t="n">
        <v>34.07407407407408</v>
      </c>
      <c r="AH29" t="n">
        <v>1130252.086728011</v>
      </c>
    </row>
    <row r="30">
      <c r="A30" t="n">
        <v>28</v>
      </c>
      <c r="B30" t="n">
        <v>120</v>
      </c>
      <c r="C30" t="inlineStr">
        <is>
          <t xml:space="preserve">CONCLUIDO	</t>
        </is>
      </c>
      <c r="D30" t="n">
        <v>3.4065</v>
      </c>
      <c r="E30" t="n">
        <v>29.36</v>
      </c>
      <c r="F30" t="n">
        <v>25.1</v>
      </c>
      <c r="G30" t="n">
        <v>44.29</v>
      </c>
      <c r="H30" t="n">
        <v>0.58</v>
      </c>
      <c r="I30" t="n">
        <v>34</v>
      </c>
      <c r="J30" t="n">
        <v>244.85</v>
      </c>
      <c r="K30" t="n">
        <v>57.72</v>
      </c>
      <c r="L30" t="n">
        <v>8</v>
      </c>
      <c r="M30" t="n">
        <v>32</v>
      </c>
      <c r="N30" t="n">
        <v>59.12</v>
      </c>
      <c r="O30" t="n">
        <v>30432.06</v>
      </c>
      <c r="P30" t="n">
        <v>364.46</v>
      </c>
      <c r="Q30" t="n">
        <v>1397.22</v>
      </c>
      <c r="R30" t="n">
        <v>102.81</v>
      </c>
      <c r="S30" t="n">
        <v>66.97</v>
      </c>
      <c r="T30" t="n">
        <v>15238.2</v>
      </c>
      <c r="U30" t="n">
        <v>0.65</v>
      </c>
      <c r="V30" t="n">
        <v>0.84</v>
      </c>
      <c r="W30" t="n">
        <v>5.35</v>
      </c>
      <c r="X30" t="n">
        <v>0.93</v>
      </c>
      <c r="Y30" t="n">
        <v>1</v>
      </c>
      <c r="Z30" t="n">
        <v>10</v>
      </c>
      <c r="AA30" t="n">
        <v>910.8688567812405</v>
      </c>
      <c r="AB30" t="n">
        <v>1246.290954545962</v>
      </c>
      <c r="AC30" t="n">
        <v>1127.346695024435</v>
      </c>
      <c r="AD30" t="n">
        <v>910868.8567812406</v>
      </c>
      <c r="AE30" t="n">
        <v>1246290.954545962</v>
      </c>
      <c r="AF30" t="n">
        <v>4.291899240472046e-06</v>
      </c>
      <c r="AG30" t="n">
        <v>33.98148148148148</v>
      </c>
      <c r="AH30" t="n">
        <v>1127346.695024435</v>
      </c>
    </row>
    <row r="31">
      <c r="A31" t="n">
        <v>29</v>
      </c>
      <c r="B31" t="n">
        <v>120</v>
      </c>
      <c r="C31" t="inlineStr">
        <is>
          <t xml:space="preserve">CONCLUIDO	</t>
        </is>
      </c>
      <c r="D31" t="n">
        <v>3.4155</v>
      </c>
      <c r="E31" t="n">
        <v>29.28</v>
      </c>
      <c r="F31" t="n">
        <v>25.07</v>
      </c>
      <c r="G31" t="n">
        <v>45.58</v>
      </c>
      <c r="H31" t="n">
        <v>0.6</v>
      </c>
      <c r="I31" t="n">
        <v>33</v>
      </c>
      <c r="J31" t="n">
        <v>245.29</v>
      </c>
      <c r="K31" t="n">
        <v>57.72</v>
      </c>
      <c r="L31" t="n">
        <v>8.25</v>
      </c>
      <c r="M31" t="n">
        <v>31</v>
      </c>
      <c r="N31" t="n">
        <v>59.32</v>
      </c>
      <c r="O31" t="n">
        <v>30486.64</v>
      </c>
      <c r="P31" t="n">
        <v>363.22</v>
      </c>
      <c r="Q31" t="n">
        <v>1397.35</v>
      </c>
      <c r="R31" t="n">
        <v>101.6</v>
      </c>
      <c r="S31" t="n">
        <v>66.97</v>
      </c>
      <c r="T31" t="n">
        <v>14638</v>
      </c>
      <c r="U31" t="n">
        <v>0.66</v>
      </c>
      <c r="V31" t="n">
        <v>0.84</v>
      </c>
      <c r="W31" t="n">
        <v>5.35</v>
      </c>
      <c r="X31" t="n">
        <v>0.9</v>
      </c>
      <c r="Y31" t="n">
        <v>1</v>
      </c>
      <c r="Z31" t="n">
        <v>10</v>
      </c>
      <c r="AA31" t="n">
        <v>908.7964418936831</v>
      </c>
      <c r="AB31" t="n">
        <v>1243.455385068313</v>
      </c>
      <c r="AC31" t="n">
        <v>1124.781748317987</v>
      </c>
      <c r="AD31" t="n">
        <v>908796.441893683</v>
      </c>
      <c r="AE31" t="n">
        <v>1243455.385068313</v>
      </c>
      <c r="AF31" t="n">
        <v>4.303238472283069e-06</v>
      </c>
      <c r="AG31" t="n">
        <v>33.88888888888889</v>
      </c>
      <c r="AH31" t="n">
        <v>1124781.748317986</v>
      </c>
    </row>
    <row r="32">
      <c r="A32" t="n">
        <v>30</v>
      </c>
      <c r="B32" t="n">
        <v>120</v>
      </c>
      <c r="C32" t="inlineStr">
        <is>
          <t xml:space="preserve">CONCLUIDO	</t>
        </is>
      </c>
      <c r="D32" t="n">
        <v>3.4223</v>
      </c>
      <c r="E32" t="n">
        <v>29.22</v>
      </c>
      <c r="F32" t="n">
        <v>25.05</v>
      </c>
      <c r="G32" t="n">
        <v>46.98</v>
      </c>
      <c r="H32" t="n">
        <v>0.62</v>
      </c>
      <c r="I32" t="n">
        <v>32</v>
      </c>
      <c r="J32" t="n">
        <v>245.73</v>
      </c>
      <c r="K32" t="n">
        <v>57.72</v>
      </c>
      <c r="L32" t="n">
        <v>8.5</v>
      </c>
      <c r="M32" t="n">
        <v>30</v>
      </c>
      <c r="N32" t="n">
        <v>59.51</v>
      </c>
      <c r="O32" t="n">
        <v>30541.29</v>
      </c>
      <c r="P32" t="n">
        <v>361.37</v>
      </c>
      <c r="Q32" t="n">
        <v>1397.32</v>
      </c>
      <c r="R32" t="n">
        <v>101.44</v>
      </c>
      <c r="S32" t="n">
        <v>66.97</v>
      </c>
      <c r="T32" t="n">
        <v>14561.88</v>
      </c>
      <c r="U32" t="n">
        <v>0.66</v>
      </c>
      <c r="V32" t="n">
        <v>0.84</v>
      </c>
      <c r="W32" t="n">
        <v>5.35</v>
      </c>
      <c r="X32" t="n">
        <v>0.89</v>
      </c>
      <c r="Y32" t="n">
        <v>1</v>
      </c>
      <c r="Z32" t="n">
        <v>10</v>
      </c>
      <c r="AA32" t="n">
        <v>906.6066818174168</v>
      </c>
      <c r="AB32" t="n">
        <v>1240.459258726569</v>
      </c>
      <c r="AC32" t="n">
        <v>1122.071568069209</v>
      </c>
      <c r="AD32" t="n">
        <v>906606.6818174168</v>
      </c>
      <c r="AE32" t="n">
        <v>1240459.258726569</v>
      </c>
      <c r="AF32" t="n">
        <v>4.311805891873618e-06</v>
      </c>
      <c r="AG32" t="n">
        <v>33.81944444444444</v>
      </c>
      <c r="AH32" t="n">
        <v>1122071.568069209</v>
      </c>
    </row>
    <row r="33">
      <c r="A33" t="n">
        <v>31</v>
      </c>
      <c r="B33" t="n">
        <v>120</v>
      </c>
      <c r="C33" t="inlineStr">
        <is>
          <t xml:space="preserve">CONCLUIDO	</t>
        </is>
      </c>
      <c r="D33" t="n">
        <v>3.4298</v>
      </c>
      <c r="E33" t="n">
        <v>29.16</v>
      </c>
      <c r="F33" t="n">
        <v>25.04</v>
      </c>
      <c r="G33" t="n">
        <v>48.46</v>
      </c>
      <c r="H33" t="n">
        <v>0.63</v>
      </c>
      <c r="I33" t="n">
        <v>31</v>
      </c>
      <c r="J33" t="n">
        <v>246.18</v>
      </c>
      <c r="K33" t="n">
        <v>57.72</v>
      </c>
      <c r="L33" t="n">
        <v>8.75</v>
      </c>
      <c r="M33" t="n">
        <v>29</v>
      </c>
      <c r="N33" t="n">
        <v>59.7</v>
      </c>
      <c r="O33" t="n">
        <v>30596.01</v>
      </c>
      <c r="P33" t="n">
        <v>361.27</v>
      </c>
      <c r="Q33" t="n">
        <v>1397.23</v>
      </c>
      <c r="R33" t="n">
        <v>100.65</v>
      </c>
      <c r="S33" t="n">
        <v>66.97</v>
      </c>
      <c r="T33" t="n">
        <v>14171.8</v>
      </c>
      <c r="U33" t="n">
        <v>0.67</v>
      </c>
      <c r="V33" t="n">
        <v>0.84</v>
      </c>
      <c r="W33" t="n">
        <v>5.35</v>
      </c>
      <c r="X33" t="n">
        <v>0.87</v>
      </c>
      <c r="Y33" t="n">
        <v>1</v>
      </c>
      <c r="Z33" t="n">
        <v>10</v>
      </c>
      <c r="AA33" t="n">
        <v>905.6338404436505</v>
      </c>
      <c r="AB33" t="n">
        <v>1239.12817424025</v>
      </c>
      <c r="AC33" t="n">
        <v>1120.867520418075</v>
      </c>
      <c r="AD33" t="n">
        <v>905633.8404436505</v>
      </c>
      <c r="AE33" t="n">
        <v>1239128.17424025</v>
      </c>
      <c r="AF33" t="n">
        <v>4.321255251716138e-06</v>
      </c>
      <c r="AG33" t="n">
        <v>33.75</v>
      </c>
      <c r="AH33" t="n">
        <v>1120867.520418075</v>
      </c>
    </row>
    <row r="34">
      <c r="A34" t="n">
        <v>32</v>
      </c>
      <c r="B34" t="n">
        <v>120</v>
      </c>
      <c r="C34" t="inlineStr">
        <is>
          <t xml:space="preserve">CONCLUIDO	</t>
        </is>
      </c>
      <c r="D34" t="n">
        <v>3.4383</v>
      </c>
      <c r="E34" t="n">
        <v>29.08</v>
      </c>
      <c r="F34" t="n">
        <v>25.01</v>
      </c>
      <c r="G34" t="n">
        <v>50.02</v>
      </c>
      <c r="H34" t="n">
        <v>0.65</v>
      </c>
      <c r="I34" t="n">
        <v>30</v>
      </c>
      <c r="J34" t="n">
        <v>246.62</v>
      </c>
      <c r="K34" t="n">
        <v>57.72</v>
      </c>
      <c r="L34" t="n">
        <v>9</v>
      </c>
      <c r="M34" t="n">
        <v>28</v>
      </c>
      <c r="N34" t="n">
        <v>59.9</v>
      </c>
      <c r="O34" t="n">
        <v>30650.8</v>
      </c>
      <c r="P34" t="n">
        <v>358.99</v>
      </c>
      <c r="Q34" t="n">
        <v>1397.22</v>
      </c>
      <c r="R34" t="n">
        <v>99.91</v>
      </c>
      <c r="S34" t="n">
        <v>66.97</v>
      </c>
      <c r="T34" t="n">
        <v>13806.71</v>
      </c>
      <c r="U34" t="n">
        <v>0.67</v>
      </c>
      <c r="V34" t="n">
        <v>0.84</v>
      </c>
      <c r="W34" t="n">
        <v>5.35</v>
      </c>
      <c r="X34" t="n">
        <v>0.84</v>
      </c>
      <c r="Y34" t="n">
        <v>1</v>
      </c>
      <c r="Z34" t="n">
        <v>10</v>
      </c>
      <c r="AA34" t="n">
        <v>893.0977147387927</v>
      </c>
      <c r="AB34" t="n">
        <v>1221.97569399603</v>
      </c>
      <c r="AC34" t="n">
        <v>1105.352048814706</v>
      </c>
      <c r="AD34" t="n">
        <v>893097.7147387926</v>
      </c>
      <c r="AE34" t="n">
        <v>1221975.69399603</v>
      </c>
      <c r="AF34" t="n">
        <v>4.331964526204324e-06</v>
      </c>
      <c r="AG34" t="n">
        <v>33.6574074074074</v>
      </c>
      <c r="AH34" t="n">
        <v>1105352.048814706</v>
      </c>
    </row>
    <row r="35">
      <c r="A35" t="n">
        <v>33</v>
      </c>
      <c r="B35" t="n">
        <v>120</v>
      </c>
      <c r="C35" t="inlineStr">
        <is>
          <t xml:space="preserve">CONCLUIDO	</t>
        </is>
      </c>
      <c r="D35" t="n">
        <v>3.4498</v>
      </c>
      <c r="E35" t="n">
        <v>28.99</v>
      </c>
      <c r="F35" t="n">
        <v>24.96</v>
      </c>
      <c r="G35" t="n">
        <v>51.64</v>
      </c>
      <c r="H35" t="n">
        <v>0.67</v>
      </c>
      <c r="I35" t="n">
        <v>29</v>
      </c>
      <c r="J35" t="n">
        <v>247.07</v>
      </c>
      <c r="K35" t="n">
        <v>57.72</v>
      </c>
      <c r="L35" t="n">
        <v>9.25</v>
      </c>
      <c r="M35" t="n">
        <v>27</v>
      </c>
      <c r="N35" t="n">
        <v>60.09</v>
      </c>
      <c r="O35" t="n">
        <v>30705.66</v>
      </c>
      <c r="P35" t="n">
        <v>357.38</v>
      </c>
      <c r="Q35" t="n">
        <v>1397.28</v>
      </c>
      <c r="R35" t="n">
        <v>98.58</v>
      </c>
      <c r="S35" t="n">
        <v>66.97</v>
      </c>
      <c r="T35" t="n">
        <v>13148.51</v>
      </c>
      <c r="U35" t="n">
        <v>0.68</v>
      </c>
      <c r="V35" t="n">
        <v>0.84</v>
      </c>
      <c r="W35" t="n">
        <v>5.33</v>
      </c>
      <c r="X35" t="n">
        <v>0.79</v>
      </c>
      <c r="Y35" t="n">
        <v>1</v>
      </c>
      <c r="Z35" t="n">
        <v>10</v>
      </c>
      <c r="AA35" t="n">
        <v>890.4231033083145</v>
      </c>
      <c r="AB35" t="n">
        <v>1218.316172641321</v>
      </c>
      <c r="AC35" t="n">
        <v>1102.04178704192</v>
      </c>
      <c r="AD35" t="n">
        <v>890423.1033083145</v>
      </c>
      <c r="AE35" t="n">
        <v>1218316.172641321</v>
      </c>
      <c r="AF35" t="n">
        <v>4.346453544629521e-06</v>
      </c>
      <c r="AG35" t="n">
        <v>33.55324074074074</v>
      </c>
      <c r="AH35" t="n">
        <v>1102041.78704192</v>
      </c>
    </row>
    <row r="36">
      <c r="A36" t="n">
        <v>34</v>
      </c>
      <c r="B36" t="n">
        <v>120</v>
      </c>
      <c r="C36" t="inlineStr">
        <is>
          <t xml:space="preserve">CONCLUIDO	</t>
        </is>
      </c>
      <c r="D36" t="n">
        <v>3.4562</v>
      </c>
      <c r="E36" t="n">
        <v>28.93</v>
      </c>
      <c r="F36" t="n">
        <v>24.95</v>
      </c>
      <c r="G36" t="n">
        <v>53.46</v>
      </c>
      <c r="H36" t="n">
        <v>0.68</v>
      </c>
      <c r="I36" t="n">
        <v>28</v>
      </c>
      <c r="J36" t="n">
        <v>247.51</v>
      </c>
      <c r="K36" t="n">
        <v>57.72</v>
      </c>
      <c r="L36" t="n">
        <v>9.5</v>
      </c>
      <c r="M36" t="n">
        <v>26</v>
      </c>
      <c r="N36" t="n">
        <v>60.29</v>
      </c>
      <c r="O36" t="n">
        <v>30760.6</v>
      </c>
      <c r="P36" t="n">
        <v>356.2</v>
      </c>
      <c r="Q36" t="n">
        <v>1397.2</v>
      </c>
      <c r="R36" t="n">
        <v>98.31</v>
      </c>
      <c r="S36" t="n">
        <v>66.97</v>
      </c>
      <c r="T36" t="n">
        <v>13014.72</v>
      </c>
      <c r="U36" t="n">
        <v>0.68</v>
      </c>
      <c r="V36" t="n">
        <v>0.84</v>
      </c>
      <c r="W36" t="n">
        <v>5.34</v>
      </c>
      <c r="X36" t="n">
        <v>0.78</v>
      </c>
      <c r="Y36" t="n">
        <v>1</v>
      </c>
      <c r="Z36" t="n">
        <v>10</v>
      </c>
      <c r="AA36" t="n">
        <v>888.7358332705701</v>
      </c>
      <c r="AB36" t="n">
        <v>1216.007575338578</v>
      </c>
      <c r="AC36" t="n">
        <v>1099.953519025615</v>
      </c>
      <c r="AD36" t="n">
        <v>888735.83327057</v>
      </c>
      <c r="AE36" t="n">
        <v>1216007.575338578</v>
      </c>
      <c r="AF36" t="n">
        <v>4.354516998361803e-06</v>
      </c>
      <c r="AG36" t="n">
        <v>33.4837962962963</v>
      </c>
      <c r="AH36" t="n">
        <v>1099953.519025615</v>
      </c>
    </row>
    <row r="37">
      <c r="A37" t="n">
        <v>35</v>
      </c>
      <c r="B37" t="n">
        <v>120</v>
      </c>
      <c r="C37" t="inlineStr">
        <is>
          <t xml:space="preserve">CONCLUIDO	</t>
        </is>
      </c>
      <c r="D37" t="n">
        <v>3.4679</v>
      </c>
      <c r="E37" t="n">
        <v>28.84</v>
      </c>
      <c r="F37" t="n">
        <v>24.9</v>
      </c>
      <c r="G37" t="n">
        <v>55.33</v>
      </c>
      <c r="H37" t="n">
        <v>0.7</v>
      </c>
      <c r="I37" t="n">
        <v>27</v>
      </c>
      <c r="J37" t="n">
        <v>247.96</v>
      </c>
      <c r="K37" t="n">
        <v>57.72</v>
      </c>
      <c r="L37" t="n">
        <v>9.75</v>
      </c>
      <c r="M37" t="n">
        <v>25</v>
      </c>
      <c r="N37" t="n">
        <v>60.48</v>
      </c>
      <c r="O37" t="n">
        <v>30815.6</v>
      </c>
      <c r="P37" t="n">
        <v>354.04</v>
      </c>
      <c r="Q37" t="n">
        <v>1397.36</v>
      </c>
      <c r="R37" t="n">
        <v>96.33</v>
      </c>
      <c r="S37" t="n">
        <v>66.97</v>
      </c>
      <c r="T37" t="n">
        <v>12031.22</v>
      </c>
      <c r="U37" t="n">
        <v>0.7</v>
      </c>
      <c r="V37" t="n">
        <v>0.85</v>
      </c>
      <c r="W37" t="n">
        <v>5.34</v>
      </c>
      <c r="X37" t="n">
        <v>0.73</v>
      </c>
      <c r="Y37" t="n">
        <v>1</v>
      </c>
      <c r="Z37" t="n">
        <v>10</v>
      </c>
      <c r="AA37" t="n">
        <v>885.683776569477</v>
      </c>
      <c r="AB37" t="n">
        <v>1211.831616712904</v>
      </c>
      <c r="AC37" t="n">
        <v>1096.176108030181</v>
      </c>
      <c r="AD37" t="n">
        <v>885683.776569477</v>
      </c>
      <c r="AE37" t="n">
        <v>1211831.616712904</v>
      </c>
      <c r="AF37" t="n">
        <v>4.369257999716133e-06</v>
      </c>
      <c r="AG37" t="n">
        <v>33.37962962962963</v>
      </c>
      <c r="AH37" t="n">
        <v>1096176.10803018</v>
      </c>
    </row>
    <row r="38">
      <c r="A38" t="n">
        <v>36</v>
      </c>
      <c r="B38" t="n">
        <v>120</v>
      </c>
      <c r="C38" t="inlineStr">
        <is>
          <t xml:space="preserve">CONCLUIDO	</t>
        </is>
      </c>
      <c r="D38" t="n">
        <v>3.4655</v>
      </c>
      <c r="E38" t="n">
        <v>28.86</v>
      </c>
      <c r="F38" t="n">
        <v>24.92</v>
      </c>
      <c r="G38" t="n">
        <v>55.37</v>
      </c>
      <c r="H38" t="n">
        <v>0.72</v>
      </c>
      <c r="I38" t="n">
        <v>27</v>
      </c>
      <c r="J38" t="n">
        <v>248.4</v>
      </c>
      <c r="K38" t="n">
        <v>57.72</v>
      </c>
      <c r="L38" t="n">
        <v>10</v>
      </c>
      <c r="M38" t="n">
        <v>25</v>
      </c>
      <c r="N38" t="n">
        <v>60.68</v>
      </c>
      <c r="O38" t="n">
        <v>30870.67</v>
      </c>
      <c r="P38" t="n">
        <v>353.38</v>
      </c>
      <c r="Q38" t="n">
        <v>1397.24</v>
      </c>
      <c r="R38" t="n">
        <v>96.97</v>
      </c>
      <c r="S38" t="n">
        <v>66.97</v>
      </c>
      <c r="T38" t="n">
        <v>12351.32</v>
      </c>
      <c r="U38" t="n">
        <v>0.6899999999999999</v>
      </c>
      <c r="V38" t="n">
        <v>0.84</v>
      </c>
      <c r="W38" t="n">
        <v>5.34</v>
      </c>
      <c r="X38" t="n">
        <v>0.75</v>
      </c>
      <c r="Y38" t="n">
        <v>1</v>
      </c>
      <c r="Z38" t="n">
        <v>10</v>
      </c>
      <c r="AA38" t="n">
        <v>885.5893917465796</v>
      </c>
      <c r="AB38" t="n">
        <v>1211.702475234252</v>
      </c>
      <c r="AC38" t="n">
        <v>1096.059291632999</v>
      </c>
      <c r="AD38" t="n">
        <v>885589.3917465797</v>
      </c>
      <c r="AE38" t="n">
        <v>1211702.475234251</v>
      </c>
      <c r="AF38" t="n">
        <v>4.366234204566527e-06</v>
      </c>
      <c r="AG38" t="n">
        <v>33.40277777777778</v>
      </c>
      <c r="AH38" t="n">
        <v>1096059.291632999</v>
      </c>
    </row>
    <row r="39">
      <c r="A39" t="n">
        <v>37</v>
      </c>
      <c r="B39" t="n">
        <v>120</v>
      </c>
      <c r="C39" t="inlineStr">
        <is>
          <t xml:space="preserve">CONCLUIDO	</t>
        </is>
      </c>
      <c r="D39" t="n">
        <v>3.4763</v>
      </c>
      <c r="E39" t="n">
        <v>28.77</v>
      </c>
      <c r="F39" t="n">
        <v>24.87</v>
      </c>
      <c r="G39" t="n">
        <v>57.4</v>
      </c>
      <c r="H39" t="n">
        <v>0.73</v>
      </c>
      <c r="I39" t="n">
        <v>26</v>
      </c>
      <c r="J39" t="n">
        <v>248.85</v>
      </c>
      <c r="K39" t="n">
        <v>57.72</v>
      </c>
      <c r="L39" t="n">
        <v>10.25</v>
      </c>
      <c r="M39" t="n">
        <v>24</v>
      </c>
      <c r="N39" t="n">
        <v>60.88</v>
      </c>
      <c r="O39" t="n">
        <v>30925.82</v>
      </c>
      <c r="P39" t="n">
        <v>350.89</v>
      </c>
      <c r="Q39" t="n">
        <v>1397.18</v>
      </c>
      <c r="R39" t="n">
        <v>95.68000000000001</v>
      </c>
      <c r="S39" t="n">
        <v>66.97</v>
      </c>
      <c r="T39" t="n">
        <v>11711.48</v>
      </c>
      <c r="U39" t="n">
        <v>0.7</v>
      </c>
      <c r="V39" t="n">
        <v>0.85</v>
      </c>
      <c r="W39" t="n">
        <v>5.33</v>
      </c>
      <c r="X39" t="n">
        <v>0.71</v>
      </c>
      <c r="Y39" t="n">
        <v>1</v>
      </c>
      <c r="Z39" t="n">
        <v>10</v>
      </c>
      <c r="AA39" t="n">
        <v>882.4233846232866</v>
      </c>
      <c r="AB39" t="n">
        <v>1207.370604613786</v>
      </c>
      <c r="AC39" t="n">
        <v>1092.140848664732</v>
      </c>
      <c r="AD39" t="n">
        <v>882423.3846232865</v>
      </c>
      <c r="AE39" t="n">
        <v>1207370.604613786</v>
      </c>
      <c r="AF39" t="n">
        <v>4.379841282739754e-06</v>
      </c>
      <c r="AG39" t="n">
        <v>33.29861111111111</v>
      </c>
      <c r="AH39" t="n">
        <v>1092140.848664732</v>
      </c>
    </row>
    <row r="40">
      <c r="A40" t="n">
        <v>38</v>
      </c>
      <c r="B40" t="n">
        <v>120</v>
      </c>
      <c r="C40" t="inlineStr">
        <is>
          <t xml:space="preserve">CONCLUIDO	</t>
        </is>
      </c>
      <c r="D40" t="n">
        <v>3.4843</v>
      </c>
      <c r="E40" t="n">
        <v>28.7</v>
      </c>
      <c r="F40" t="n">
        <v>24.85</v>
      </c>
      <c r="G40" t="n">
        <v>59.65</v>
      </c>
      <c r="H40" t="n">
        <v>0.75</v>
      </c>
      <c r="I40" t="n">
        <v>25</v>
      </c>
      <c r="J40" t="n">
        <v>249.3</v>
      </c>
      <c r="K40" t="n">
        <v>57.72</v>
      </c>
      <c r="L40" t="n">
        <v>10.5</v>
      </c>
      <c r="M40" t="n">
        <v>23</v>
      </c>
      <c r="N40" t="n">
        <v>61.07</v>
      </c>
      <c r="O40" t="n">
        <v>30981.04</v>
      </c>
      <c r="P40" t="n">
        <v>350.58</v>
      </c>
      <c r="Q40" t="n">
        <v>1397.23</v>
      </c>
      <c r="R40" t="n">
        <v>94.95999999999999</v>
      </c>
      <c r="S40" t="n">
        <v>66.97</v>
      </c>
      <c r="T40" t="n">
        <v>11355.59</v>
      </c>
      <c r="U40" t="n">
        <v>0.71</v>
      </c>
      <c r="V40" t="n">
        <v>0.85</v>
      </c>
      <c r="W40" t="n">
        <v>5.34</v>
      </c>
      <c r="X40" t="n">
        <v>0.6899999999999999</v>
      </c>
      <c r="Y40" t="n">
        <v>1</v>
      </c>
      <c r="Z40" t="n">
        <v>10</v>
      </c>
      <c r="AA40" t="n">
        <v>881.2448495255929</v>
      </c>
      <c r="AB40" t="n">
        <v>1205.758080899822</v>
      </c>
      <c r="AC40" t="n">
        <v>1090.682221950838</v>
      </c>
      <c r="AD40" t="n">
        <v>881244.849525593</v>
      </c>
      <c r="AE40" t="n">
        <v>1205758.080899822</v>
      </c>
      <c r="AF40" t="n">
        <v>4.389920599905107e-06</v>
      </c>
      <c r="AG40" t="n">
        <v>33.21759259259259</v>
      </c>
      <c r="AH40" t="n">
        <v>1090682.221950838</v>
      </c>
    </row>
    <row r="41">
      <c r="A41" t="n">
        <v>39</v>
      </c>
      <c r="B41" t="n">
        <v>120</v>
      </c>
      <c r="C41" t="inlineStr">
        <is>
          <t xml:space="preserve">CONCLUIDO	</t>
        </is>
      </c>
      <c r="D41" t="n">
        <v>3.483</v>
      </c>
      <c r="E41" t="n">
        <v>28.71</v>
      </c>
      <c r="F41" t="n">
        <v>24.86</v>
      </c>
      <c r="G41" t="n">
        <v>59.67</v>
      </c>
      <c r="H41" t="n">
        <v>0.77</v>
      </c>
      <c r="I41" t="n">
        <v>25</v>
      </c>
      <c r="J41" t="n">
        <v>249.75</v>
      </c>
      <c r="K41" t="n">
        <v>57.72</v>
      </c>
      <c r="L41" t="n">
        <v>10.75</v>
      </c>
      <c r="M41" t="n">
        <v>23</v>
      </c>
      <c r="N41" t="n">
        <v>61.27</v>
      </c>
      <c r="O41" t="n">
        <v>31036.33</v>
      </c>
      <c r="P41" t="n">
        <v>349.34</v>
      </c>
      <c r="Q41" t="n">
        <v>1397.2</v>
      </c>
      <c r="R41" t="n">
        <v>95.31999999999999</v>
      </c>
      <c r="S41" t="n">
        <v>66.97</v>
      </c>
      <c r="T41" t="n">
        <v>11535.1</v>
      </c>
      <c r="U41" t="n">
        <v>0.7</v>
      </c>
      <c r="V41" t="n">
        <v>0.85</v>
      </c>
      <c r="W41" t="n">
        <v>5.33</v>
      </c>
      <c r="X41" t="n">
        <v>0.7</v>
      </c>
      <c r="Y41" t="n">
        <v>1</v>
      </c>
      <c r="Z41" t="n">
        <v>10</v>
      </c>
      <c r="AA41" t="n">
        <v>880.5751551378576</v>
      </c>
      <c r="AB41" t="n">
        <v>1204.841775493691</v>
      </c>
      <c r="AC41" t="n">
        <v>1089.853367446625</v>
      </c>
      <c r="AD41" t="n">
        <v>880575.1551378575</v>
      </c>
      <c r="AE41" t="n">
        <v>1204841.775493691</v>
      </c>
      <c r="AF41" t="n">
        <v>4.388282710865736e-06</v>
      </c>
      <c r="AG41" t="n">
        <v>33.22916666666666</v>
      </c>
      <c r="AH41" t="n">
        <v>1089853.367446625</v>
      </c>
    </row>
    <row r="42">
      <c r="A42" t="n">
        <v>40</v>
      </c>
      <c r="B42" t="n">
        <v>120</v>
      </c>
      <c r="C42" t="inlineStr">
        <is>
          <t xml:space="preserve">CONCLUIDO	</t>
        </is>
      </c>
      <c r="D42" t="n">
        <v>3.4937</v>
      </c>
      <c r="E42" t="n">
        <v>28.62</v>
      </c>
      <c r="F42" t="n">
        <v>24.82</v>
      </c>
      <c r="G42" t="n">
        <v>62.05</v>
      </c>
      <c r="H42" t="n">
        <v>0.78</v>
      </c>
      <c r="I42" t="n">
        <v>24</v>
      </c>
      <c r="J42" t="n">
        <v>250.2</v>
      </c>
      <c r="K42" t="n">
        <v>57.72</v>
      </c>
      <c r="L42" t="n">
        <v>11</v>
      </c>
      <c r="M42" t="n">
        <v>22</v>
      </c>
      <c r="N42" t="n">
        <v>61.47</v>
      </c>
      <c r="O42" t="n">
        <v>31091.69</v>
      </c>
      <c r="P42" t="n">
        <v>347.63</v>
      </c>
      <c r="Q42" t="n">
        <v>1397.32</v>
      </c>
      <c r="R42" t="n">
        <v>93.84</v>
      </c>
      <c r="S42" t="n">
        <v>66.97</v>
      </c>
      <c r="T42" t="n">
        <v>10802.71</v>
      </c>
      <c r="U42" t="n">
        <v>0.71</v>
      </c>
      <c r="V42" t="n">
        <v>0.85</v>
      </c>
      <c r="W42" t="n">
        <v>5.33</v>
      </c>
      <c r="X42" t="n">
        <v>0.65</v>
      </c>
      <c r="Y42" t="n">
        <v>1</v>
      </c>
      <c r="Z42" t="n">
        <v>10</v>
      </c>
      <c r="AA42" t="n">
        <v>878.0430727283673</v>
      </c>
      <c r="AB42" t="n">
        <v>1201.377268633435</v>
      </c>
      <c r="AC42" t="n">
        <v>1086.719508258646</v>
      </c>
      <c r="AD42" t="n">
        <v>878043.0727283673</v>
      </c>
      <c r="AE42" t="n">
        <v>1201377.268633435</v>
      </c>
      <c r="AF42" t="n">
        <v>4.401763797574397e-06</v>
      </c>
      <c r="AG42" t="n">
        <v>33.125</v>
      </c>
      <c r="AH42" t="n">
        <v>1086719.508258646</v>
      </c>
    </row>
    <row r="43">
      <c r="A43" t="n">
        <v>41</v>
      </c>
      <c r="B43" t="n">
        <v>120</v>
      </c>
      <c r="C43" t="inlineStr">
        <is>
          <t xml:space="preserve">CONCLUIDO	</t>
        </is>
      </c>
      <c r="D43" t="n">
        <v>3.5031</v>
      </c>
      <c r="E43" t="n">
        <v>28.55</v>
      </c>
      <c r="F43" t="n">
        <v>24.79</v>
      </c>
      <c r="G43" t="n">
        <v>64.67</v>
      </c>
      <c r="H43" t="n">
        <v>0.8</v>
      </c>
      <c r="I43" t="n">
        <v>23</v>
      </c>
      <c r="J43" t="n">
        <v>250.65</v>
      </c>
      <c r="K43" t="n">
        <v>57.72</v>
      </c>
      <c r="L43" t="n">
        <v>11.25</v>
      </c>
      <c r="M43" t="n">
        <v>21</v>
      </c>
      <c r="N43" t="n">
        <v>61.67</v>
      </c>
      <c r="O43" t="n">
        <v>31147.12</v>
      </c>
      <c r="P43" t="n">
        <v>345.65</v>
      </c>
      <c r="Q43" t="n">
        <v>1397.2</v>
      </c>
      <c r="R43" t="n">
        <v>93.03</v>
      </c>
      <c r="S43" t="n">
        <v>66.97</v>
      </c>
      <c r="T43" t="n">
        <v>10401.62</v>
      </c>
      <c r="U43" t="n">
        <v>0.72</v>
      </c>
      <c r="V43" t="n">
        <v>0.85</v>
      </c>
      <c r="W43" t="n">
        <v>5.33</v>
      </c>
      <c r="X43" t="n">
        <v>0.62</v>
      </c>
      <c r="Y43" t="n">
        <v>1</v>
      </c>
      <c r="Z43" t="n">
        <v>10</v>
      </c>
      <c r="AA43" t="n">
        <v>875.528196735632</v>
      </c>
      <c r="AB43" t="n">
        <v>1197.936304351676</v>
      </c>
      <c r="AC43" t="n">
        <v>1083.606944778514</v>
      </c>
      <c r="AD43" t="n">
        <v>875528.196735632</v>
      </c>
      <c r="AE43" t="n">
        <v>1197936.304351676</v>
      </c>
      <c r="AF43" t="n">
        <v>4.413606995243688e-06</v>
      </c>
      <c r="AG43" t="n">
        <v>33.04398148148148</v>
      </c>
      <c r="AH43" t="n">
        <v>1083606.944778514</v>
      </c>
    </row>
    <row r="44">
      <c r="A44" t="n">
        <v>42</v>
      </c>
      <c r="B44" t="n">
        <v>120</v>
      </c>
      <c r="C44" t="inlineStr">
        <is>
          <t xml:space="preserve">CONCLUIDO	</t>
        </is>
      </c>
      <c r="D44" t="n">
        <v>3.5025</v>
      </c>
      <c r="E44" t="n">
        <v>28.55</v>
      </c>
      <c r="F44" t="n">
        <v>24.79</v>
      </c>
      <c r="G44" t="n">
        <v>64.68000000000001</v>
      </c>
      <c r="H44" t="n">
        <v>0.8100000000000001</v>
      </c>
      <c r="I44" t="n">
        <v>23</v>
      </c>
      <c r="J44" t="n">
        <v>251.1</v>
      </c>
      <c r="K44" t="n">
        <v>57.72</v>
      </c>
      <c r="L44" t="n">
        <v>11.5</v>
      </c>
      <c r="M44" t="n">
        <v>21</v>
      </c>
      <c r="N44" t="n">
        <v>61.87</v>
      </c>
      <c r="O44" t="n">
        <v>31202.63</v>
      </c>
      <c r="P44" t="n">
        <v>345.45</v>
      </c>
      <c r="Q44" t="n">
        <v>1397.2</v>
      </c>
      <c r="R44" t="n">
        <v>93.01000000000001</v>
      </c>
      <c r="S44" t="n">
        <v>66.97</v>
      </c>
      <c r="T44" t="n">
        <v>10392.55</v>
      </c>
      <c r="U44" t="n">
        <v>0.72</v>
      </c>
      <c r="V44" t="n">
        <v>0.85</v>
      </c>
      <c r="W44" t="n">
        <v>5.33</v>
      </c>
      <c r="X44" t="n">
        <v>0.63</v>
      </c>
      <c r="Y44" t="n">
        <v>1</v>
      </c>
      <c r="Z44" t="n">
        <v>10</v>
      </c>
      <c r="AA44" t="n">
        <v>875.4529986156674</v>
      </c>
      <c r="AB44" t="n">
        <v>1197.833414966434</v>
      </c>
      <c r="AC44" t="n">
        <v>1083.513875011793</v>
      </c>
      <c r="AD44" t="n">
        <v>875452.9986156675</v>
      </c>
      <c r="AE44" t="n">
        <v>1197833.414966434</v>
      </c>
      <c r="AF44" t="n">
        <v>4.412851046456286e-06</v>
      </c>
      <c r="AG44" t="n">
        <v>33.04398148148148</v>
      </c>
      <c r="AH44" t="n">
        <v>1083513.875011793</v>
      </c>
    </row>
    <row r="45">
      <c r="A45" t="n">
        <v>43</v>
      </c>
      <c r="B45" t="n">
        <v>120</v>
      </c>
      <c r="C45" t="inlineStr">
        <is>
          <t xml:space="preserve">CONCLUIDO	</t>
        </is>
      </c>
      <c r="D45" t="n">
        <v>3.5125</v>
      </c>
      <c r="E45" t="n">
        <v>28.47</v>
      </c>
      <c r="F45" t="n">
        <v>24.76</v>
      </c>
      <c r="G45" t="n">
        <v>67.52</v>
      </c>
      <c r="H45" t="n">
        <v>0.83</v>
      </c>
      <c r="I45" t="n">
        <v>22</v>
      </c>
      <c r="J45" t="n">
        <v>251.55</v>
      </c>
      <c r="K45" t="n">
        <v>57.72</v>
      </c>
      <c r="L45" t="n">
        <v>11.75</v>
      </c>
      <c r="M45" t="n">
        <v>20</v>
      </c>
      <c r="N45" t="n">
        <v>62.07</v>
      </c>
      <c r="O45" t="n">
        <v>31258.21</v>
      </c>
      <c r="P45" t="n">
        <v>343.55</v>
      </c>
      <c r="Q45" t="n">
        <v>1397.34</v>
      </c>
      <c r="R45" t="n">
        <v>91.93000000000001</v>
      </c>
      <c r="S45" t="n">
        <v>66.97</v>
      </c>
      <c r="T45" t="n">
        <v>9858.74</v>
      </c>
      <c r="U45" t="n">
        <v>0.73</v>
      </c>
      <c r="V45" t="n">
        <v>0.85</v>
      </c>
      <c r="W45" t="n">
        <v>5.32</v>
      </c>
      <c r="X45" t="n">
        <v>0.59</v>
      </c>
      <c r="Y45" t="n">
        <v>1</v>
      </c>
      <c r="Z45" t="n">
        <v>10</v>
      </c>
      <c r="AA45" t="n">
        <v>863.0267491897135</v>
      </c>
      <c r="AB45" t="n">
        <v>1180.831272294409</v>
      </c>
      <c r="AC45" t="n">
        <v>1068.13439297373</v>
      </c>
      <c r="AD45" t="n">
        <v>863026.7491897135</v>
      </c>
      <c r="AE45" t="n">
        <v>1180831.272294409</v>
      </c>
      <c r="AF45" t="n">
        <v>4.425450192912978e-06</v>
      </c>
      <c r="AG45" t="n">
        <v>32.95138888888889</v>
      </c>
      <c r="AH45" t="n">
        <v>1068134.39297373</v>
      </c>
    </row>
    <row r="46">
      <c r="A46" t="n">
        <v>44</v>
      </c>
      <c r="B46" t="n">
        <v>120</v>
      </c>
      <c r="C46" t="inlineStr">
        <is>
          <t xml:space="preserve">CONCLUIDO	</t>
        </is>
      </c>
      <c r="D46" t="n">
        <v>3.5118</v>
      </c>
      <c r="E46" t="n">
        <v>28.48</v>
      </c>
      <c r="F46" t="n">
        <v>24.76</v>
      </c>
      <c r="G46" t="n">
        <v>67.54000000000001</v>
      </c>
      <c r="H46" t="n">
        <v>0.85</v>
      </c>
      <c r="I46" t="n">
        <v>22</v>
      </c>
      <c r="J46" t="n">
        <v>252</v>
      </c>
      <c r="K46" t="n">
        <v>57.72</v>
      </c>
      <c r="L46" t="n">
        <v>12</v>
      </c>
      <c r="M46" t="n">
        <v>20</v>
      </c>
      <c r="N46" t="n">
        <v>62.27</v>
      </c>
      <c r="O46" t="n">
        <v>31313.87</v>
      </c>
      <c r="P46" t="n">
        <v>342.61</v>
      </c>
      <c r="Q46" t="n">
        <v>1397.19</v>
      </c>
      <c r="R46" t="n">
        <v>92.12</v>
      </c>
      <c r="S46" t="n">
        <v>66.97</v>
      </c>
      <c r="T46" t="n">
        <v>9951.360000000001</v>
      </c>
      <c r="U46" t="n">
        <v>0.73</v>
      </c>
      <c r="V46" t="n">
        <v>0.85</v>
      </c>
      <c r="W46" t="n">
        <v>5.33</v>
      </c>
      <c r="X46" t="n">
        <v>0.6</v>
      </c>
      <c r="Y46" t="n">
        <v>1</v>
      </c>
      <c r="Z46" t="n">
        <v>10</v>
      </c>
      <c r="AA46" t="n">
        <v>862.4520395685313</v>
      </c>
      <c r="AB46" t="n">
        <v>1180.044929236309</v>
      </c>
      <c r="AC46" t="n">
        <v>1067.423097393455</v>
      </c>
      <c r="AD46" t="n">
        <v>862452.0395685313</v>
      </c>
      <c r="AE46" t="n">
        <v>1180044.929236309</v>
      </c>
      <c r="AF46" t="n">
        <v>4.42456825266101e-06</v>
      </c>
      <c r="AG46" t="n">
        <v>32.96296296296297</v>
      </c>
      <c r="AH46" t="n">
        <v>1067423.097393455</v>
      </c>
    </row>
    <row r="47">
      <c r="A47" t="n">
        <v>45</v>
      </c>
      <c r="B47" t="n">
        <v>120</v>
      </c>
      <c r="C47" t="inlineStr">
        <is>
          <t xml:space="preserve">CONCLUIDO	</t>
        </is>
      </c>
      <c r="D47" t="n">
        <v>3.5221</v>
      </c>
      <c r="E47" t="n">
        <v>28.39</v>
      </c>
      <c r="F47" t="n">
        <v>24.73</v>
      </c>
      <c r="G47" t="n">
        <v>70.65000000000001</v>
      </c>
      <c r="H47" t="n">
        <v>0.86</v>
      </c>
      <c r="I47" t="n">
        <v>21</v>
      </c>
      <c r="J47" t="n">
        <v>252.45</v>
      </c>
      <c r="K47" t="n">
        <v>57.72</v>
      </c>
      <c r="L47" t="n">
        <v>12.25</v>
      </c>
      <c r="M47" t="n">
        <v>19</v>
      </c>
      <c r="N47" t="n">
        <v>62.48</v>
      </c>
      <c r="O47" t="n">
        <v>31369.6</v>
      </c>
      <c r="P47" t="n">
        <v>340.07</v>
      </c>
      <c r="Q47" t="n">
        <v>1397.23</v>
      </c>
      <c r="R47" t="n">
        <v>90.81</v>
      </c>
      <c r="S47" t="n">
        <v>66.97</v>
      </c>
      <c r="T47" t="n">
        <v>9301.610000000001</v>
      </c>
      <c r="U47" t="n">
        <v>0.74</v>
      </c>
      <c r="V47" t="n">
        <v>0.85</v>
      </c>
      <c r="W47" t="n">
        <v>5.33</v>
      </c>
      <c r="X47" t="n">
        <v>0.5600000000000001</v>
      </c>
      <c r="Y47" t="n">
        <v>1</v>
      </c>
      <c r="Z47" t="n">
        <v>10</v>
      </c>
      <c r="AA47" t="n">
        <v>859.4882814550919</v>
      </c>
      <c r="AB47" t="n">
        <v>1175.989784633721</v>
      </c>
      <c r="AC47" t="n">
        <v>1063.754970100307</v>
      </c>
      <c r="AD47" t="n">
        <v>859488.2814550919</v>
      </c>
      <c r="AE47" t="n">
        <v>1175989.784633721</v>
      </c>
      <c r="AF47" t="n">
        <v>4.437545373511402e-06</v>
      </c>
      <c r="AG47" t="n">
        <v>32.8587962962963</v>
      </c>
      <c r="AH47" t="n">
        <v>1063754.970100307</v>
      </c>
    </row>
    <row r="48">
      <c r="A48" t="n">
        <v>46</v>
      </c>
      <c r="B48" t="n">
        <v>120</v>
      </c>
      <c r="C48" t="inlineStr">
        <is>
          <t xml:space="preserve">CONCLUIDO	</t>
        </is>
      </c>
      <c r="D48" t="n">
        <v>3.5197</v>
      </c>
      <c r="E48" t="n">
        <v>28.41</v>
      </c>
      <c r="F48" t="n">
        <v>24.75</v>
      </c>
      <c r="G48" t="n">
        <v>70.7</v>
      </c>
      <c r="H48" t="n">
        <v>0.88</v>
      </c>
      <c r="I48" t="n">
        <v>21</v>
      </c>
      <c r="J48" t="n">
        <v>252.9</v>
      </c>
      <c r="K48" t="n">
        <v>57.72</v>
      </c>
      <c r="L48" t="n">
        <v>12.5</v>
      </c>
      <c r="M48" t="n">
        <v>19</v>
      </c>
      <c r="N48" t="n">
        <v>62.68</v>
      </c>
      <c r="O48" t="n">
        <v>31425.4</v>
      </c>
      <c r="P48" t="n">
        <v>339.49</v>
      </c>
      <c r="Q48" t="n">
        <v>1397.31</v>
      </c>
      <c r="R48" t="n">
        <v>91.45999999999999</v>
      </c>
      <c r="S48" t="n">
        <v>66.97</v>
      </c>
      <c r="T48" t="n">
        <v>9625.84</v>
      </c>
      <c r="U48" t="n">
        <v>0.73</v>
      </c>
      <c r="V48" t="n">
        <v>0.85</v>
      </c>
      <c r="W48" t="n">
        <v>5.33</v>
      </c>
      <c r="X48" t="n">
        <v>0.58</v>
      </c>
      <c r="Y48" t="n">
        <v>1</v>
      </c>
      <c r="Z48" t="n">
        <v>10</v>
      </c>
      <c r="AA48" t="n">
        <v>859.4392243857076</v>
      </c>
      <c r="AB48" t="n">
        <v>1175.922662587144</v>
      </c>
      <c r="AC48" t="n">
        <v>1063.694254087649</v>
      </c>
      <c r="AD48" t="n">
        <v>859439.2243857075</v>
      </c>
      <c r="AE48" t="n">
        <v>1175922.662587144</v>
      </c>
      <c r="AF48" t="n">
        <v>4.434521578361795e-06</v>
      </c>
      <c r="AG48" t="n">
        <v>32.88194444444445</v>
      </c>
      <c r="AH48" t="n">
        <v>1063694.254087649</v>
      </c>
    </row>
    <row r="49">
      <c r="A49" t="n">
        <v>47</v>
      </c>
      <c r="B49" t="n">
        <v>120</v>
      </c>
      <c r="C49" t="inlineStr">
        <is>
          <t xml:space="preserve">CONCLUIDO	</t>
        </is>
      </c>
      <c r="D49" t="n">
        <v>3.5293</v>
      </c>
      <c r="E49" t="n">
        <v>28.33</v>
      </c>
      <c r="F49" t="n">
        <v>24.71</v>
      </c>
      <c r="G49" t="n">
        <v>74.14</v>
      </c>
      <c r="H49" t="n">
        <v>0.9</v>
      </c>
      <c r="I49" t="n">
        <v>20</v>
      </c>
      <c r="J49" t="n">
        <v>253.35</v>
      </c>
      <c r="K49" t="n">
        <v>57.72</v>
      </c>
      <c r="L49" t="n">
        <v>12.75</v>
      </c>
      <c r="M49" t="n">
        <v>18</v>
      </c>
      <c r="N49" t="n">
        <v>62.88</v>
      </c>
      <c r="O49" t="n">
        <v>31481.28</v>
      </c>
      <c r="P49" t="n">
        <v>337.54</v>
      </c>
      <c r="Q49" t="n">
        <v>1397.17</v>
      </c>
      <c r="R49" t="n">
        <v>90.37</v>
      </c>
      <c r="S49" t="n">
        <v>66.97</v>
      </c>
      <c r="T49" t="n">
        <v>9085.120000000001</v>
      </c>
      <c r="U49" t="n">
        <v>0.74</v>
      </c>
      <c r="V49" t="n">
        <v>0.85</v>
      </c>
      <c r="W49" t="n">
        <v>5.33</v>
      </c>
      <c r="X49" t="n">
        <v>0.55</v>
      </c>
      <c r="Y49" t="n">
        <v>1</v>
      </c>
      <c r="Z49" t="n">
        <v>10</v>
      </c>
      <c r="AA49" t="n">
        <v>856.9147604411584</v>
      </c>
      <c r="AB49" t="n">
        <v>1172.468579646723</v>
      </c>
      <c r="AC49" t="n">
        <v>1060.569823975226</v>
      </c>
      <c r="AD49" t="n">
        <v>856914.7604411583</v>
      </c>
      <c r="AE49" t="n">
        <v>1172468.579646723</v>
      </c>
      <c r="AF49" t="n">
        <v>4.44661675896022e-06</v>
      </c>
      <c r="AG49" t="n">
        <v>32.78935185185185</v>
      </c>
      <c r="AH49" t="n">
        <v>1060569.823975225</v>
      </c>
    </row>
    <row r="50">
      <c r="A50" t="n">
        <v>48</v>
      </c>
      <c r="B50" t="n">
        <v>120</v>
      </c>
      <c r="C50" t="inlineStr">
        <is>
          <t xml:space="preserve">CONCLUIDO	</t>
        </is>
      </c>
      <c r="D50" t="n">
        <v>3.5311</v>
      </c>
      <c r="E50" t="n">
        <v>28.32</v>
      </c>
      <c r="F50" t="n">
        <v>24.7</v>
      </c>
      <c r="G50" t="n">
        <v>74.09999999999999</v>
      </c>
      <c r="H50" t="n">
        <v>0.91</v>
      </c>
      <c r="I50" t="n">
        <v>20</v>
      </c>
      <c r="J50" t="n">
        <v>253.81</v>
      </c>
      <c r="K50" t="n">
        <v>57.72</v>
      </c>
      <c r="L50" t="n">
        <v>13</v>
      </c>
      <c r="M50" t="n">
        <v>18</v>
      </c>
      <c r="N50" t="n">
        <v>63.08</v>
      </c>
      <c r="O50" t="n">
        <v>31537.23</v>
      </c>
      <c r="P50" t="n">
        <v>337.25</v>
      </c>
      <c r="Q50" t="n">
        <v>1397.21</v>
      </c>
      <c r="R50" t="n">
        <v>89.87</v>
      </c>
      <c r="S50" t="n">
        <v>66.97</v>
      </c>
      <c r="T50" t="n">
        <v>8835.370000000001</v>
      </c>
      <c r="U50" t="n">
        <v>0.75</v>
      </c>
      <c r="V50" t="n">
        <v>0.85</v>
      </c>
      <c r="W50" t="n">
        <v>5.33</v>
      </c>
      <c r="X50" t="n">
        <v>0.53</v>
      </c>
      <c r="Y50" t="n">
        <v>1</v>
      </c>
      <c r="Z50" t="n">
        <v>10</v>
      </c>
      <c r="AA50" t="n">
        <v>856.4818853336822</v>
      </c>
      <c r="AB50" t="n">
        <v>1171.876300827572</v>
      </c>
      <c r="AC50" t="n">
        <v>1060.034071415306</v>
      </c>
      <c r="AD50" t="n">
        <v>856481.8853336822</v>
      </c>
      <c r="AE50" t="n">
        <v>1171876.300827572</v>
      </c>
      <c r="AF50" t="n">
        <v>4.448884605322425e-06</v>
      </c>
      <c r="AG50" t="n">
        <v>32.77777777777778</v>
      </c>
      <c r="AH50" t="n">
        <v>1060034.071415306</v>
      </c>
    </row>
    <row r="51">
      <c r="A51" t="n">
        <v>49</v>
      </c>
      <c r="B51" t="n">
        <v>120</v>
      </c>
      <c r="C51" t="inlineStr">
        <is>
          <t xml:space="preserve">CONCLUIDO	</t>
        </is>
      </c>
      <c r="D51" t="n">
        <v>3.5297</v>
      </c>
      <c r="E51" t="n">
        <v>28.33</v>
      </c>
      <c r="F51" t="n">
        <v>24.71</v>
      </c>
      <c r="G51" t="n">
        <v>74.13</v>
      </c>
      <c r="H51" t="n">
        <v>0.93</v>
      </c>
      <c r="I51" t="n">
        <v>20</v>
      </c>
      <c r="J51" t="n">
        <v>254.26</v>
      </c>
      <c r="K51" t="n">
        <v>57.72</v>
      </c>
      <c r="L51" t="n">
        <v>13.25</v>
      </c>
      <c r="M51" t="n">
        <v>18</v>
      </c>
      <c r="N51" t="n">
        <v>63.29</v>
      </c>
      <c r="O51" t="n">
        <v>31593.26</v>
      </c>
      <c r="P51" t="n">
        <v>334.07</v>
      </c>
      <c r="Q51" t="n">
        <v>1397.22</v>
      </c>
      <c r="R51" t="n">
        <v>90.28</v>
      </c>
      <c r="S51" t="n">
        <v>66.97</v>
      </c>
      <c r="T51" t="n">
        <v>9041.98</v>
      </c>
      <c r="U51" t="n">
        <v>0.74</v>
      </c>
      <c r="V51" t="n">
        <v>0.85</v>
      </c>
      <c r="W51" t="n">
        <v>5.33</v>
      </c>
      <c r="X51" t="n">
        <v>0.55</v>
      </c>
      <c r="Y51" t="n">
        <v>1</v>
      </c>
      <c r="Z51" t="n">
        <v>10</v>
      </c>
      <c r="AA51" t="n">
        <v>854.4963878190853</v>
      </c>
      <c r="AB51" t="n">
        <v>1169.159655534132</v>
      </c>
      <c r="AC51" t="n">
        <v>1057.576698935836</v>
      </c>
      <c r="AD51" t="n">
        <v>854496.3878190853</v>
      </c>
      <c r="AE51" t="n">
        <v>1169159.655534132</v>
      </c>
      <c r="AF51" t="n">
        <v>4.447120724818487e-06</v>
      </c>
      <c r="AG51" t="n">
        <v>32.78935185185185</v>
      </c>
      <c r="AH51" t="n">
        <v>1057576.698935837</v>
      </c>
    </row>
    <row r="52">
      <c r="A52" t="n">
        <v>50</v>
      </c>
      <c r="B52" t="n">
        <v>120</v>
      </c>
      <c r="C52" t="inlineStr">
        <is>
          <t xml:space="preserve">CONCLUIDO	</t>
        </is>
      </c>
      <c r="D52" t="n">
        <v>3.5387</v>
      </c>
      <c r="E52" t="n">
        <v>28.26</v>
      </c>
      <c r="F52" t="n">
        <v>24.68</v>
      </c>
      <c r="G52" t="n">
        <v>77.95</v>
      </c>
      <c r="H52" t="n">
        <v>0.9399999999999999</v>
      </c>
      <c r="I52" t="n">
        <v>19</v>
      </c>
      <c r="J52" t="n">
        <v>254.72</v>
      </c>
      <c r="K52" t="n">
        <v>57.72</v>
      </c>
      <c r="L52" t="n">
        <v>13.5</v>
      </c>
      <c r="M52" t="n">
        <v>17</v>
      </c>
      <c r="N52" t="n">
        <v>63.49</v>
      </c>
      <c r="O52" t="n">
        <v>31649.36</v>
      </c>
      <c r="P52" t="n">
        <v>334.82</v>
      </c>
      <c r="Q52" t="n">
        <v>1397.17</v>
      </c>
      <c r="R52" t="n">
        <v>89.58</v>
      </c>
      <c r="S52" t="n">
        <v>66.97</v>
      </c>
      <c r="T52" t="n">
        <v>8696.469999999999</v>
      </c>
      <c r="U52" t="n">
        <v>0.75</v>
      </c>
      <c r="V52" t="n">
        <v>0.85</v>
      </c>
      <c r="W52" t="n">
        <v>5.32</v>
      </c>
      <c r="X52" t="n">
        <v>0.52</v>
      </c>
      <c r="Y52" t="n">
        <v>1</v>
      </c>
      <c r="Z52" t="n">
        <v>10</v>
      </c>
      <c r="AA52" t="n">
        <v>853.9491857273534</v>
      </c>
      <c r="AB52" t="n">
        <v>1168.410949491372</v>
      </c>
      <c r="AC52" t="n">
        <v>1056.899448346982</v>
      </c>
      <c r="AD52" t="n">
        <v>853949.1857273534</v>
      </c>
      <c r="AE52" t="n">
        <v>1168410.949491372</v>
      </c>
      <c r="AF52" t="n">
        <v>4.45845995662951e-06</v>
      </c>
      <c r="AG52" t="n">
        <v>32.70833333333334</v>
      </c>
      <c r="AH52" t="n">
        <v>1056899.448346982</v>
      </c>
    </row>
    <row r="53">
      <c r="A53" t="n">
        <v>51</v>
      </c>
      <c r="B53" t="n">
        <v>120</v>
      </c>
      <c r="C53" t="inlineStr">
        <is>
          <t xml:space="preserve">CONCLUIDO	</t>
        </is>
      </c>
      <c r="D53" t="n">
        <v>3.5391</v>
      </c>
      <c r="E53" t="n">
        <v>28.26</v>
      </c>
      <c r="F53" t="n">
        <v>24.68</v>
      </c>
      <c r="G53" t="n">
        <v>77.94</v>
      </c>
      <c r="H53" t="n">
        <v>0.96</v>
      </c>
      <c r="I53" t="n">
        <v>19</v>
      </c>
      <c r="J53" t="n">
        <v>255.17</v>
      </c>
      <c r="K53" t="n">
        <v>57.72</v>
      </c>
      <c r="L53" t="n">
        <v>13.75</v>
      </c>
      <c r="M53" t="n">
        <v>17</v>
      </c>
      <c r="N53" t="n">
        <v>63.7</v>
      </c>
      <c r="O53" t="n">
        <v>31705.54</v>
      </c>
      <c r="P53" t="n">
        <v>333.1</v>
      </c>
      <c r="Q53" t="n">
        <v>1397.24</v>
      </c>
      <c r="R53" t="n">
        <v>89.34</v>
      </c>
      <c r="S53" t="n">
        <v>66.97</v>
      </c>
      <c r="T53" t="n">
        <v>8578.24</v>
      </c>
      <c r="U53" t="n">
        <v>0.75</v>
      </c>
      <c r="V53" t="n">
        <v>0.85</v>
      </c>
      <c r="W53" t="n">
        <v>5.33</v>
      </c>
      <c r="X53" t="n">
        <v>0.52</v>
      </c>
      <c r="Y53" t="n">
        <v>1</v>
      </c>
      <c r="Z53" t="n">
        <v>10</v>
      </c>
      <c r="AA53" t="n">
        <v>852.7335350892597</v>
      </c>
      <c r="AB53" t="n">
        <v>1166.747642657611</v>
      </c>
      <c r="AC53" t="n">
        <v>1055.394885182969</v>
      </c>
      <c r="AD53" t="n">
        <v>852733.5350892597</v>
      </c>
      <c r="AE53" t="n">
        <v>1166747.642657611</v>
      </c>
      <c r="AF53" t="n">
        <v>4.458963922487778e-06</v>
      </c>
      <c r="AG53" t="n">
        <v>32.70833333333334</v>
      </c>
      <c r="AH53" t="n">
        <v>1055394.885182969</v>
      </c>
    </row>
    <row r="54">
      <c r="A54" t="n">
        <v>52</v>
      </c>
      <c r="B54" t="n">
        <v>120</v>
      </c>
      <c r="C54" t="inlineStr">
        <is>
          <t xml:space="preserve">CONCLUIDO	</t>
        </is>
      </c>
      <c r="D54" t="n">
        <v>3.5491</v>
      </c>
      <c r="E54" t="n">
        <v>28.18</v>
      </c>
      <c r="F54" t="n">
        <v>24.65</v>
      </c>
      <c r="G54" t="n">
        <v>82.16</v>
      </c>
      <c r="H54" t="n">
        <v>0.97</v>
      </c>
      <c r="I54" t="n">
        <v>18</v>
      </c>
      <c r="J54" t="n">
        <v>255.63</v>
      </c>
      <c r="K54" t="n">
        <v>57.72</v>
      </c>
      <c r="L54" t="n">
        <v>14</v>
      </c>
      <c r="M54" t="n">
        <v>16</v>
      </c>
      <c r="N54" t="n">
        <v>63.91</v>
      </c>
      <c r="O54" t="n">
        <v>31761.8</v>
      </c>
      <c r="P54" t="n">
        <v>330.28</v>
      </c>
      <c r="Q54" t="n">
        <v>1397.17</v>
      </c>
      <c r="R54" t="n">
        <v>88.29000000000001</v>
      </c>
      <c r="S54" t="n">
        <v>66.97</v>
      </c>
      <c r="T54" t="n">
        <v>8059.16</v>
      </c>
      <c r="U54" t="n">
        <v>0.76</v>
      </c>
      <c r="V54" t="n">
        <v>0.85</v>
      </c>
      <c r="W54" t="n">
        <v>5.32</v>
      </c>
      <c r="X54" t="n">
        <v>0.48</v>
      </c>
      <c r="Y54" t="n">
        <v>1</v>
      </c>
      <c r="Z54" t="n">
        <v>10</v>
      </c>
      <c r="AA54" t="n">
        <v>849.6596677916201</v>
      </c>
      <c r="AB54" t="n">
        <v>1162.541841811526</v>
      </c>
      <c r="AC54" t="n">
        <v>1051.590480066756</v>
      </c>
      <c r="AD54" t="n">
        <v>849659.6677916201</v>
      </c>
      <c r="AE54" t="n">
        <v>1162541.841811526</v>
      </c>
      <c r="AF54" t="n">
        <v>4.47156306894447e-06</v>
      </c>
      <c r="AG54" t="n">
        <v>32.61574074074074</v>
      </c>
      <c r="AH54" t="n">
        <v>1051590.480066756</v>
      </c>
    </row>
    <row r="55">
      <c r="A55" t="n">
        <v>53</v>
      </c>
      <c r="B55" t="n">
        <v>120</v>
      </c>
      <c r="C55" t="inlineStr">
        <is>
          <t xml:space="preserve">CONCLUIDO	</t>
        </is>
      </c>
      <c r="D55" t="n">
        <v>3.5474</v>
      </c>
      <c r="E55" t="n">
        <v>28.19</v>
      </c>
      <c r="F55" t="n">
        <v>24.66</v>
      </c>
      <c r="G55" t="n">
        <v>82.2</v>
      </c>
      <c r="H55" t="n">
        <v>0.99</v>
      </c>
      <c r="I55" t="n">
        <v>18</v>
      </c>
      <c r="J55" t="n">
        <v>256.09</v>
      </c>
      <c r="K55" t="n">
        <v>57.72</v>
      </c>
      <c r="L55" t="n">
        <v>14.25</v>
      </c>
      <c r="M55" t="n">
        <v>16</v>
      </c>
      <c r="N55" t="n">
        <v>64.11</v>
      </c>
      <c r="O55" t="n">
        <v>31818.13</v>
      </c>
      <c r="P55" t="n">
        <v>330.96</v>
      </c>
      <c r="Q55" t="n">
        <v>1397.17</v>
      </c>
      <c r="R55" t="n">
        <v>88.94</v>
      </c>
      <c r="S55" t="n">
        <v>66.97</v>
      </c>
      <c r="T55" t="n">
        <v>8380.58</v>
      </c>
      <c r="U55" t="n">
        <v>0.75</v>
      </c>
      <c r="V55" t="n">
        <v>0.85</v>
      </c>
      <c r="W55" t="n">
        <v>5.32</v>
      </c>
      <c r="X55" t="n">
        <v>0.5</v>
      </c>
      <c r="Y55" t="n">
        <v>1</v>
      </c>
      <c r="Z55" t="n">
        <v>10</v>
      </c>
      <c r="AA55" t="n">
        <v>850.3428750280011</v>
      </c>
      <c r="AB55" t="n">
        <v>1163.476636093319</v>
      </c>
      <c r="AC55" t="n">
        <v>1052.436058894287</v>
      </c>
      <c r="AD55" t="n">
        <v>850342.8750280011</v>
      </c>
      <c r="AE55" t="n">
        <v>1163476.636093319</v>
      </c>
      <c r="AF55" t="n">
        <v>4.469421214046832e-06</v>
      </c>
      <c r="AG55" t="n">
        <v>32.62731481481482</v>
      </c>
      <c r="AH55" t="n">
        <v>1052436.058894287</v>
      </c>
    </row>
    <row r="56">
      <c r="A56" t="n">
        <v>54</v>
      </c>
      <c r="B56" t="n">
        <v>120</v>
      </c>
      <c r="C56" t="inlineStr">
        <is>
          <t xml:space="preserve">CONCLUIDO	</t>
        </is>
      </c>
      <c r="D56" t="n">
        <v>3.5492</v>
      </c>
      <c r="E56" t="n">
        <v>28.18</v>
      </c>
      <c r="F56" t="n">
        <v>24.65</v>
      </c>
      <c r="G56" t="n">
        <v>82.15000000000001</v>
      </c>
      <c r="H56" t="n">
        <v>1.01</v>
      </c>
      <c r="I56" t="n">
        <v>18</v>
      </c>
      <c r="J56" t="n">
        <v>256.54</v>
      </c>
      <c r="K56" t="n">
        <v>57.72</v>
      </c>
      <c r="L56" t="n">
        <v>14.5</v>
      </c>
      <c r="M56" t="n">
        <v>16</v>
      </c>
      <c r="N56" t="n">
        <v>64.31999999999999</v>
      </c>
      <c r="O56" t="n">
        <v>31874.54</v>
      </c>
      <c r="P56" t="n">
        <v>328.16</v>
      </c>
      <c r="Q56" t="n">
        <v>1397.26</v>
      </c>
      <c r="R56" t="n">
        <v>88.18000000000001</v>
      </c>
      <c r="S56" t="n">
        <v>66.97</v>
      </c>
      <c r="T56" t="n">
        <v>8001.98</v>
      </c>
      <c r="U56" t="n">
        <v>0.76</v>
      </c>
      <c r="V56" t="n">
        <v>0.85</v>
      </c>
      <c r="W56" t="n">
        <v>5.32</v>
      </c>
      <c r="X56" t="n">
        <v>0.48</v>
      </c>
      <c r="Y56" t="n">
        <v>1</v>
      </c>
      <c r="Z56" t="n">
        <v>10</v>
      </c>
      <c r="AA56" t="n">
        <v>848.2050684770211</v>
      </c>
      <c r="AB56" t="n">
        <v>1160.5515948569</v>
      </c>
      <c r="AC56" t="n">
        <v>1049.79017948815</v>
      </c>
      <c r="AD56" t="n">
        <v>848205.0684770211</v>
      </c>
      <c r="AE56" t="n">
        <v>1160551.594856899</v>
      </c>
      <c r="AF56" t="n">
        <v>4.471689060409037e-06</v>
      </c>
      <c r="AG56" t="n">
        <v>32.61574074074074</v>
      </c>
      <c r="AH56" t="n">
        <v>1049790.17948815</v>
      </c>
    </row>
    <row r="57">
      <c r="A57" t="n">
        <v>55</v>
      </c>
      <c r="B57" t="n">
        <v>120</v>
      </c>
      <c r="C57" t="inlineStr">
        <is>
          <t xml:space="preserve">CONCLUIDO	</t>
        </is>
      </c>
      <c r="D57" t="n">
        <v>3.5612</v>
      </c>
      <c r="E57" t="n">
        <v>28.08</v>
      </c>
      <c r="F57" t="n">
        <v>24.6</v>
      </c>
      <c r="G57" t="n">
        <v>86.81</v>
      </c>
      <c r="H57" t="n">
        <v>1.02</v>
      </c>
      <c r="I57" t="n">
        <v>17</v>
      </c>
      <c r="J57" t="n">
        <v>257</v>
      </c>
      <c r="K57" t="n">
        <v>57.72</v>
      </c>
      <c r="L57" t="n">
        <v>14.75</v>
      </c>
      <c r="M57" t="n">
        <v>15</v>
      </c>
      <c r="N57" t="n">
        <v>64.53</v>
      </c>
      <c r="O57" t="n">
        <v>31931.15</v>
      </c>
      <c r="P57" t="n">
        <v>325.49</v>
      </c>
      <c r="Q57" t="n">
        <v>1397.17</v>
      </c>
      <c r="R57" t="n">
        <v>86.62</v>
      </c>
      <c r="S57" t="n">
        <v>66.97</v>
      </c>
      <c r="T57" t="n">
        <v>7228.77</v>
      </c>
      <c r="U57" t="n">
        <v>0.77</v>
      </c>
      <c r="V57" t="n">
        <v>0.86</v>
      </c>
      <c r="W57" t="n">
        <v>5.32</v>
      </c>
      <c r="X57" t="n">
        <v>0.43</v>
      </c>
      <c r="Y57" t="n">
        <v>1</v>
      </c>
      <c r="Z57" t="n">
        <v>10</v>
      </c>
      <c r="AA57" t="n">
        <v>844.8562188517228</v>
      </c>
      <c r="AB57" t="n">
        <v>1155.969551058748</v>
      </c>
      <c r="AC57" t="n">
        <v>1045.645439519155</v>
      </c>
      <c r="AD57" t="n">
        <v>844856.2188517228</v>
      </c>
      <c r="AE57" t="n">
        <v>1155969.551058748</v>
      </c>
      <c r="AF57" t="n">
        <v>4.486808036157066e-06</v>
      </c>
      <c r="AG57" t="n">
        <v>32.5</v>
      </c>
      <c r="AH57" t="n">
        <v>1045645.439519155</v>
      </c>
    </row>
    <row r="58">
      <c r="A58" t="n">
        <v>56</v>
      </c>
      <c r="B58" t="n">
        <v>120</v>
      </c>
      <c r="C58" t="inlineStr">
        <is>
          <t xml:space="preserve">CONCLUIDO	</t>
        </is>
      </c>
      <c r="D58" t="n">
        <v>3.5582</v>
      </c>
      <c r="E58" t="n">
        <v>28.1</v>
      </c>
      <c r="F58" t="n">
        <v>24.62</v>
      </c>
      <c r="G58" t="n">
        <v>86.90000000000001</v>
      </c>
      <c r="H58" t="n">
        <v>1.04</v>
      </c>
      <c r="I58" t="n">
        <v>17</v>
      </c>
      <c r="J58" t="n">
        <v>257.46</v>
      </c>
      <c r="K58" t="n">
        <v>57.72</v>
      </c>
      <c r="L58" t="n">
        <v>15</v>
      </c>
      <c r="M58" t="n">
        <v>15</v>
      </c>
      <c r="N58" t="n">
        <v>64.73999999999999</v>
      </c>
      <c r="O58" t="n">
        <v>31987.71</v>
      </c>
      <c r="P58" t="n">
        <v>326.65</v>
      </c>
      <c r="Q58" t="n">
        <v>1397.28</v>
      </c>
      <c r="R58" t="n">
        <v>87.38</v>
      </c>
      <c r="S58" t="n">
        <v>66.97</v>
      </c>
      <c r="T58" t="n">
        <v>7608.72</v>
      </c>
      <c r="U58" t="n">
        <v>0.77</v>
      </c>
      <c r="V58" t="n">
        <v>0.85</v>
      </c>
      <c r="W58" t="n">
        <v>5.32</v>
      </c>
      <c r="X58" t="n">
        <v>0.46</v>
      </c>
      <c r="Y58" t="n">
        <v>1</v>
      </c>
      <c r="Z58" t="n">
        <v>10</v>
      </c>
      <c r="AA58" t="n">
        <v>846.1405675446927</v>
      </c>
      <c r="AB58" t="n">
        <v>1157.726853601934</v>
      </c>
      <c r="AC58" t="n">
        <v>1047.23502757401</v>
      </c>
      <c r="AD58" t="n">
        <v>846140.5675446927</v>
      </c>
      <c r="AE58" t="n">
        <v>1157726.853601934</v>
      </c>
      <c r="AF58" t="n">
        <v>4.483028292220059e-06</v>
      </c>
      <c r="AG58" t="n">
        <v>32.52314814814815</v>
      </c>
      <c r="AH58" t="n">
        <v>1047235.027574009</v>
      </c>
    </row>
    <row r="59">
      <c r="A59" t="n">
        <v>57</v>
      </c>
      <c r="B59" t="n">
        <v>120</v>
      </c>
      <c r="C59" t="inlineStr">
        <is>
          <t xml:space="preserve">CONCLUIDO	</t>
        </is>
      </c>
      <c r="D59" t="n">
        <v>3.5577</v>
      </c>
      <c r="E59" t="n">
        <v>28.11</v>
      </c>
      <c r="F59" t="n">
        <v>24.62</v>
      </c>
      <c r="G59" t="n">
        <v>86.91</v>
      </c>
      <c r="H59" t="n">
        <v>1.05</v>
      </c>
      <c r="I59" t="n">
        <v>17</v>
      </c>
      <c r="J59" t="n">
        <v>257.92</v>
      </c>
      <c r="K59" t="n">
        <v>57.72</v>
      </c>
      <c r="L59" t="n">
        <v>15.25</v>
      </c>
      <c r="M59" t="n">
        <v>15</v>
      </c>
      <c r="N59" t="n">
        <v>64.95</v>
      </c>
      <c r="O59" t="n">
        <v>32044.35</v>
      </c>
      <c r="P59" t="n">
        <v>323.98</v>
      </c>
      <c r="Q59" t="n">
        <v>1397.24</v>
      </c>
      <c r="R59" t="n">
        <v>87.59</v>
      </c>
      <c r="S59" t="n">
        <v>66.97</v>
      </c>
      <c r="T59" t="n">
        <v>7710.71</v>
      </c>
      <c r="U59" t="n">
        <v>0.76</v>
      </c>
      <c r="V59" t="n">
        <v>0.85</v>
      </c>
      <c r="W59" t="n">
        <v>5.32</v>
      </c>
      <c r="X59" t="n">
        <v>0.46</v>
      </c>
      <c r="Y59" t="n">
        <v>1</v>
      </c>
      <c r="Z59" t="n">
        <v>10</v>
      </c>
      <c r="AA59" t="n">
        <v>844.3742852788902</v>
      </c>
      <c r="AB59" t="n">
        <v>1155.310148282989</v>
      </c>
      <c r="AC59" t="n">
        <v>1045.048969218837</v>
      </c>
      <c r="AD59" t="n">
        <v>844374.2852788902</v>
      </c>
      <c r="AE59" t="n">
        <v>1155310.148282989</v>
      </c>
      <c r="AF59" t="n">
        <v>4.482398334897224e-06</v>
      </c>
      <c r="AG59" t="n">
        <v>32.53472222222222</v>
      </c>
      <c r="AH59" t="n">
        <v>1045048.969218837</v>
      </c>
    </row>
    <row r="60">
      <c r="A60" t="n">
        <v>58</v>
      </c>
      <c r="B60" t="n">
        <v>120</v>
      </c>
      <c r="C60" t="inlineStr">
        <is>
          <t xml:space="preserve">CONCLUIDO	</t>
        </is>
      </c>
      <c r="D60" t="n">
        <v>3.567</v>
      </c>
      <c r="E60" t="n">
        <v>28.04</v>
      </c>
      <c r="F60" t="n">
        <v>24.6</v>
      </c>
      <c r="G60" t="n">
        <v>92.23999999999999</v>
      </c>
      <c r="H60" t="n">
        <v>1.07</v>
      </c>
      <c r="I60" t="n">
        <v>16</v>
      </c>
      <c r="J60" t="n">
        <v>258.38</v>
      </c>
      <c r="K60" t="n">
        <v>57.72</v>
      </c>
      <c r="L60" t="n">
        <v>15.5</v>
      </c>
      <c r="M60" t="n">
        <v>14</v>
      </c>
      <c r="N60" t="n">
        <v>65.16</v>
      </c>
      <c r="O60" t="n">
        <v>32101.07</v>
      </c>
      <c r="P60" t="n">
        <v>322.77</v>
      </c>
      <c r="Q60" t="n">
        <v>1397.25</v>
      </c>
      <c r="R60" t="n">
        <v>86.61</v>
      </c>
      <c r="S60" t="n">
        <v>66.97</v>
      </c>
      <c r="T60" t="n">
        <v>7229.09</v>
      </c>
      <c r="U60" t="n">
        <v>0.77</v>
      </c>
      <c r="V60" t="n">
        <v>0.86</v>
      </c>
      <c r="W60" t="n">
        <v>5.32</v>
      </c>
      <c r="X60" t="n">
        <v>0.43</v>
      </c>
      <c r="Y60" t="n">
        <v>1</v>
      </c>
      <c r="Z60" t="n">
        <v>10</v>
      </c>
      <c r="AA60" t="n">
        <v>842.44832194678</v>
      </c>
      <c r="AB60" t="n">
        <v>1152.674960284491</v>
      </c>
      <c r="AC60" t="n">
        <v>1042.665279864406</v>
      </c>
      <c r="AD60" t="n">
        <v>842448.32194678</v>
      </c>
      <c r="AE60" t="n">
        <v>1152674.960284491</v>
      </c>
      <c r="AF60" t="n">
        <v>4.494115541101947e-06</v>
      </c>
      <c r="AG60" t="n">
        <v>32.4537037037037</v>
      </c>
      <c r="AH60" t="n">
        <v>1042665.279864406</v>
      </c>
    </row>
    <row r="61">
      <c r="A61" t="n">
        <v>59</v>
      </c>
      <c r="B61" t="n">
        <v>120</v>
      </c>
      <c r="C61" t="inlineStr">
        <is>
          <t xml:space="preserve">CONCLUIDO	</t>
        </is>
      </c>
      <c r="D61" t="n">
        <v>3.5662</v>
      </c>
      <c r="E61" t="n">
        <v>28.04</v>
      </c>
      <c r="F61" t="n">
        <v>24.6</v>
      </c>
      <c r="G61" t="n">
        <v>92.26000000000001</v>
      </c>
      <c r="H61" t="n">
        <v>1.08</v>
      </c>
      <c r="I61" t="n">
        <v>16</v>
      </c>
      <c r="J61" t="n">
        <v>258.84</v>
      </c>
      <c r="K61" t="n">
        <v>57.72</v>
      </c>
      <c r="L61" t="n">
        <v>15.75</v>
      </c>
      <c r="M61" t="n">
        <v>14</v>
      </c>
      <c r="N61" t="n">
        <v>65.37</v>
      </c>
      <c r="O61" t="n">
        <v>32157.87</v>
      </c>
      <c r="P61" t="n">
        <v>322.36</v>
      </c>
      <c r="Q61" t="n">
        <v>1397.18</v>
      </c>
      <c r="R61" t="n">
        <v>86.84999999999999</v>
      </c>
      <c r="S61" t="n">
        <v>66.97</v>
      </c>
      <c r="T61" t="n">
        <v>7346.66</v>
      </c>
      <c r="U61" t="n">
        <v>0.77</v>
      </c>
      <c r="V61" t="n">
        <v>0.86</v>
      </c>
      <c r="W61" t="n">
        <v>5.32</v>
      </c>
      <c r="X61" t="n">
        <v>0.44</v>
      </c>
      <c r="Y61" t="n">
        <v>1</v>
      </c>
      <c r="Z61" t="n">
        <v>10</v>
      </c>
      <c r="AA61" t="n">
        <v>842.2474647524508</v>
      </c>
      <c r="AB61" t="n">
        <v>1152.400138610016</v>
      </c>
      <c r="AC61" t="n">
        <v>1042.416686784828</v>
      </c>
      <c r="AD61" t="n">
        <v>842247.4647524508</v>
      </c>
      <c r="AE61" t="n">
        <v>1152400.138610016</v>
      </c>
      <c r="AF61" t="n">
        <v>4.493107609385412e-06</v>
      </c>
      <c r="AG61" t="n">
        <v>32.4537037037037</v>
      </c>
      <c r="AH61" t="n">
        <v>1042416.686784828</v>
      </c>
    </row>
    <row r="62">
      <c r="A62" t="n">
        <v>60</v>
      </c>
      <c r="B62" t="n">
        <v>120</v>
      </c>
      <c r="C62" t="inlineStr">
        <is>
          <t xml:space="preserve">CONCLUIDO	</t>
        </is>
      </c>
      <c r="D62" t="n">
        <v>3.5646</v>
      </c>
      <c r="E62" t="n">
        <v>28.05</v>
      </c>
      <c r="F62" t="n">
        <v>24.62</v>
      </c>
      <c r="G62" t="n">
        <v>92.31</v>
      </c>
      <c r="H62" t="n">
        <v>1.1</v>
      </c>
      <c r="I62" t="n">
        <v>16</v>
      </c>
      <c r="J62" t="n">
        <v>259.3</v>
      </c>
      <c r="K62" t="n">
        <v>57.72</v>
      </c>
      <c r="L62" t="n">
        <v>16</v>
      </c>
      <c r="M62" t="n">
        <v>14</v>
      </c>
      <c r="N62" t="n">
        <v>65.58</v>
      </c>
      <c r="O62" t="n">
        <v>32214.75</v>
      </c>
      <c r="P62" t="n">
        <v>321.82</v>
      </c>
      <c r="Q62" t="n">
        <v>1397.23</v>
      </c>
      <c r="R62" t="n">
        <v>87.3</v>
      </c>
      <c r="S62" t="n">
        <v>66.97</v>
      </c>
      <c r="T62" t="n">
        <v>7571.97</v>
      </c>
      <c r="U62" t="n">
        <v>0.77</v>
      </c>
      <c r="V62" t="n">
        <v>0.86</v>
      </c>
      <c r="W62" t="n">
        <v>5.32</v>
      </c>
      <c r="X62" t="n">
        <v>0.45</v>
      </c>
      <c r="Y62" t="n">
        <v>1</v>
      </c>
      <c r="Z62" t="n">
        <v>10</v>
      </c>
      <c r="AA62" t="n">
        <v>842.1374263740306</v>
      </c>
      <c r="AB62" t="n">
        <v>1152.24957924611</v>
      </c>
      <c r="AC62" t="n">
        <v>1042.280496595303</v>
      </c>
      <c r="AD62" t="n">
        <v>842137.4263740306</v>
      </c>
      <c r="AE62" t="n">
        <v>1152249.579246111</v>
      </c>
      <c r="AF62" t="n">
        <v>4.491091745952342e-06</v>
      </c>
      <c r="AG62" t="n">
        <v>32.46527777777778</v>
      </c>
      <c r="AH62" t="n">
        <v>1042280.496595302</v>
      </c>
    </row>
    <row r="63">
      <c r="A63" t="n">
        <v>61</v>
      </c>
      <c r="B63" t="n">
        <v>120</v>
      </c>
      <c r="C63" t="inlineStr">
        <is>
          <t xml:space="preserve">CONCLUIDO	</t>
        </is>
      </c>
      <c r="D63" t="n">
        <v>3.5678</v>
      </c>
      <c r="E63" t="n">
        <v>28.03</v>
      </c>
      <c r="F63" t="n">
        <v>24.59</v>
      </c>
      <c r="G63" t="n">
        <v>92.22</v>
      </c>
      <c r="H63" t="n">
        <v>1.11</v>
      </c>
      <c r="I63" t="n">
        <v>16</v>
      </c>
      <c r="J63" t="n">
        <v>259.76</v>
      </c>
      <c r="K63" t="n">
        <v>57.72</v>
      </c>
      <c r="L63" t="n">
        <v>16.25</v>
      </c>
      <c r="M63" t="n">
        <v>14</v>
      </c>
      <c r="N63" t="n">
        <v>65.79000000000001</v>
      </c>
      <c r="O63" t="n">
        <v>32271.71</v>
      </c>
      <c r="P63" t="n">
        <v>319.83</v>
      </c>
      <c r="Q63" t="n">
        <v>1397.26</v>
      </c>
      <c r="R63" t="n">
        <v>86.31999999999999</v>
      </c>
      <c r="S63" t="n">
        <v>66.97</v>
      </c>
      <c r="T63" t="n">
        <v>7084.14</v>
      </c>
      <c r="U63" t="n">
        <v>0.78</v>
      </c>
      <c r="V63" t="n">
        <v>0.86</v>
      </c>
      <c r="W63" t="n">
        <v>5.32</v>
      </c>
      <c r="X63" t="n">
        <v>0.42</v>
      </c>
      <c r="Y63" t="n">
        <v>1</v>
      </c>
      <c r="Z63" t="n">
        <v>10</v>
      </c>
      <c r="AA63" t="n">
        <v>840.3271547925789</v>
      </c>
      <c r="AB63" t="n">
        <v>1149.772685804822</v>
      </c>
      <c r="AC63" t="n">
        <v>1040.039994387709</v>
      </c>
      <c r="AD63" t="n">
        <v>840327.1547925789</v>
      </c>
      <c r="AE63" t="n">
        <v>1149772.685804822</v>
      </c>
      <c r="AF63" t="n">
        <v>4.495123472818484e-06</v>
      </c>
      <c r="AG63" t="n">
        <v>32.44212962962963</v>
      </c>
      <c r="AH63" t="n">
        <v>1040039.994387709</v>
      </c>
    </row>
    <row r="64">
      <c r="A64" t="n">
        <v>62</v>
      </c>
      <c r="B64" t="n">
        <v>120</v>
      </c>
      <c r="C64" t="inlineStr">
        <is>
          <t xml:space="preserve">CONCLUIDO	</t>
        </is>
      </c>
      <c r="D64" t="n">
        <v>3.5787</v>
      </c>
      <c r="E64" t="n">
        <v>27.94</v>
      </c>
      <c r="F64" t="n">
        <v>24.55</v>
      </c>
      <c r="G64" t="n">
        <v>98.2</v>
      </c>
      <c r="H64" t="n">
        <v>1.13</v>
      </c>
      <c r="I64" t="n">
        <v>15</v>
      </c>
      <c r="J64" t="n">
        <v>260.23</v>
      </c>
      <c r="K64" t="n">
        <v>57.72</v>
      </c>
      <c r="L64" t="n">
        <v>16.5</v>
      </c>
      <c r="M64" t="n">
        <v>13</v>
      </c>
      <c r="N64" t="n">
        <v>66</v>
      </c>
      <c r="O64" t="n">
        <v>32328.74</v>
      </c>
      <c r="P64" t="n">
        <v>317.98</v>
      </c>
      <c r="Q64" t="n">
        <v>1397.19</v>
      </c>
      <c r="R64" t="n">
        <v>85.19</v>
      </c>
      <c r="S64" t="n">
        <v>66.97</v>
      </c>
      <c r="T64" t="n">
        <v>6524.18</v>
      </c>
      <c r="U64" t="n">
        <v>0.79</v>
      </c>
      <c r="V64" t="n">
        <v>0.86</v>
      </c>
      <c r="W64" t="n">
        <v>5.31</v>
      </c>
      <c r="X64" t="n">
        <v>0.39</v>
      </c>
      <c r="Y64" t="n">
        <v>1</v>
      </c>
      <c r="Z64" t="n">
        <v>10</v>
      </c>
      <c r="AA64" t="n">
        <v>828.0159440653181</v>
      </c>
      <c r="AB64" t="n">
        <v>1132.927944155499</v>
      </c>
      <c r="AC64" t="n">
        <v>1024.802891239654</v>
      </c>
      <c r="AD64" t="n">
        <v>828015.9440653181</v>
      </c>
      <c r="AE64" t="n">
        <v>1132927.944155499</v>
      </c>
      <c r="AF64" t="n">
        <v>4.508856542456277e-06</v>
      </c>
      <c r="AG64" t="n">
        <v>32.33796296296297</v>
      </c>
      <c r="AH64" t="n">
        <v>1024802.891239654</v>
      </c>
    </row>
    <row r="65">
      <c r="A65" t="n">
        <v>63</v>
      </c>
      <c r="B65" t="n">
        <v>120</v>
      </c>
      <c r="C65" t="inlineStr">
        <is>
          <t xml:space="preserve">CONCLUIDO	</t>
        </is>
      </c>
      <c r="D65" t="n">
        <v>3.5749</v>
      </c>
      <c r="E65" t="n">
        <v>27.97</v>
      </c>
      <c r="F65" t="n">
        <v>24.58</v>
      </c>
      <c r="G65" t="n">
        <v>98.31999999999999</v>
      </c>
      <c r="H65" t="n">
        <v>1.14</v>
      </c>
      <c r="I65" t="n">
        <v>15</v>
      </c>
      <c r="J65" t="n">
        <v>260.69</v>
      </c>
      <c r="K65" t="n">
        <v>57.72</v>
      </c>
      <c r="L65" t="n">
        <v>16.75</v>
      </c>
      <c r="M65" t="n">
        <v>13</v>
      </c>
      <c r="N65" t="n">
        <v>66.20999999999999</v>
      </c>
      <c r="O65" t="n">
        <v>32385.86</v>
      </c>
      <c r="P65" t="n">
        <v>316.77</v>
      </c>
      <c r="Q65" t="n">
        <v>1397.18</v>
      </c>
      <c r="R65" t="n">
        <v>85.98999999999999</v>
      </c>
      <c r="S65" t="n">
        <v>66.97</v>
      </c>
      <c r="T65" t="n">
        <v>6922.98</v>
      </c>
      <c r="U65" t="n">
        <v>0.78</v>
      </c>
      <c r="V65" t="n">
        <v>0.86</v>
      </c>
      <c r="W65" t="n">
        <v>5.32</v>
      </c>
      <c r="X65" t="n">
        <v>0.41</v>
      </c>
      <c r="Y65" t="n">
        <v>1</v>
      </c>
      <c r="Z65" t="n">
        <v>10</v>
      </c>
      <c r="AA65" t="n">
        <v>837.5266708841471</v>
      </c>
      <c r="AB65" t="n">
        <v>1145.940940172675</v>
      </c>
      <c r="AC65" t="n">
        <v>1036.573945180806</v>
      </c>
      <c r="AD65" t="n">
        <v>837526.6708841471</v>
      </c>
      <c r="AE65" t="n">
        <v>1145940.940172676</v>
      </c>
      <c r="AF65" t="n">
        <v>4.504068866802734e-06</v>
      </c>
      <c r="AG65" t="n">
        <v>32.37268518518518</v>
      </c>
      <c r="AH65" t="n">
        <v>1036573.945180806</v>
      </c>
    </row>
    <row r="66">
      <c r="A66" t="n">
        <v>64</v>
      </c>
      <c r="B66" t="n">
        <v>120</v>
      </c>
      <c r="C66" t="inlineStr">
        <is>
          <t xml:space="preserve">CONCLUIDO	</t>
        </is>
      </c>
      <c r="D66" t="n">
        <v>3.5776</v>
      </c>
      <c r="E66" t="n">
        <v>27.95</v>
      </c>
      <c r="F66" t="n">
        <v>24.56</v>
      </c>
      <c r="G66" t="n">
        <v>98.23999999999999</v>
      </c>
      <c r="H66" t="n">
        <v>1.16</v>
      </c>
      <c r="I66" t="n">
        <v>15</v>
      </c>
      <c r="J66" t="n">
        <v>261.15</v>
      </c>
      <c r="K66" t="n">
        <v>57.72</v>
      </c>
      <c r="L66" t="n">
        <v>17</v>
      </c>
      <c r="M66" t="n">
        <v>13</v>
      </c>
      <c r="N66" t="n">
        <v>66.43000000000001</v>
      </c>
      <c r="O66" t="n">
        <v>32443.05</v>
      </c>
      <c r="P66" t="n">
        <v>313.51</v>
      </c>
      <c r="Q66" t="n">
        <v>1397.17</v>
      </c>
      <c r="R66" t="n">
        <v>85.37</v>
      </c>
      <c r="S66" t="n">
        <v>66.97</v>
      </c>
      <c r="T66" t="n">
        <v>6612</v>
      </c>
      <c r="U66" t="n">
        <v>0.78</v>
      </c>
      <c r="V66" t="n">
        <v>0.86</v>
      </c>
      <c r="W66" t="n">
        <v>5.32</v>
      </c>
      <c r="X66" t="n">
        <v>0.39</v>
      </c>
      <c r="Y66" t="n">
        <v>1</v>
      </c>
      <c r="Z66" t="n">
        <v>10</v>
      </c>
      <c r="AA66" t="n">
        <v>834.9651049892211</v>
      </c>
      <c r="AB66" t="n">
        <v>1142.436092706927</v>
      </c>
      <c r="AC66" t="n">
        <v>1033.403595438103</v>
      </c>
      <c r="AD66" t="n">
        <v>834965.1049892211</v>
      </c>
      <c r="AE66" t="n">
        <v>1142436.092706926</v>
      </c>
      <c r="AF66" t="n">
        <v>4.507470636346041e-06</v>
      </c>
      <c r="AG66" t="n">
        <v>32.34953703703704</v>
      </c>
      <c r="AH66" t="n">
        <v>1033403.595438103</v>
      </c>
    </row>
    <row r="67">
      <c r="A67" t="n">
        <v>65</v>
      </c>
      <c r="B67" t="n">
        <v>120</v>
      </c>
      <c r="C67" t="inlineStr">
        <is>
          <t xml:space="preserve">CONCLUIDO	</t>
        </is>
      </c>
      <c r="D67" t="n">
        <v>3.5875</v>
      </c>
      <c r="E67" t="n">
        <v>27.87</v>
      </c>
      <c r="F67" t="n">
        <v>24.53</v>
      </c>
      <c r="G67" t="n">
        <v>105.12</v>
      </c>
      <c r="H67" t="n">
        <v>1.17</v>
      </c>
      <c r="I67" t="n">
        <v>14</v>
      </c>
      <c r="J67" t="n">
        <v>261.62</v>
      </c>
      <c r="K67" t="n">
        <v>57.72</v>
      </c>
      <c r="L67" t="n">
        <v>17.25</v>
      </c>
      <c r="M67" t="n">
        <v>12</v>
      </c>
      <c r="N67" t="n">
        <v>66.64</v>
      </c>
      <c r="O67" t="n">
        <v>32500.33</v>
      </c>
      <c r="P67" t="n">
        <v>311.66</v>
      </c>
      <c r="Q67" t="n">
        <v>1397.2</v>
      </c>
      <c r="R67" t="n">
        <v>84.42</v>
      </c>
      <c r="S67" t="n">
        <v>66.97</v>
      </c>
      <c r="T67" t="n">
        <v>6143.39</v>
      </c>
      <c r="U67" t="n">
        <v>0.79</v>
      </c>
      <c r="V67" t="n">
        <v>0.86</v>
      </c>
      <c r="W67" t="n">
        <v>5.31</v>
      </c>
      <c r="X67" t="n">
        <v>0.36</v>
      </c>
      <c r="Y67" t="n">
        <v>1</v>
      </c>
      <c r="Z67" t="n">
        <v>10</v>
      </c>
      <c r="AA67" t="n">
        <v>822.8208164191766</v>
      </c>
      <c r="AB67" t="n">
        <v>1125.819741317193</v>
      </c>
      <c r="AC67" t="n">
        <v>1018.37308530381</v>
      </c>
      <c r="AD67" t="n">
        <v>822820.8164191766</v>
      </c>
      <c r="AE67" t="n">
        <v>1125819.741317193</v>
      </c>
      <c r="AF67" t="n">
        <v>4.519943791338166e-06</v>
      </c>
      <c r="AG67" t="n">
        <v>32.25694444444445</v>
      </c>
      <c r="AH67" t="n">
        <v>1018373.08530381</v>
      </c>
    </row>
    <row r="68">
      <c r="A68" t="n">
        <v>66</v>
      </c>
      <c r="B68" t="n">
        <v>120</v>
      </c>
      <c r="C68" t="inlineStr">
        <is>
          <t xml:space="preserve">CONCLUIDO	</t>
        </is>
      </c>
      <c r="D68" t="n">
        <v>3.5878</v>
      </c>
      <c r="E68" t="n">
        <v>27.87</v>
      </c>
      <c r="F68" t="n">
        <v>24.53</v>
      </c>
      <c r="G68" t="n">
        <v>105.11</v>
      </c>
      <c r="H68" t="n">
        <v>1.19</v>
      </c>
      <c r="I68" t="n">
        <v>14</v>
      </c>
      <c r="J68" t="n">
        <v>262.08</v>
      </c>
      <c r="K68" t="n">
        <v>57.72</v>
      </c>
      <c r="L68" t="n">
        <v>17.5</v>
      </c>
      <c r="M68" t="n">
        <v>10</v>
      </c>
      <c r="N68" t="n">
        <v>66.86</v>
      </c>
      <c r="O68" t="n">
        <v>32557.69</v>
      </c>
      <c r="P68" t="n">
        <v>311.55</v>
      </c>
      <c r="Q68" t="n">
        <v>1397.17</v>
      </c>
      <c r="R68" t="n">
        <v>84.14</v>
      </c>
      <c r="S68" t="n">
        <v>66.97</v>
      </c>
      <c r="T68" t="n">
        <v>6003.27</v>
      </c>
      <c r="U68" t="n">
        <v>0.8</v>
      </c>
      <c r="V68" t="n">
        <v>0.86</v>
      </c>
      <c r="W68" t="n">
        <v>5.32</v>
      </c>
      <c r="X68" t="n">
        <v>0.36</v>
      </c>
      <c r="Y68" t="n">
        <v>1</v>
      </c>
      <c r="Z68" t="n">
        <v>10</v>
      </c>
      <c r="AA68" t="n">
        <v>822.7187026858521</v>
      </c>
      <c r="AB68" t="n">
        <v>1125.680024802318</v>
      </c>
      <c r="AC68" t="n">
        <v>1018.246703137022</v>
      </c>
      <c r="AD68" t="n">
        <v>822718.7026858521</v>
      </c>
      <c r="AE68" t="n">
        <v>1125680.024802318</v>
      </c>
      <c r="AF68" t="n">
        <v>4.520321765731867e-06</v>
      </c>
      <c r="AG68" t="n">
        <v>32.25694444444445</v>
      </c>
      <c r="AH68" t="n">
        <v>1018246.703137022</v>
      </c>
    </row>
    <row r="69">
      <c r="A69" t="n">
        <v>67</v>
      </c>
      <c r="B69" t="n">
        <v>120</v>
      </c>
      <c r="C69" t="inlineStr">
        <is>
          <t xml:space="preserve">CONCLUIDO	</t>
        </is>
      </c>
      <c r="D69" t="n">
        <v>3.588</v>
      </c>
      <c r="E69" t="n">
        <v>27.87</v>
      </c>
      <c r="F69" t="n">
        <v>24.52</v>
      </c>
      <c r="G69" t="n">
        <v>105.1</v>
      </c>
      <c r="H69" t="n">
        <v>1.2</v>
      </c>
      <c r="I69" t="n">
        <v>14</v>
      </c>
      <c r="J69" t="n">
        <v>262.55</v>
      </c>
      <c r="K69" t="n">
        <v>57.72</v>
      </c>
      <c r="L69" t="n">
        <v>17.75</v>
      </c>
      <c r="M69" t="n">
        <v>11</v>
      </c>
      <c r="N69" t="n">
        <v>67.06999999999999</v>
      </c>
      <c r="O69" t="n">
        <v>32615.12</v>
      </c>
      <c r="P69" t="n">
        <v>309.83</v>
      </c>
      <c r="Q69" t="n">
        <v>1397.21</v>
      </c>
      <c r="R69" t="n">
        <v>84.3</v>
      </c>
      <c r="S69" t="n">
        <v>66.97</v>
      </c>
      <c r="T69" t="n">
        <v>6080.25</v>
      </c>
      <c r="U69" t="n">
        <v>0.79</v>
      </c>
      <c r="V69" t="n">
        <v>0.86</v>
      </c>
      <c r="W69" t="n">
        <v>5.31</v>
      </c>
      <c r="X69" t="n">
        <v>0.36</v>
      </c>
      <c r="Y69" t="n">
        <v>1</v>
      </c>
      <c r="Z69" t="n">
        <v>10</v>
      </c>
      <c r="AA69" t="n">
        <v>821.4899805782244</v>
      </c>
      <c r="AB69" t="n">
        <v>1123.998833007268</v>
      </c>
      <c r="AC69" t="n">
        <v>1016.725961927324</v>
      </c>
      <c r="AD69" t="n">
        <v>821489.9805782244</v>
      </c>
      <c r="AE69" t="n">
        <v>1123998.833007268</v>
      </c>
      <c r="AF69" t="n">
        <v>4.520573748661e-06</v>
      </c>
      <c r="AG69" t="n">
        <v>32.25694444444445</v>
      </c>
      <c r="AH69" t="n">
        <v>1016725.961927324</v>
      </c>
    </row>
    <row r="70">
      <c r="A70" t="n">
        <v>68</v>
      </c>
      <c r="B70" t="n">
        <v>120</v>
      </c>
      <c r="C70" t="inlineStr">
        <is>
          <t xml:space="preserve">CONCLUIDO	</t>
        </is>
      </c>
      <c r="D70" t="n">
        <v>3.5862</v>
      </c>
      <c r="E70" t="n">
        <v>27.88</v>
      </c>
      <c r="F70" t="n">
        <v>24.54</v>
      </c>
      <c r="G70" t="n">
        <v>105.16</v>
      </c>
      <c r="H70" t="n">
        <v>1.22</v>
      </c>
      <c r="I70" t="n">
        <v>14</v>
      </c>
      <c r="J70" t="n">
        <v>263.01</v>
      </c>
      <c r="K70" t="n">
        <v>57.72</v>
      </c>
      <c r="L70" t="n">
        <v>18</v>
      </c>
      <c r="M70" t="n">
        <v>8</v>
      </c>
      <c r="N70" t="n">
        <v>67.29000000000001</v>
      </c>
      <c r="O70" t="n">
        <v>32672.64</v>
      </c>
      <c r="P70" t="n">
        <v>307.24</v>
      </c>
      <c r="Q70" t="n">
        <v>1397.21</v>
      </c>
      <c r="R70" t="n">
        <v>84.62</v>
      </c>
      <c r="S70" t="n">
        <v>66.97</v>
      </c>
      <c r="T70" t="n">
        <v>6243.84</v>
      </c>
      <c r="U70" t="n">
        <v>0.79</v>
      </c>
      <c r="V70" t="n">
        <v>0.86</v>
      </c>
      <c r="W70" t="n">
        <v>5.32</v>
      </c>
      <c r="X70" t="n">
        <v>0.37</v>
      </c>
      <c r="Y70" t="n">
        <v>1</v>
      </c>
      <c r="Z70" t="n">
        <v>10</v>
      </c>
      <c r="AA70" t="n">
        <v>820.0117112405275</v>
      </c>
      <c r="AB70" t="n">
        <v>1121.976199682791</v>
      </c>
      <c r="AC70" t="n">
        <v>1014.896365888551</v>
      </c>
      <c r="AD70" t="n">
        <v>820011.7112405275</v>
      </c>
      <c r="AE70" t="n">
        <v>1121976.199682791</v>
      </c>
      <c r="AF70" t="n">
        <v>4.518305902298796e-06</v>
      </c>
      <c r="AG70" t="n">
        <v>32.26851851851852</v>
      </c>
      <c r="AH70" t="n">
        <v>1014896.365888551</v>
      </c>
    </row>
    <row r="71">
      <c r="A71" t="n">
        <v>69</v>
      </c>
      <c r="B71" t="n">
        <v>120</v>
      </c>
      <c r="C71" t="inlineStr">
        <is>
          <t xml:space="preserve">CONCLUIDO	</t>
        </is>
      </c>
      <c r="D71" t="n">
        <v>3.5972</v>
      </c>
      <c r="E71" t="n">
        <v>27.8</v>
      </c>
      <c r="F71" t="n">
        <v>24.5</v>
      </c>
      <c r="G71" t="n">
        <v>113.07</v>
      </c>
      <c r="H71" t="n">
        <v>1.23</v>
      </c>
      <c r="I71" t="n">
        <v>13</v>
      </c>
      <c r="J71" t="n">
        <v>263.48</v>
      </c>
      <c r="K71" t="n">
        <v>57.72</v>
      </c>
      <c r="L71" t="n">
        <v>18.25</v>
      </c>
      <c r="M71" t="n">
        <v>8</v>
      </c>
      <c r="N71" t="n">
        <v>67.51000000000001</v>
      </c>
      <c r="O71" t="n">
        <v>32730.24</v>
      </c>
      <c r="P71" t="n">
        <v>303.88</v>
      </c>
      <c r="Q71" t="n">
        <v>1397.17</v>
      </c>
      <c r="R71" t="n">
        <v>83.28</v>
      </c>
      <c r="S71" t="n">
        <v>66.97</v>
      </c>
      <c r="T71" t="n">
        <v>5575.41</v>
      </c>
      <c r="U71" t="n">
        <v>0.8</v>
      </c>
      <c r="V71" t="n">
        <v>0.86</v>
      </c>
      <c r="W71" t="n">
        <v>5.32</v>
      </c>
      <c r="X71" t="n">
        <v>0.33</v>
      </c>
      <c r="Y71" t="n">
        <v>1</v>
      </c>
      <c r="Z71" t="n">
        <v>10</v>
      </c>
      <c r="AA71" t="n">
        <v>816.5365697149932</v>
      </c>
      <c r="AB71" t="n">
        <v>1117.221357735131</v>
      </c>
      <c r="AC71" t="n">
        <v>1010.595319382913</v>
      </c>
      <c r="AD71" t="n">
        <v>816536.5697149932</v>
      </c>
      <c r="AE71" t="n">
        <v>1117221.357735131</v>
      </c>
      <c r="AF71" t="n">
        <v>4.532164963401157e-06</v>
      </c>
      <c r="AG71" t="n">
        <v>32.17592592592593</v>
      </c>
      <c r="AH71" t="n">
        <v>1010595.319382913</v>
      </c>
    </row>
    <row r="72">
      <c r="A72" t="n">
        <v>70</v>
      </c>
      <c r="B72" t="n">
        <v>120</v>
      </c>
      <c r="C72" t="inlineStr">
        <is>
          <t xml:space="preserve">CONCLUIDO	</t>
        </is>
      </c>
      <c r="D72" t="n">
        <v>3.595</v>
      </c>
      <c r="E72" t="n">
        <v>27.82</v>
      </c>
      <c r="F72" t="n">
        <v>24.52</v>
      </c>
      <c r="G72" t="n">
        <v>113.15</v>
      </c>
      <c r="H72" t="n">
        <v>1.25</v>
      </c>
      <c r="I72" t="n">
        <v>13</v>
      </c>
      <c r="J72" t="n">
        <v>263.95</v>
      </c>
      <c r="K72" t="n">
        <v>57.72</v>
      </c>
      <c r="L72" t="n">
        <v>18.5</v>
      </c>
      <c r="M72" t="n">
        <v>6</v>
      </c>
      <c r="N72" t="n">
        <v>67.72</v>
      </c>
      <c r="O72" t="n">
        <v>32787.92</v>
      </c>
      <c r="P72" t="n">
        <v>305.59</v>
      </c>
      <c r="Q72" t="n">
        <v>1397.19</v>
      </c>
      <c r="R72" t="n">
        <v>83.78</v>
      </c>
      <c r="S72" t="n">
        <v>66.97</v>
      </c>
      <c r="T72" t="n">
        <v>5826.17</v>
      </c>
      <c r="U72" t="n">
        <v>0.8</v>
      </c>
      <c r="V72" t="n">
        <v>0.86</v>
      </c>
      <c r="W72" t="n">
        <v>5.32</v>
      </c>
      <c r="X72" t="n">
        <v>0.35</v>
      </c>
      <c r="Y72" t="n">
        <v>1</v>
      </c>
      <c r="Z72" t="n">
        <v>10</v>
      </c>
      <c r="AA72" t="n">
        <v>817.9889029387415</v>
      </c>
      <c r="AB72" t="n">
        <v>1119.208504124283</v>
      </c>
      <c r="AC72" t="n">
        <v>1012.392815309662</v>
      </c>
      <c r="AD72" t="n">
        <v>817988.9029387415</v>
      </c>
      <c r="AE72" t="n">
        <v>1119208.504124283</v>
      </c>
      <c r="AF72" t="n">
        <v>4.529393151180685e-06</v>
      </c>
      <c r="AG72" t="n">
        <v>32.19907407407408</v>
      </c>
      <c r="AH72" t="n">
        <v>1012392.815309662</v>
      </c>
    </row>
    <row r="73">
      <c r="A73" t="n">
        <v>71</v>
      </c>
      <c r="B73" t="n">
        <v>120</v>
      </c>
      <c r="C73" t="inlineStr">
        <is>
          <t xml:space="preserve">CONCLUIDO	</t>
        </is>
      </c>
      <c r="D73" t="n">
        <v>3.594</v>
      </c>
      <c r="E73" t="n">
        <v>27.82</v>
      </c>
      <c r="F73" t="n">
        <v>24.52</v>
      </c>
      <c r="G73" t="n">
        <v>113.18</v>
      </c>
      <c r="H73" t="n">
        <v>1.26</v>
      </c>
      <c r="I73" t="n">
        <v>13</v>
      </c>
      <c r="J73" t="n">
        <v>264.42</v>
      </c>
      <c r="K73" t="n">
        <v>57.72</v>
      </c>
      <c r="L73" t="n">
        <v>18.75</v>
      </c>
      <c r="M73" t="n">
        <v>4</v>
      </c>
      <c r="N73" t="n">
        <v>67.94</v>
      </c>
      <c r="O73" t="n">
        <v>32845.69</v>
      </c>
      <c r="P73" t="n">
        <v>306.49</v>
      </c>
      <c r="Q73" t="n">
        <v>1397.22</v>
      </c>
      <c r="R73" t="n">
        <v>83.95999999999999</v>
      </c>
      <c r="S73" t="n">
        <v>66.97</v>
      </c>
      <c r="T73" t="n">
        <v>5914.57</v>
      </c>
      <c r="U73" t="n">
        <v>0.8</v>
      </c>
      <c r="V73" t="n">
        <v>0.86</v>
      </c>
      <c r="W73" t="n">
        <v>5.32</v>
      </c>
      <c r="X73" t="n">
        <v>0.36</v>
      </c>
      <c r="Y73" t="n">
        <v>1</v>
      </c>
      <c r="Z73" t="n">
        <v>10</v>
      </c>
      <c r="AA73" t="n">
        <v>818.686266877431</v>
      </c>
      <c r="AB73" t="n">
        <v>1120.162668230724</v>
      </c>
      <c r="AC73" t="n">
        <v>1013.255915332962</v>
      </c>
      <c r="AD73" t="n">
        <v>818686.266877431</v>
      </c>
      <c r="AE73" t="n">
        <v>1120162.668230724</v>
      </c>
      <c r="AF73" t="n">
        <v>4.528133236535015e-06</v>
      </c>
      <c r="AG73" t="n">
        <v>32.19907407407408</v>
      </c>
      <c r="AH73" t="n">
        <v>1013255.915332962</v>
      </c>
    </row>
    <row r="74">
      <c r="A74" t="n">
        <v>72</v>
      </c>
      <c r="B74" t="n">
        <v>120</v>
      </c>
      <c r="C74" t="inlineStr">
        <is>
          <t xml:space="preserve">CONCLUIDO	</t>
        </is>
      </c>
      <c r="D74" t="n">
        <v>3.5942</v>
      </c>
      <c r="E74" t="n">
        <v>27.82</v>
      </c>
      <c r="F74" t="n">
        <v>24.52</v>
      </c>
      <c r="G74" t="n">
        <v>113.17</v>
      </c>
      <c r="H74" t="n">
        <v>1.28</v>
      </c>
      <c r="I74" t="n">
        <v>13</v>
      </c>
      <c r="J74" t="n">
        <v>264.89</v>
      </c>
      <c r="K74" t="n">
        <v>57.72</v>
      </c>
      <c r="L74" t="n">
        <v>19</v>
      </c>
      <c r="M74" t="n">
        <v>4</v>
      </c>
      <c r="N74" t="n">
        <v>68.16</v>
      </c>
      <c r="O74" t="n">
        <v>32903.54</v>
      </c>
      <c r="P74" t="n">
        <v>306.77</v>
      </c>
      <c r="Q74" t="n">
        <v>1397.19</v>
      </c>
      <c r="R74" t="n">
        <v>83.95999999999999</v>
      </c>
      <c r="S74" t="n">
        <v>66.97</v>
      </c>
      <c r="T74" t="n">
        <v>5914.5</v>
      </c>
      <c r="U74" t="n">
        <v>0.8</v>
      </c>
      <c r="V74" t="n">
        <v>0.86</v>
      </c>
      <c r="W74" t="n">
        <v>5.32</v>
      </c>
      <c r="X74" t="n">
        <v>0.36</v>
      </c>
      <c r="Y74" t="n">
        <v>1</v>
      </c>
      <c r="Z74" t="n">
        <v>10</v>
      </c>
      <c r="AA74" t="n">
        <v>818.8563112611585</v>
      </c>
      <c r="AB74" t="n">
        <v>1120.395330458368</v>
      </c>
      <c r="AC74" t="n">
        <v>1013.466372604143</v>
      </c>
      <c r="AD74" t="n">
        <v>818856.3112611584</v>
      </c>
      <c r="AE74" t="n">
        <v>1120395.330458368</v>
      </c>
      <c r="AF74" t="n">
        <v>4.528385219464149e-06</v>
      </c>
      <c r="AG74" t="n">
        <v>32.19907407407408</v>
      </c>
      <c r="AH74" t="n">
        <v>1013466.372604143</v>
      </c>
    </row>
    <row r="75">
      <c r="A75" t="n">
        <v>73</v>
      </c>
      <c r="B75" t="n">
        <v>120</v>
      </c>
      <c r="C75" t="inlineStr">
        <is>
          <t xml:space="preserve">CONCLUIDO	</t>
        </is>
      </c>
      <c r="D75" t="n">
        <v>3.5945</v>
      </c>
      <c r="E75" t="n">
        <v>27.82</v>
      </c>
      <c r="F75" t="n">
        <v>24.52</v>
      </c>
      <c r="G75" t="n">
        <v>113.17</v>
      </c>
      <c r="H75" t="n">
        <v>1.29</v>
      </c>
      <c r="I75" t="n">
        <v>13</v>
      </c>
      <c r="J75" t="n">
        <v>265.36</v>
      </c>
      <c r="K75" t="n">
        <v>57.72</v>
      </c>
      <c r="L75" t="n">
        <v>19.25</v>
      </c>
      <c r="M75" t="n">
        <v>1</v>
      </c>
      <c r="N75" t="n">
        <v>68.38</v>
      </c>
      <c r="O75" t="n">
        <v>32961.47</v>
      </c>
      <c r="P75" t="n">
        <v>306.75</v>
      </c>
      <c r="Q75" t="n">
        <v>1397.26</v>
      </c>
      <c r="R75" t="n">
        <v>83.73999999999999</v>
      </c>
      <c r="S75" t="n">
        <v>66.97</v>
      </c>
      <c r="T75" t="n">
        <v>5806.84</v>
      </c>
      <c r="U75" t="n">
        <v>0.8</v>
      </c>
      <c r="V75" t="n">
        <v>0.86</v>
      </c>
      <c r="W75" t="n">
        <v>5.33</v>
      </c>
      <c r="X75" t="n">
        <v>0.35</v>
      </c>
      <c r="Y75" t="n">
        <v>1</v>
      </c>
      <c r="Z75" t="n">
        <v>10</v>
      </c>
      <c r="AA75" t="n">
        <v>818.8152774711471</v>
      </c>
      <c r="AB75" t="n">
        <v>1120.339186216592</v>
      </c>
      <c r="AC75" t="n">
        <v>1013.415586690003</v>
      </c>
      <c r="AD75" t="n">
        <v>818815.277471147</v>
      </c>
      <c r="AE75" t="n">
        <v>1120339.186216592</v>
      </c>
      <c r="AF75" t="n">
        <v>4.52876319385785e-06</v>
      </c>
      <c r="AG75" t="n">
        <v>32.19907407407408</v>
      </c>
      <c r="AH75" t="n">
        <v>1013415.586690003</v>
      </c>
    </row>
    <row r="76">
      <c r="A76" t="n">
        <v>74</v>
      </c>
      <c r="B76" t="n">
        <v>120</v>
      </c>
      <c r="C76" t="inlineStr">
        <is>
          <t xml:space="preserve">CONCLUIDO	</t>
        </is>
      </c>
      <c r="D76" t="n">
        <v>3.5948</v>
      </c>
      <c r="E76" t="n">
        <v>27.82</v>
      </c>
      <c r="F76" t="n">
        <v>24.52</v>
      </c>
      <c r="G76" t="n">
        <v>113.15</v>
      </c>
      <c r="H76" t="n">
        <v>1.31</v>
      </c>
      <c r="I76" t="n">
        <v>13</v>
      </c>
      <c r="J76" t="n">
        <v>265.83</v>
      </c>
      <c r="K76" t="n">
        <v>57.72</v>
      </c>
      <c r="L76" t="n">
        <v>19.5</v>
      </c>
      <c r="M76" t="n">
        <v>1</v>
      </c>
      <c r="N76" t="n">
        <v>68.59999999999999</v>
      </c>
      <c r="O76" t="n">
        <v>33019.48</v>
      </c>
      <c r="P76" t="n">
        <v>307.13</v>
      </c>
      <c r="Q76" t="n">
        <v>1397.26</v>
      </c>
      <c r="R76" t="n">
        <v>83.7</v>
      </c>
      <c r="S76" t="n">
        <v>66.97</v>
      </c>
      <c r="T76" t="n">
        <v>5786.74</v>
      </c>
      <c r="U76" t="n">
        <v>0.8</v>
      </c>
      <c r="V76" t="n">
        <v>0.86</v>
      </c>
      <c r="W76" t="n">
        <v>5.32</v>
      </c>
      <c r="X76" t="n">
        <v>0.35</v>
      </c>
      <c r="Y76" t="n">
        <v>1</v>
      </c>
      <c r="Z76" t="n">
        <v>10</v>
      </c>
      <c r="AA76" t="n">
        <v>819.0433779642852</v>
      </c>
      <c r="AB76" t="n">
        <v>1120.651283374387</v>
      </c>
      <c r="AC76" t="n">
        <v>1013.697897733089</v>
      </c>
      <c r="AD76" t="n">
        <v>819043.3779642852</v>
      </c>
      <c r="AE76" t="n">
        <v>1120651.283374387</v>
      </c>
      <c r="AF76" t="n">
        <v>4.529141168251551e-06</v>
      </c>
      <c r="AG76" t="n">
        <v>32.19907407407408</v>
      </c>
      <c r="AH76" t="n">
        <v>1013697.89773309</v>
      </c>
    </row>
    <row r="77">
      <c r="A77" t="n">
        <v>75</v>
      </c>
      <c r="B77" t="n">
        <v>120</v>
      </c>
      <c r="C77" t="inlineStr">
        <is>
          <t xml:space="preserve">CONCLUIDO	</t>
        </is>
      </c>
      <c r="D77" t="n">
        <v>3.5948</v>
      </c>
      <c r="E77" t="n">
        <v>27.82</v>
      </c>
      <c r="F77" t="n">
        <v>24.52</v>
      </c>
      <c r="G77" t="n">
        <v>113.15</v>
      </c>
      <c r="H77" t="n">
        <v>1.32</v>
      </c>
      <c r="I77" t="n">
        <v>13</v>
      </c>
      <c r="J77" t="n">
        <v>266.3</v>
      </c>
      <c r="K77" t="n">
        <v>57.72</v>
      </c>
      <c r="L77" t="n">
        <v>19.75</v>
      </c>
      <c r="M77" t="n">
        <v>1</v>
      </c>
      <c r="N77" t="n">
        <v>68.81999999999999</v>
      </c>
      <c r="O77" t="n">
        <v>33077.58</v>
      </c>
      <c r="P77" t="n">
        <v>307.52</v>
      </c>
      <c r="Q77" t="n">
        <v>1397.26</v>
      </c>
      <c r="R77" t="n">
        <v>83.69</v>
      </c>
      <c r="S77" t="n">
        <v>66.97</v>
      </c>
      <c r="T77" t="n">
        <v>5781.22</v>
      </c>
      <c r="U77" t="n">
        <v>0.8</v>
      </c>
      <c r="V77" t="n">
        <v>0.86</v>
      </c>
      <c r="W77" t="n">
        <v>5.32</v>
      </c>
      <c r="X77" t="n">
        <v>0.35</v>
      </c>
      <c r="Y77" t="n">
        <v>1</v>
      </c>
      <c r="Z77" t="n">
        <v>10</v>
      </c>
      <c r="AA77" t="n">
        <v>819.3057772127199</v>
      </c>
      <c r="AB77" t="n">
        <v>1121.010309602333</v>
      </c>
      <c r="AC77" t="n">
        <v>1014.022659001737</v>
      </c>
      <c r="AD77" t="n">
        <v>819305.7772127199</v>
      </c>
      <c r="AE77" t="n">
        <v>1121010.309602333</v>
      </c>
      <c r="AF77" t="n">
        <v>4.529141168251551e-06</v>
      </c>
      <c r="AG77" t="n">
        <v>32.19907407407408</v>
      </c>
      <c r="AH77" t="n">
        <v>1014022.659001737</v>
      </c>
    </row>
    <row r="78">
      <c r="A78" t="n">
        <v>76</v>
      </c>
      <c r="B78" t="n">
        <v>120</v>
      </c>
      <c r="C78" t="inlineStr">
        <is>
          <t xml:space="preserve">CONCLUIDO	</t>
        </is>
      </c>
      <c r="D78" t="n">
        <v>3.5944</v>
      </c>
      <c r="E78" t="n">
        <v>27.82</v>
      </c>
      <c r="F78" t="n">
        <v>24.52</v>
      </c>
      <c r="G78" t="n">
        <v>113.17</v>
      </c>
      <c r="H78" t="n">
        <v>1.33</v>
      </c>
      <c r="I78" t="n">
        <v>13</v>
      </c>
      <c r="J78" t="n">
        <v>266.77</v>
      </c>
      <c r="K78" t="n">
        <v>57.72</v>
      </c>
      <c r="L78" t="n">
        <v>20</v>
      </c>
      <c r="M78" t="n">
        <v>0</v>
      </c>
      <c r="N78" t="n">
        <v>69.05</v>
      </c>
      <c r="O78" t="n">
        <v>33135.76</v>
      </c>
      <c r="P78" t="n">
        <v>308.03</v>
      </c>
      <c r="Q78" t="n">
        <v>1397.26</v>
      </c>
      <c r="R78" t="n">
        <v>83.7</v>
      </c>
      <c r="S78" t="n">
        <v>66.97</v>
      </c>
      <c r="T78" t="n">
        <v>5787.11</v>
      </c>
      <c r="U78" t="n">
        <v>0.8</v>
      </c>
      <c r="V78" t="n">
        <v>0.86</v>
      </c>
      <c r="W78" t="n">
        <v>5.33</v>
      </c>
      <c r="X78" t="n">
        <v>0.35</v>
      </c>
      <c r="Y78" t="n">
        <v>1</v>
      </c>
      <c r="Z78" t="n">
        <v>10</v>
      </c>
      <c r="AA78" t="n">
        <v>819.6857723122546</v>
      </c>
      <c r="AB78" t="n">
        <v>1121.530235661717</v>
      </c>
      <c r="AC78" t="n">
        <v>1014.492964047734</v>
      </c>
      <c r="AD78" t="n">
        <v>819685.7723122545</v>
      </c>
      <c r="AE78" t="n">
        <v>1121530.235661717</v>
      </c>
      <c r="AF78" t="n">
        <v>4.528637202393283e-06</v>
      </c>
      <c r="AG78" t="n">
        <v>32.19907407407408</v>
      </c>
      <c r="AH78" t="n">
        <v>1014492.964047734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10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1.417</v>
      </c>
      <c r="E2" t="n">
        <v>70.56999999999999</v>
      </c>
      <c r="F2" t="n">
        <v>39.87</v>
      </c>
      <c r="G2" t="n">
        <v>4.65</v>
      </c>
      <c r="H2" t="n">
        <v>0.06</v>
      </c>
      <c r="I2" t="n">
        <v>515</v>
      </c>
      <c r="J2" t="n">
        <v>285.18</v>
      </c>
      <c r="K2" t="n">
        <v>61.2</v>
      </c>
      <c r="L2" t="n">
        <v>1</v>
      </c>
      <c r="M2" t="n">
        <v>513</v>
      </c>
      <c r="N2" t="n">
        <v>77.98</v>
      </c>
      <c r="O2" t="n">
        <v>35406.83</v>
      </c>
      <c r="P2" t="n">
        <v>709.05</v>
      </c>
      <c r="Q2" t="n">
        <v>1398.34</v>
      </c>
      <c r="R2" t="n">
        <v>585.76</v>
      </c>
      <c r="S2" t="n">
        <v>66.97</v>
      </c>
      <c r="T2" t="n">
        <v>254309.18</v>
      </c>
      <c r="U2" t="n">
        <v>0.11</v>
      </c>
      <c r="V2" t="n">
        <v>0.53</v>
      </c>
      <c r="W2" t="n">
        <v>6.16</v>
      </c>
      <c r="X2" t="n">
        <v>15.69</v>
      </c>
      <c r="Y2" t="n">
        <v>1</v>
      </c>
      <c r="Z2" t="n">
        <v>10</v>
      </c>
      <c r="AA2" t="n">
        <v>3010.108385921553</v>
      </c>
      <c r="AB2" t="n">
        <v>4118.563090227777</v>
      </c>
      <c r="AC2" t="n">
        <v>3725.493209335884</v>
      </c>
      <c r="AD2" t="n">
        <v>3010108.385921553</v>
      </c>
      <c r="AE2" t="n">
        <v>4118563.090227777</v>
      </c>
      <c r="AF2" t="n">
        <v>1.654091257578095e-06</v>
      </c>
      <c r="AG2" t="n">
        <v>81.67824074074073</v>
      </c>
      <c r="AH2" t="n">
        <v>3725493.209335885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1.7463</v>
      </c>
      <c r="E3" t="n">
        <v>57.26</v>
      </c>
      <c r="F3" t="n">
        <v>34.91</v>
      </c>
      <c r="G3" t="n">
        <v>5.82</v>
      </c>
      <c r="H3" t="n">
        <v>0.08</v>
      </c>
      <c r="I3" t="n">
        <v>360</v>
      </c>
      <c r="J3" t="n">
        <v>285.68</v>
      </c>
      <c r="K3" t="n">
        <v>61.2</v>
      </c>
      <c r="L3" t="n">
        <v>1.25</v>
      </c>
      <c r="M3" t="n">
        <v>358</v>
      </c>
      <c r="N3" t="n">
        <v>78.23999999999999</v>
      </c>
      <c r="O3" t="n">
        <v>35468.6</v>
      </c>
      <c r="P3" t="n">
        <v>620.09</v>
      </c>
      <c r="Q3" t="n">
        <v>1398.17</v>
      </c>
      <c r="R3" t="n">
        <v>424.36</v>
      </c>
      <c r="S3" t="n">
        <v>66.97</v>
      </c>
      <c r="T3" t="n">
        <v>174380.84</v>
      </c>
      <c r="U3" t="n">
        <v>0.16</v>
      </c>
      <c r="V3" t="n">
        <v>0.6</v>
      </c>
      <c r="W3" t="n">
        <v>5.86</v>
      </c>
      <c r="X3" t="n">
        <v>10.74</v>
      </c>
      <c r="Y3" t="n">
        <v>1</v>
      </c>
      <c r="Z3" t="n">
        <v>10</v>
      </c>
      <c r="AA3" t="n">
        <v>2267.525477497815</v>
      </c>
      <c r="AB3" t="n">
        <v>3102.528394476557</v>
      </c>
      <c r="AC3" t="n">
        <v>2806.427438933547</v>
      </c>
      <c r="AD3" t="n">
        <v>2267525.477497815</v>
      </c>
      <c r="AE3" t="n">
        <v>3102528.394476557</v>
      </c>
      <c r="AF3" t="n">
        <v>2.038489458792256e-06</v>
      </c>
      <c r="AG3" t="n">
        <v>66.27314814814815</v>
      </c>
      <c r="AH3" t="n">
        <v>2806427.438933548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1.9903</v>
      </c>
      <c r="E4" t="n">
        <v>50.24</v>
      </c>
      <c r="F4" t="n">
        <v>32.37</v>
      </c>
      <c r="G4" t="n">
        <v>7.01</v>
      </c>
      <c r="H4" t="n">
        <v>0.09</v>
      </c>
      <c r="I4" t="n">
        <v>277</v>
      </c>
      <c r="J4" t="n">
        <v>286.19</v>
      </c>
      <c r="K4" t="n">
        <v>61.2</v>
      </c>
      <c r="L4" t="n">
        <v>1.5</v>
      </c>
      <c r="M4" t="n">
        <v>275</v>
      </c>
      <c r="N4" t="n">
        <v>78.48999999999999</v>
      </c>
      <c r="O4" t="n">
        <v>35530.47</v>
      </c>
      <c r="P4" t="n">
        <v>574.13</v>
      </c>
      <c r="Q4" t="n">
        <v>1398.05</v>
      </c>
      <c r="R4" t="n">
        <v>339.29</v>
      </c>
      <c r="S4" t="n">
        <v>66.97</v>
      </c>
      <c r="T4" t="n">
        <v>132263.33</v>
      </c>
      <c r="U4" t="n">
        <v>0.2</v>
      </c>
      <c r="V4" t="n">
        <v>0.65</v>
      </c>
      <c r="W4" t="n">
        <v>5.77</v>
      </c>
      <c r="X4" t="n">
        <v>8.19</v>
      </c>
      <c r="Y4" t="n">
        <v>1</v>
      </c>
      <c r="Z4" t="n">
        <v>10</v>
      </c>
      <c r="AA4" t="n">
        <v>1912.585192832448</v>
      </c>
      <c r="AB4" t="n">
        <v>2616.883438137011</v>
      </c>
      <c r="AC4" t="n">
        <v>2367.131755620187</v>
      </c>
      <c r="AD4" t="n">
        <v>1912585.192832448</v>
      </c>
      <c r="AE4" t="n">
        <v>2616883.438137011</v>
      </c>
      <c r="AF4" t="n">
        <v>2.323315335185379e-06</v>
      </c>
      <c r="AG4" t="n">
        <v>58.14814814814815</v>
      </c>
      <c r="AH4" t="n">
        <v>2367131.755620187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2.177</v>
      </c>
      <c r="E5" t="n">
        <v>45.94</v>
      </c>
      <c r="F5" t="n">
        <v>30.81</v>
      </c>
      <c r="G5" t="n">
        <v>8.18</v>
      </c>
      <c r="H5" t="n">
        <v>0.11</v>
      </c>
      <c r="I5" t="n">
        <v>226</v>
      </c>
      <c r="J5" t="n">
        <v>286.69</v>
      </c>
      <c r="K5" t="n">
        <v>61.2</v>
      </c>
      <c r="L5" t="n">
        <v>1.75</v>
      </c>
      <c r="M5" t="n">
        <v>224</v>
      </c>
      <c r="N5" t="n">
        <v>78.73999999999999</v>
      </c>
      <c r="O5" t="n">
        <v>35592.57</v>
      </c>
      <c r="P5" t="n">
        <v>545.6799999999999</v>
      </c>
      <c r="Q5" t="n">
        <v>1397.8</v>
      </c>
      <c r="R5" t="n">
        <v>288.4</v>
      </c>
      <c r="S5" t="n">
        <v>66.97</v>
      </c>
      <c r="T5" t="n">
        <v>107073.42</v>
      </c>
      <c r="U5" t="n">
        <v>0.23</v>
      </c>
      <c r="V5" t="n">
        <v>0.68</v>
      </c>
      <c r="W5" t="n">
        <v>5.68</v>
      </c>
      <c r="X5" t="n">
        <v>6.63</v>
      </c>
      <c r="Y5" t="n">
        <v>1</v>
      </c>
      <c r="Z5" t="n">
        <v>10</v>
      </c>
      <c r="AA5" t="n">
        <v>1699.331337868773</v>
      </c>
      <c r="AB5" t="n">
        <v>2325.100105679621</v>
      </c>
      <c r="AC5" t="n">
        <v>2103.195814892052</v>
      </c>
      <c r="AD5" t="n">
        <v>1699331.337868773</v>
      </c>
      <c r="AE5" t="n">
        <v>2325100.105679621</v>
      </c>
      <c r="AF5" t="n">
        <v>2.54125382339274e-06</v>
      </c>
      <c r="AG5" t="n">
        <v>53.1712962962963</v>
      </c>
      <c r="AH5" t="n">
        <v>2103195.814892052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2.331</v>
      </c>
      <c r="E6" t="n">
        <v>42.9</v>
      </c>
      <c r="F6" t="n">
        <v>29.71</v>
      </c>
      <c r="G6" t="n">
        <v>9.380000000000001</v>
      </c>
      <c r="H6" t="n">
        <v>0.12</v>
      </c>
      <c r="I6" t="n">
        <v>190</v>
      </c>
      <c r="J6" t="n">
        <v>287.19</v>
      </c>
      <c r="K6" t="n">
        <v>61.2</v>
      </c>
      <c r="L6" t="n">
        <v>2</v>
      </c>
      <c r="M6" t="n">
        <v>188</v>
      </c>
      <c r="N6" t="n">
        <v>78.98999999999999</v>
      </c>
      <c r="O6" t="n">
        <v>35654.65</v>
      </c>
      <c r="P6" t="n">
        <v>525.41</v>
      </c>
      <c r="Q6" t="n">
        <v>1397.59</v>
      </c>
      <c r="R6" t="n">
        <v>253.83</v>
      </c>
      <c r="S6" t="n">
        <v>66.97</v>
      </c>
      <c r="T6" t="n">
        <v>89965.94</v>
      </c>
      <c r="U6" t="n">
        <v>0.26</v>
      </c>
      <c r="V6" t="n">
        <v>0.71</v>
      </c>
      <c r="W6" t="n">
        <v>5.59</v>
      </c>
      <c r="X6" t="n">
        <v>5.54</v>
      </c>
      <c r="Y6" t="n">
        <v>1</v>
      </c>
      <c r="Z6" t="n">
        <v>10</v>
      </c>
      <c r="AA6" t="n">
        <v>1560.326088745192</v>
      </c>
      <c r="AB6" t="n">
        <v>2134.906991349954</v>
      </c>
      <c r="AC6" t="n">
        <v>1931.154464456295</v>
      </c>
      <c r="AD6" t="n">
        <v>1560326.088745192</v>
      </c>
      <c r="AE6" t="n">
        <v>2134906.991349954</v>
      </c>
      <c r="AF6" t="n">
        <v>2.72102097488676e-06</v>
      </c>
      <c r="AG6" t="n">
        <v>49.65277777777778</v>
      </c>
      <c r="AH6" t="n">
        <v>1931154.464456296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2.4514</v>
      </c>
      <c r="E7" t="n">
        <v>40.79</v>
      </c>
      <c r="F7" t="n">
        <v>28.95</v>
      </c>
      <c r="G7" t="n">
        <v>10.53</v>
      </c>
      <c r="H7" t="n">
        <v>0.14</v>
      </c>
      <c r="I7" t="n">
        <v>165</v>
      </c>
      <c r="J7" t="n">
        <v>287.7</v>
      </c>
      <c r="K7" t="n">
        <v>61.2</v>
      </c>
      <c r="L7" t="n">
        <v>2.25</v>
      </c>
      <c r="M7" t="n">
        <v>163</v>
      </c>
      <c r="N7" t="n">
        <v>79.25</v>
      </c>
      <c r="O7" t="n">
        <v>35716.83</v>
      </c>
      <c r="P7" t="n">
        <v>511.36</v>
      </c>
      <c r="Q7" t="n">
        <v>1397.5</v>
      </c>
      <c r="R7" t="n">
        <v>228.64</v>
      </c>
      <c r="S7" t="n">
        <v>66.97</v>
      </c>
      <c r="T7" t="n">
        <v>77496.82000000001</v>
      </c>
      <c r="U7" t="n">
        <v>0.29</v>
      </c>
      <c r="V7" t="n">
        <v>0.73</v>
      </c>
      <c r="W7" t="n">
        <v>5.56</v>
      </c>
      <c r="X7" t="n">
        <v>4.78</v>
      </c>
      <c r="Y7" t="n">
        <v>1</v>
      </c>
      <c r="Z7" t="n">
        <v>10</v>
      </c>
      <c r="AA7" t="n">
        <v>1461.129387744814</v>
      </c>
      <c r="AB7" t="n">
        <v>1999.18168879165</v>
      </c>
      <c r="AC7" t="n">
        <v>1808.382594282497</v>
      </c>
      <c r="AD7" t="n">
        <v>1461129.387744814</v>
      </c>
      <c r="AE7" t="n">
        <v>1999181.68879165</v>
      </c>
      <c r="AF7" t="n">
        <v>2.861566202418449e-06</v>
      </c>
      <c r="AG7" t="n">
        <v>47.21064814814815</v>
      </c>
      <c r="AH7" t="n">
        <v>1808382.594282497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2.5562</v>
      </c>
      <c r="E8" t="n">
        <v>39.12</v>
      </c>
      <c r="F8" t="n">
        <v>28.36</v>
      </c>
      <c r="G8" t="n">
        <v>11.73</v>
      </c>
      <c r="H8" t="n">
        <v>0.15</v>
      </c>
      <c r="I8" t="n">
        <v>145</v>
      </c>
      <c r="J8" t="n">
        <v>288.2</v>
      </c>
      <c r="K8" t="n">
        <v>61.2</v>
      </c>
      <c r="L8" t="n">
        <v>2.5</v>
      </c>
      <c r="M8" t="n">
        <v>143</v>
      </c>
      <c r="N8" t="n">
        <v>79.5</v>
      </c>
      <c r="O8" t="n">
        <v>35779.11</v>
      </c>
      <c r="P8" t="n">
        <v>500.01</v>
      </c>
      <c r="Q8" t="n">
        <v>1397.56</v>
      </c>
      <c r="R8" t="n">
        <v>208.95</v>
      </c>
      <c r="S8" t="n">
        <v>66.97</v>
      </c>
      <c r="T8" t="n">
        <v>67753.42</v>
      </c>
      <c r="U8" t="n">
        <v>0.32</v>
      </c>
      <c r="V8" t="n">
        <v>0.74</v>
      </c>
      <c r="W8" t="n">
        <v>5.53</v>
      </c>
      <c r="X8" t="n">
        <v>4.19</v>
      </c>
      <c r="Y8" t="n">
        <v>1</v>
      </c>
      <c r="Z8" t="n">
        <v>10</v>
      </c>
      <c r="AA8" t="n">
        <v>1385.506606408781</v>
      </c>
      <c r="AB8" t="n">
        <v>1895.711263126037</v>
      </c>
      <c r="AC8" t="n">
        <v>1714.787240820755</v>
      </c>
      <c r="AD8" t="n">
        <v>1385506.606408781</v>
      </c>
      <c r="AE8" t="n">
        <v>1895711.263126037</v>
      </c>
      <c r="AF8" t="n">
        <v>2.983901250967626e-06</v>
      </c>
      <c r="AG8" t="n">
        <v>45.27777777777777</v>
      </c>
      <c r="AH8" t="n">
        <v>1714787.240820755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2.6396</v>
      </c>
      <c r="E9" t="n">
        <v>37.88</v>
      </c>
      <c r="F9" t="n">
        <v>27.93</v>
      </c>
      <c r="G9" t="n">
        <v>12.89</v>
      </c>
      <c r="H9" t="n">
        <v>0.17</v>
      </c>
      <c r="I9" t="n">
        <v>130</v>
      </c>
      <c r="J9" t="n">
        <v>288.71</v>
      </c>
      <c r="K9" t="n">
        <v>61.2</v>
      </c>
      <c r="L9" t="n">
        <v>2.75</v>
      </c>
      <c r="M9" t="n">
        <v>128</v>
      </c>
      <c r="N9" t="n">
        <v>79.76000000000001</v>
      </c>
      <c r="O9" t="n">
        <v>35841.5</v>
      </c>
      <c r="P9" t="n">
        <v>491.68</v>
      </c>
      <c r="Q9" t="n">
        <v>1397.47</v>
      </c>
      <c r="R9" t="n">
        <v>194.86</v>
      </c>
      <c r="S9" t="n">
        <v>66.97</v>
      </c>
      <c r="T9" t="n">
        <v>60779.9</v>
      </c>
      <c r="U9" t="n">
        <v>0.34</v>
      </c>
      <c r="V9" t="n">
        <v>0.75</v>
      </c>
      <c r="W9" t="n">
        <v>5.52</v>
      </c>
      <c r="X9" t="n">
        <v>3.76</v>
      </c>
      <c r="Y9" t="n">
        <v>1</v>
      </c>
      <c r="Z9" t="n">
        <v>10</v>
      </c>
      <c r="AA9" t="n">
        <v>1332.704623168569</v>
      </c>
      <c r="AB9" t="n">
        <v>1823.465260197683</v>
      </c>
      <c r="AC9" t="n">
        <v>1649.436295013982</v>
      </c>
      <c r="AD9" t="n">
        <v>1332704.623168569</v>
      </c>
      <c r="AE9" t="n">
        <v>1823465.260197683</v>
      </c>
      <c r="AF9" t="n">
        <v>3.081255669374128e-06</v>
      </c>
      <c r="AG9" t="n">
        <v>43.8425925925926</v>
      </c>
      <c r="AH9" t="n">
        <v>1649436.295013982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2.7176</v>
      </c>
      <c r="E10" t="n">
        <v>36.8</v>
      </c>
      <c r="F10" t="n">
        <v>27.54</v>
      </c>
      <c r="G10" t="n">
        <v>14.12</v>
      </c>
      <c r="H10" t="n">
        <v>0.18</v>
      </c>
      <c r="I10" t="n">
        <v>117</v>
      </c>
      <c r="J10" t="n">
        <v>289.21</v>
      </c>
      <c r="K10" t="n">
        <v>61.2</v>
      </c>
      <c r="L10" t="n">
        <v>3</v>
      </c>
      <c r="M10" t="n">
        <v>115</v>
      </c>
      <c r="N10" t="n">
        <v>80.02</v>
      </c>
      <c r="O10" t="n">
        <v>35903.99</v>
      </c>
      <c r="P10" t="n">
        <v>484.13</v>
      </c>
      <c r="Q10" t="n">
        <v>1397.55</v>
      </c>
      <c r="R10" t="n">
        <v>182.29</v>
      </c>
      <c r="S10" t="n">
        <v>66.97</v>
      </c>
      <c r="T10" t="n">
        <v>54562.8</v>
      </c>
      <c r="U10" t="n">
        <v>0.37</v>
      </c>
      <c r="V10" t="n">
        <v>0.76</v>
      </c>
      <c r="W10" t="n">
        <v>5.49</v>
      </c>
      <c r="X10" t="n">
        <v>3.37</v>
      </c>
      <c r="Y10" t="n">
        <v>1</v>
      </c>
      <c r="Z10" t="n">
        <v>10</v>
      </c>
      <c r="AA10" t="n">
        <v>1284.233812198509</v>
      </c>
      <c r="AB10" t="n">
        <v>1757.145358247186</v>
      </c>
      <c r="AC10" t="n">
        <v>1589.445871425073</v>
      </c>
      <c r="AD10" t="n">
        <v>1284233.812198509</v>
      </c>
      <c r="AE10" t="n">
        <v>1757145.358247186</v>
      </c>
      <c r="AF10" t="n">
        <v>3.172306564286683e-06</v>
      </c>
      <c r="AG10" t="n">
        <v>42.59259259259259</v>
      </c>
      <c r="AH10" t="n">
        <v>1589445.871425073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2.782</v>
      </c>
      <c r="E11" t="n">
        <v>35.95</v>
      </c>
      <c r="F11" t="n">
        <v>27.23</v>
      </c>
      <c r="G11" t="n">
        <v>15.27</v>
      </c>
      <c r="H11" t="n">
        <v>0.2</v>
      </c>
      <c r="I11" t="n">
        <v>107</v>
      </c>
      <c r="J11" t="n">
        <v>289.72</v>
      </c>
      <c r="K11" t="n">
        <v>61.2</v>
      </c>
      <c r="L11" t="n">
        <v>3.25</v>
      </c>
      <c r="M11" t="n">
        <v>105</v>
      </c>
      <c r="N11" t="n">
        <v>80.27</v>
      </c>
      <c r="O11" t="n">
        <v>35966.59</v>
      </c>
      <c r="P11" t="n">
        <v>477.99</v>
      </c>
      <c r="Q11" t="n">
        <v>1397.56</v>
      </c>
      <c r="R11" t="n">
        <v>172.59</v>
      </c>
      <c r="S11" t="n">
        <v>66.97</v>
      </c>
      <c r="T11" t="n">
        <v>49763.61</v>
      </c>
      <c r="U11" t="n">
        <v>0.39</v>
      </c>
      <c r="V11" t="n">
        <v>0.77</v>
      </c>
      <c r="W11" t="n">
        <v>5.46</v>
      </c>
      <c r="X11" t="n">
        <v>3.06</v>
      </c>
      <c r="Y11" t="n">
        <v>1</v>
      </c>
      <c r="Z11" t="n">
        <v>10</v>
      </c>
      <c r="AA11" t="n">
        <v>1252.008727817112</v>
      </c>
      <c r="AB11" t="n">
        <v>1713.053576126173</v>
      </c>
      <c r="AC11" t="n">
        <v>1549.562147106485</v>
      </c>
      <c r="AD11" t="n">
        <v>1252008.727817112</v>
      </c>
      <c r="AE11" t="n">
        <v>1713053.576126173</v>
      </c>
      <c r="AF11" t="n">
        <v>3.247481918547819e-06</v>
      </c>
      <c r="AG11" t="n">
        <v>41.6087962962963</v>
      </c>
      <c r="AH11" t="n">
        <v>1549562.147106485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2.8397</v>
      </c>
      <c r="E12" t="n">
        <v>35.22</v>
      </c>
      <c r="F12" t="n">
        <v>26.98</v>
      </c>
      <c r="G12" t="n">
        <v>16.52</v>
      </c>
      <c r="H12" t="n">
        <v>0.21</v>
      </c>
      <c r="I12" t="n">
        <v>98</v>
      </c>
      <c r="J12" t="n">
        <v>290.23</v>
      </c>
      <c r="K12" t="n">
        <v>61.2</v>
      </c>
      <c r="L12" t="n">
        <v>3.5</v>
      </c>
      <c r="M12" t="n">
        <v>96</v>
      </c>
      <c r="N12" t="n">
        <v>80.53</v>
      </c>
      <c r="O12" t="n">
        <v>36029.29</v>
      </c>
      <c r="P12" t="n">
        <v>473</v>
      </c>
      <c r="Q12" t="n">
        <v>1397.27</v>
      </c>
      <c r="R12" t="n">
        <v>164.28</v>
      </c>
      <c r="S12" t="n">
        <v>66.97</v>
      </c>
      <c r="T12" t="n">
        <v>45651.1</v>
      </c>
      <c r="U12" t="n">
        <v>0.41</v>
      </c>
      <c r="V12" t="n">
        <v>0.78</v>
      </c>
      <c r="W12" t="n">
        <v>5.46</v>
      </c>
      <c r="X12" t="n">
        <v>2.82</v>
      </c>
      <c r="Y12" t="n">
        <v>1</v>
      </c>
      <c r="Z12" t="n">
        <v>10</v>
      </c>
      <c r="AA12" t="n">
        <v>1213.638185776837</v>
      </c>
      <c r="AB12" t="n">
        <v>1660.553307717824</v>
      </c>
      <c r="AC12" t="n">
        <v>1502.072430630439</v>
      </c>
      <c r="AD12" t="n">
        <v>1213638.185776837</v>
      </c>
      <c r="AE12" t="n">
        <v>1660553.307717824</v>
      </c>
      <c r="AF12" t="n">
        <v>3.314836234399799e-06</v>
      </c>
      <c r="AG12" t="n">
        <v>40.76388888888889</v>
      </c>
      <c r="AH12" t="n">
        <v>1502072.430630439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2.8896</v>
      </c>
      <c r="E13" t="n">
        <v>34.61</v>
      </c>
      <c r="F13" t="n">
        <v>26.75</v>
      </c>
      <c r="G13" t="n">
        <v>17.64</v>
      </c>
      <c r="H13" t="n">
        <v>0.23</v>
      </c>
      <c r="I13" t="n">
        <v>91</v>
      </c>
      <c r="J13" t="n">
        <v>290.74</v>
      </c>
      <c r="K13" t="n">
        <v>61.2</v>
      </c>
      <c r="L13" t="n">
        <v>3.75</v>
      </c>
      <c r="M13" t="n">
        <v>89</v>
      </c>
      <c r="N13" t="n">
        <v>80.79000000000001</v>
      </c>
      <c r="O13" t="n">
        <v>36092.1</v>
      </c>
      <c r="P13" t="n">
        <v>468.15</v>
      </c>
      <c r="Q13" t="n">
        <v>1397.3</v>
      </c>
      <c r="R13" t="n">
        <v>157.3</v>
      </c>
      <c r="S13" t="n">
        <v>66.97</v>
      </c>
      <c r="T13" t="n">
        <v>42197.33</v>
      </c>
      <c r="U13" t="n">
        <v>0.43</v>
      </c>
      <c r="V13" t="n">
        <v>0.79</v>
      </c>
      <c r="W13" t="n">
        <v>5.43</v>
      </c>
      <c r="X13" t="n">
        <v>2.59</v>
      </c>
      <c r="Y13" t="n">
        <v>1</v>
      </c>
      <c r="Z13" t="n">
        <v>10</v>
      </c>
      <c r="AA13" t="n">
        <v>1187.817819638164</v>
      </c>
      <c r="AB13" t="n">
        <v>1625.224743652733</v>
      </c>
      <c r="AC13" t="n">
        <v>1470.11557513577</v>
      </c>
      <c r="AD13" t="n">
        <v>1187817.819638164</v>
      </c>
      <c r="AE13" t="n">
        <v>1625224.743652734</v>
      </c>
      <c r="AF13" t="n">
        <v>3.373085460760524e-06</v>
      </c>
      <c r="AG13" t="n">
        <v>40.05787037037037</v>
      </c>
      <c r="AH13" t="n">
        <v>1470115.57513577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2.9306</v>
      </c>
      <c r="E14" t="n">
        <v>34.12</v>
      </c>
      <c r="F14" t="n">
        <v>26.59</v>
      </c>
      <c r="G14" t="n">
        <v>18.77</v>
      </c>
      <c r="H14" t="n">
        <v>0.24</v>
      </c>
      <c r="I14" t="n">
        <v>85</v>
      </c>
      <c r="J14" t="n">
        <v>291.25</v>
      </c>
      <c r="K14" t="n">
        <v>61.2</v>
      </c>
      <c r="L14" t="n">
        <v>4</v>
      </c>
      <c r="M14" t="n">
        <v>83</v>
      </c>
      <c r="N14" t="n">
        <v>81.05</v>
      </c>
      <c r="O14" t="n">
        <v>36155.02</v>
      </c>
      <c r="P14" t="n">
        <v>464.68</v>
      </c>
      <c r="Q14" t="n">
        <v>1397.42</v>
      </c>
      <c r="R14" t="n">
        <v>151.66</v>
      </c>
      <c r="S14" t="n">
        <v>66.97</v>
      </c>
      <c r="T14" t="n">
        <v>39407.12</v>
      </c>
      <c r="U14" t="n">
        <v>0.44</v>
      </c>
      <c r="V14" t="n">
        <v>0.79</v>
      </c>
      <c r="W14" t="n">
        <v>5.43</v>
      </c>
      <c r="X14" t="n">
        <v>2.42</v>
      </c>
      <c r="Y14" t="n">
        <v>1</v>
      </c>
      <c r="Z14" t="n">
        <v>10</v>
      </c>
      <c r="AA14" t="n">
        <v>1165.734785021615</v>
      </c>
      <c r="AB14" t="n">
        <v>1595.009761455642</v>
      </c>
      <c r="AC14" t="n">
        <v>1442.784268432575</v>
      </c>
      <c r="AD14" t="n">
        <v>1165734.785021615</v>
      </c>
      <c r="AE14" t="n">
        <v>1595009.761455642</v>
      </c>
      <c r="AF14" t="n">
        <v>3.420945546547893e-06</v>
      </c>
      <c r="AG14" t="n">
        <v>39.49074074074074</v>
      </c>
      <c r="AH14" t="n">
        <v>1442784.268432575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2.9754</v>
      </c>
      <c r="E15" t="n">
        <v>33.61</v>
      </c>
      <c r="F15" t="n">
        <v>26.4</v>
      </c>
      <c r="G15" t="n">
        <v>20.05</v>
      </c>
      <c r="H15" t="n">
        <v>0.26</v>
      </c>
      <c r="I15" t="n">
        <v>79</v>
      </c>
      <c r="J15" t="n">
        <v>291.76</v>
      </c>
      <c r="K15" t="n">
        <v>61.2</v>
      </c>
      <c r="L15" t="n">
        <v>4.25</v>
      </c>
      <c r="M15" t="n">
        <v>77</v>
      </c>
      <c r="N15" t="n">
        <v>81.31</v>
      </c>
      <c r="O15" t="n">
        <v>36218.04</v>
      </c>
      <c r="P15" t="n">
        <v>460.61</v>
      </c>
      <c r="Q15" t="n">
        <v>1397.25</v>
      </c>
      <c r="R15" t="n">
        <v>145.15</v>
      </c>
      <c r="S15" t="n">
        <v>66.97</v>
      </c>
      <c r="T15" t="n">
        <v>36183.15</v>
      </c>
      <c r="U15" t="n">
        <v>0.46</v>
      </c>
      <c r="V15" t="n">
        <v>0.8</v>
      </c>
      <c r="W15" t="n">
        <v>5.43</v>
      </c>
      <c r="X15" t="n">
        <v>2.24</v>
      </c>
      <c r="Y15" t="n">
        <v>1</v>
      </c>
      <c r="Z15" t="n">
        <v>10</v>
      </c>
      <c r="AA15" t="n">
        <v>1142.695472084922</v>
      </c>
      <c r="AB15" t="n">
        <v>1563.486357072906</v>
      </c>
      <c r="AC15" t="n">
        <v>1414.269413520751</v>
      </c>
      <c r="AD15" t="n">
        <v>1142695.472084922</v>
      </c>
      <c r="AE15" t="n">
        <v>1563486.357072906</v>
      </c>
      <c r="AF15" t="n">
        <v>3.473241445164335e-06</v>
      </c>
      <c r="AG15" t="n">
        <v>38.90046296296296</v>
      </c>
      <c r="AH15" t="n">
        <v>1414269.413520752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3.0115</v>
      </c>
      <c r="E16" t="n">
        <v>33.21</v>
      </c>
      <c r="F16" t="n">
        <v>26.27</v>
      </c>
      <c r="G16" t="n">
        <v>21.3</v>
      </c>
      <c r="H16" t="n">
        <v>0.27</v>
      </c>
      <c r="I16" t="n">
        <v>74</v>
      </c>
      <c r="J16" t="n">
        <v>292.27</v>
      </c>
      <c r="K16" t="n">
        <v>61.2</v>
      </c>
      <c r="L16" t="n">
        <v>4.5</v>
      </c>
      <c r="M16" t="n">
        <v>72</v>
      </c>
      <c r="N16" t="n">
        <v>81.56999999999999</v>
      </c>
      <c r="O16" t="n">
        <v>36281.16</v>
      </c>
      <c r="P16" t="n">
        <v>457.6</v>
      </c>
      <c r="Q16" t="n">
        <v>1397.32</v>
      </c>
      <c r="R16" t="n">
        <v>140.7</v>
      </c>
      <c r="S16" t="n">
        <v>66.97</v>
      </c>
      <c r="T16" t="n">
        <v>33981.13</v>
      </c>
      <c r="U16" t="n">
        <v>0.48</v>
      </c>
      <c r="V16" t="n">
        <v>0.8</v>
      </c>
      <c r="W16" t="n">
        <v>5.42</v>
      </c>
      <c r="X16" t="n">
        <v>2.1</v>
      </c>
      <c r="Y16" t="n">
        <v>1</v>
      </c>
      <c r="Z16" t="n">
        <v>10</v>
      </c>
      <c r="AA16" t="n">
        <v>1132.755341723726</v>
      </c>
      <c r="AB16" t="n">
        <v>1549.885832185116</v>
      </c>
      <c r="AC16" t="n">
        <v>1401.966903639795</v>
      </c>
      <c r="AD16" t="n">
        <v>1132755.341723726</v>
      </c>
      <c r="AE16" t="n">
        <v>1549885.832185116</v>
      </c>
      <c r="AF16" t="n">
        <v>3.51538166704053e-06</v>
      </c>
      <c r="AG16" t="n">
        <v>38.4375</v>
      </c>
      <c r="AH16" t="n">
        <v>1401966.903639795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3.0391</v>
      </c>
      <c r="E17" t="n">
        <v>32.9</v>
      </c>
      <c r="F17" t="n">
        <v>26.18</v>
      </c>
      <c r="G17" t="n">
        <v>22.44</v>
      </c>
      <c r="H17" t="n">
        <v>0.29</v>
      </c>
      <c r="I17" t="n">
        <v>70</v>
      </c>
      <c r="J17" t="n">
        <v>292.79</v>
      </c>
      <c r="K17" t="n">
        <v>61.2</v>
      </c>
      <c r="L17" t="n">
        <v>4.75</v>
      </c>
      <c r="M17" t="n">
        <v>68</v>
      </c>
      <c r="N17" t="n">
        <v>81.84</v>
      </c>
      <c r="O17" t="n">
        <v>36344.4</v>
      </c>
      <c r="P17" t="n">
        <v>455.33</v>
      </c>
      <c r="Q17" t="n">
        <v>1397.29</v>
      </c>
      <c r="R17" t="n">
        <v>138.22</v>
      </c>
      <c r="S17" t="n">
        <v>66.97</v>
      </c>
      <c r="T17" t="n">
        <v>32760.32</v>
      </c>
      <c r="U17" t="n">
        <v>0.48</v>
      </c>
      <c r="V17" t="n">
        <v>0.8</v>
      </c>
      <c r="W17" t="n">
        <v>5.41</v>
      </c>
      <c r="X17" t="n">
        <v>2.02</v>
      </c>
      <c r="Y17" t="n">
        <v>1</v>
      </c>
      <c r="Z17" t="n">
        <v>10</v>
      </c>
      <c r="AA17" t="n">
        <v>1115.553423609821</v>
      </c>
      <c r="AB17" t="n">
        <v>1526.349408926605</v>
      </c>
      <c r="AC17" t="n">
        <v>1380.676763583499</v>
      </c>
      <c r="AD17" t="n">
        <v>1115553.423609821</v>
      </c>
      <c r="AE17" t="n">
        <v>1526349.408926605</v>
      </c>
      <c r="AF17" t="n">
        <v>3.547599676009589e-06</v>
      </c>
      <c r="AG17" t="n">
        <v>38.0787037037037</v>
      </c>
      <c r="AH17" t="n">
        <v>1380676.763583499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3.0724</v>
      </c>
      <c r="E18" t="n">
        <v>32.55</v>
      </c>
      <c r="F18" t="n">
        <v>26.04</v>
      </c>
      <c r="G18" t="n">
        <v>23.67</v>
      </c>
      <c r="H18" t="n">
        <v>0.3</v>
      </c>
      <c r="I18" t="n">
        <v>66</v>
      </c>
      <c r="J18" t="n">
        <v>293.3</v>
      </c>
      <c r="K18" t="n">
        <v>61.2</v>
      </c>
      <c r="L18" t="n">
        <v>5</v>
      </c>
      <c r="M18" t="n">
        <v>64</v>
      </c>
      <c r="N18" t="n">
        <v>82.09999999999999</v>
      </c>
      <c r="O18" t="n">
        <v>36407.75</v>
      </c>
      <c r="P18" t="n">
        <v>452.24</v>
      </c>
      <c r="Q18" t="n">
        <v>1397.25</v>
      </c>
      <c r="R18" t="n">
        <v>133.49</v>
      </c>
      <c r="S18" t="n">
        <v>66.97</v>
      </c>
      <c r="T18" t="n">
        <v>30419.2</v>
      </c>
      <c r="U18" t="n">
        <v>0.5</v>
      </c>
      <c r="V18" t="n">
        <v>0.8100000000000001</v>
      </c>
      <c r="W18" t="n">
        <v>5.41</v>
      </c>
      <c r="X18" t="n">
        <v>1.88</v>
      </c>
      <c r="Y18" t="n">
        <v>1</v>
      </c>
      <c r="Z18" t="n">
        <v>10</v>
      </c>
      <c r="AA18" t="n">
        <v>1106.366848000871</v>
      </c>
      <c r="AB18" t="n">
        <v>1513.779930895327</v>
      </c>
      <c r="AC18" t="n">
        <v>1369.306898894153</v>
      </c>
      <c r="AD18" t="n">
        <v>1106366.848000871</v>
      </c>
      <c r="AE18" t="n">
        <v>1513779.930895327</v>
      </c>
      <c r="AF18" t="n">
        <v>3.586471404222257e-06</v>
      </c>
      <c r="AG18" t="n">
        <v>37.67361111111111</v>
      </c>
      <c r="AH18" t="n">
        <v>1369306.898894153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3.0951</v>
      </c>
      <c r="E19" t="n">
        <v>32.31</v>
      </c>
      <c r="F19" t="n">
        <v>25.97</v>
      </c>
      <c r="G19" t="n">
        <v>24.73</v>
      </c>
      <c r="H19" t="n">
        <v>0.32</v>
      </c>
      <c r="I19" t="n">
        <v>63</v>
      </c>
      <c r="J19" t="n">
        <v>293.81</v>
      </c>
      <c r="K19" t="n">
        <v>61.2</v>
      </c>
      <c r="L19" t="n">
        <v>5.25</v>
      </c>
      <c r="M19" t="n">
        <v>61</v>
      </c>
      <c r="N19" t="n">
        <v>82.36</v>
      </c>
      <c r="O19" t="n">
        <v>36471.2</v>
      </c>
      <c r="P19" t="n">
        <v>450.01</v>
      </c>
      <c r="Q19" t="n">
        <v>1397.36</v>
      </c>
      <c r="R19" t="n">
        <v>131.22</v>
      </c>
      <c r="S19" t="n">
        <v>66.97</v>
      </c>
      <c r="T19" t="n">
        <v>29297.14</v>
      </c>
      <c r="U19" t="n">
        <v>0.51</v>
      </c>
      <c r="V19" t="n">
        <v>0.8100000000000001</v>
      </c>
      <c r="W19" t="n">
        <v>5.4</v>
      </c>
      <c r="X19" t="n">
        <v>1.8</v>
      </c>
      <c r="Y19" t="n">
        <v>1</v>
      </c>
      <c r="Z19" t="n">
        <v>10</v>
      </c>
      <c r="AA19" t="n">
        <v>1090.325864168212</v>
      </c>
      <c r="AB19" t="n">
        <v>1491.831949137222</v>
      </c>
      <c r="AC19" t="n">
        <v>1349.453601710856</v>
      </c>
      <c r="AD19" t="n">
        <v>1090325.864168212</v>
      </c>
      <c r="AE19" t="n">
        <v>1491831.949137222</v>
      </c>
      <c r="AF19" t="n">
        <v>3.612969549280142e-06</v>
      </c>
      <c r="AG19" t="n">
        <v>37.39583333333334</v>
      </c>
      <c r="AH19" t="n">
        <v>1349453.601710856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3.1198</v>
      </c>
      <c r="E20" t="n">
        <v>32.05</v>
      </c>
      <c r="F20" t="n">
        <v>25.87</v>
      </c>
      <c r="G20" t="n">
        <v>25.87</v>
      </c>
      <c r="H20" t="n">
        <v>0.33</v>
      </c>
      <c r="I20" t="n">
        <v>60</v>
      </c>
      <c r="J20" t="n">
        <v>294.33</v>
      </c>
      <c r="K20" t="n">
        <v>61.2</v>
      </c>
      <c r="L20" t="n">
        <v>5.5</v>
      </c>
      <c r="M20" t="n">
        <v>58</v>
      </c>
      <c r="N20" t="n">
        <v>82.63</v>
      </c>
      <c r="O20" t="n">
        <v>36534.76</v>
      </c>
      <c r="P20" t="n">
        <v>447.94</v>
      </c>
      <c r="Q20" t="n">
        <v>1397.27</v>
      </c>
      <c r="R20" t="n">
        <v>127.89</v>
      </c>
      <c r="S20" t="n">
        <v>66.97</v>
      </c>
      <c r="T20" t="n">
        <v>27647.27</v>
      </c>
      <c r="U20" t="n">
        <v>0.52</v>
      </c>
      <c r="V20" t="n">
        <v>0.8100000000000001</v>
      </c>
      <c r="W20" t="n">
        <v>5.4</v>
      </c>
      <c r="X20" t="n">
        <v>1.7</v>
      </c>
      <c r="Y20" t="n">
        <v>1</v>
      </c>
      <c r="Z20" t="n">
        <v>10</v>
      </c>
      <c r="AA20" t="n">
        <v>1084.005278849904</v>
      </c>
      <c r="AB20" t="n">
        <v>1483.183845460169</v>
      </c>
      <c r="AC20" t="n">
        <v>1341.630860911051</v>
      </c>
      <c r="AD20" t="n">
        <v>1084005.278849904</v>
      </c>
      <c r="AE20" t="n">
        <v>1483183.845460169</v>
      </c>
      <c r="AF20" t="n">
        <v>3.641802332669117e-06</v>
      </c>
      <c r="AG20" t="n">
        <v>37.0949074074074</v>
      </c>
      <c r="AH20" t="n">
        <v>1341630.860911051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3.1476</v>
      </c>
      <c r="E21" t="n">
        <v>31.77</v>
      </c>
      <c r="F21" t="n">
        <v>25.75</v>
      </c>
      <c r="G21" t="n">
        <v>27.1</v>
      </c>
      <c r="H21" t="n">
        <v>0.35</v>
      </c>
      <c r="I21" t="n">
        <v>57</v>
      </c>
      <c r="J21" t="n">
        <v>294.84</v>
      </c>
      <c r="K21" t="n">
        <v>61.2</v>
      </c>
      <c r="L21" t="n">
        <v>5.75</v>
      </c>
      <c r="M21" t="n">
        <v>55</v>
      </c>
      <c r="N21" t="n">
        <v>82.90000000000001</v>
      </c>
      <c r="O21" t="n">
        <v>36598.44</v>
      </c>
      <c r="P21" t="n">
        <v>444.67</v>
      </c>
      <c r="Q21" t="n">
        <v>1397.27</v>
      </c>
      <c r="R21" t="n">
        <v>124.2</v>
      </c>
      <c r="S21" t="n">
        <v>66.97</v>
      </c>
      <c r="T21" t="n">
        <v>25816.47</v>
      </c>
      <c r="U21" t="n">
        <v>0.54</v>
      </c>
      <c r="V21" t="n">
        <v>0.82</v>
      </c>
      <c r="W21" t="n">
        <v>5.38</v>
      </c>
      <c r="X21" t="n">
        <v>1.58</v>
      </c>
      <c r="Y21" t="n">
        <v>1</v>
      </c>
      <c r="Z21" t="n">
        <v>10</v>
      </c>
      <c r="AA21" t="n">
        <v>1066.216699130833</v>
      </c>
      <c r="AB21" t="n">
        <v>1458.844725911785</v>
      </c>
      <c r="AC21" t="n">
        <v>1319.614632772196</v>
      </c>
      <c r="AD21" t="n">
        <v>1066216.699130833</v>
      </c>
      <c r="AE21" t="n">
        <v>1458844.725911785</v>
      </c>
      <c r="AF21" t="n">
        <v>3.674253805471285e-06</v>
      </c>
      <c r="AG21" t="n">
        <v>36.77083333333334</v>
      </c>
      <c r="AH21" t="n">
        <v>1319614.632772196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3.1706</v>
      </c>
      <c r="E22" t="n">
        <v>31.54</v>
      </c>
      <c r="F22" t="n">
        <v>25.68</v>
      </c>
      <c r="G22" t="n">
        <v>28.53</v>
      </c>
      <c r="H22" t="n">
        <v>0.36</v>
      </c>
      <c r="I22" t="n">
        <v>54</v>
      </c>
      <c r="J22" t="n">
        <v>295.36</v>
      </c>
      <c r="K22" t="n">
        <v>61.2</v>
      </c>
      <c r="L22" t="n">
        <v>6</v>
      </c>
      <c r="M22" t="n">
        <v>52</v>
      </c>
      <c r="N22" t="n">
        <v>83.16</v>
      </c>
      <c r="O22" t="n">
        <v>36662.22</v>
      </c>
      <c r="P22" t="n">
        <v>442.96</v>
      </c>
      <c r="Q22" t="n">
        <v>1397.29</v>
      </c>
      <c r="R22" t="n">
        <v>121.68</v>
      </c>
      <c r="S22" t="n">
        <v>66.97</v>
      </c>
      <c r="T22" t="n">
        <v>24574.03</v>
      </c>
      <c r="U22" t="n">
        <v>0.55</v>
      </c>
      <c r="V22" t="n">
        <v>0.82</v>
      </c>
      <c r="W22" t="n">
        <v>5.39</v>
      </c>
      <c r="X22" t="n">
        <v>1.51</v>
      </c>
      <c r="Y22" t="n">
        <v>1</v>
      </c>
      <c r="Z22" t="n">
        <v>10</v>
      </c>
      <c r="AA22" t="n">
        <v>1060.836555401611</v>
      </c>
      <c r="AB22" t="n">
        <v>1451.483375906274</v>
      </c>
      <c r="AC22" t="n">
        <v>1312.955839679491</v>
      </c>
      <c r="AD22" t="n">
        <v>1060836.555401611</v>
      </c>
      <c r="AE22" t="n">
        <v>1451483.375906274</v>
      </c>
      <c r="AF22" t="n">
        <v>3.701102146278833e-06</v>
      </c>
      <c r="AG22" t="n">
        <v>36.50462962962963</v>
      </c>
      <c r="AH22" t="n">
        <v>1312955.839679491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3.1856</v>
      </c>
      <c r="E23" t="n">
        <v>31.39</v>
      </c>
      <c r="F23" t="n">
        <v>25.64</v>
      </c>
      <c r="G23" t="n">
        <v>29.58</v>
      </c>
      <c r="H23" t="n">
        <v>0.38</v>
      </c>
      <c r="I23" t="n">
        <v>52</v>
      </c>
      <c r="J23" t="n">
        <v>295.88</v>
      </c>
      <c r="K23" t="n">
        <v>61.2</v>
      </c>
      <c r="L23" t="n">
        <v>6.25</v>
      </c>
      <c r="M23" t="n">
        <v>50</v>
      </c>
      <c r="N23" t="n">
        <v>83.43000000000001</v>
      </c>
      <c r="O23" t="n">
        <v>36726.12</v>
      </c>
      <c r="P23" t="n">
        <v>441.77</v>
      </c>
      <c r="Q23" t="n">
        <v>1397.26</v>
      </c>
      <c r="R23" t="n">
        <v>120.73</v>
      </c>
      <c r="S23" t="n">
        <v>66.97</v>
      </c>
      <c r="T23" t="n">
        <v>24109.19</v>
      </c>
      <c r="U23" t="n">
        <v>0.55</v>
      </c>
      <c r="V23" t="n">
        <v>0.82</v>
      </c>
      <c r="W23" t="n">
        <v>5.38</v>
      </c>
      <c r="X23" t="n">
        <v>1.47</v>
      </c>
      <c r="Y23" t="n">
        <v>1</v>
      </c>
      <c r="Z23" t="n">
        <v>10</v>
      </c>
      <c r="AA23" t="n">
        <v>1057.246158734612</v>
      </c>
      <c r="AB23" t="n">
        <v>1446.570836789364</v>
      </c>
      <c r="AC23" t="n">
        <v>1308.512146401107</v>
      </c>
      <c r="AD23" t="n">
        <v>1057246.158734612</v>
      </c>
      <c r="AE23" t="n">
        <v>1446570.836789364</v>
      </c>
      <c r="AF23" t="n">
        <v>3.718611933762018e-06</v>
      </c>
      <c r="AG23" t="n">
        <v>36.33101851851852</v>
      </c>
      <c r="AH23" t="n">
        <v>1308512.146401107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3.2029</v>
      </c>
      <c r="E24" t="n">
        <v>31.22</v>
      </c>
      <c r="F24" t="n">
        <v>25.58</v>
      </c>
      <c r="G24" t="n">
        <v>30.69</v>
      </c>
      <c r="H24" t="n">
        <v>0.39</v>
      </c>
      <c r="I24" t="n">
        <v>50</v>
      </c>
      <c r="J24" t="n">
        <v>296.4</v>
      </c>
      <c r="K24" t="n">
        <v>61.2</v>
      </c>
      <c r="L24" t="n">
        <v>6.5</v>
      </c>
      <c r="M24" t="n">
        <v>48</v>
      </c>
      <c r="N24" t="n">
        <v>83.7</v>
      </c>
      <c r="O24" t="n">
        <v>36790.13</v>
      </c>
      <c r="P24" t="n">
        <v>439.92</v>
      </c>
      <c r="Q24" t="n">
        <v>1397.31</v>
      </c>
      <c r="R24" t="n">
        <v>118.43</v>
      </c>
      <c r="S24" t="n">
        <v>66.97</v>
      </c>
      <c r="T24" t="n">
        <v>22964.79</v>
      </c>
      <c r="U24" t="n">
        <v>0.57</v>
      </c>
      <c r="V24" t="n">
        <v>0.82</v>
      </c>
      <c r="W24" t="n">
        <v>5.38</v>
      </c>
      <c r="X24" t="n">
        <v>1.41</v>
      </c>
      <c r="Y24" t="n">
        <v>1</v>
      </c>
      <c r="Z24" t="n">
        <v>10</v>
      </c>
      <c r="AA24" t="n">
        <v>1042.894326368928</v>
      </c>
      <c r="AB24" t="n">
        <v>1426.934026588478</v>
      </c>
      <c r="AC24" t="n">
        <v>1290.749445805357</v>
      </c>
      <c r="AD24" t="n">
        <v>1042894.326368928</v>
      </c>
      <c r="AE24" t="n">
        <v>1426934.026588478</v>
      </c>
      <c r="AF24" t="n">
        <v>3.738806555325956e-06</v>
      </c>
      <c r="AG24" t="n">
        <v>36.13425925925926</v>
      </c>
      <c r="AH24" t="n">
        <v>1290749.445805357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3.218</v>
      </c>
      <c r="E25" t="n">
        <v>31.08</v>
      </c>
      <c r="F25" t="n">
        <v>25.54</v>
      </c>
      <c r="G25" t="n">
        <v>31.92</v>
      </c>
      <c r="H25" t="n">
        <v>0.4</v>
      </c>
      <c r="I25" t="n">
        <v>48</v>
      </c>
      <c r="J25" t="n">
        <v>296.92</v>
      </c>
      <c r="K25" t="n">
        <v>61.2</v>
      </c>
      <c r="L25" t="n">
        <v>6.75</v>
      </c>
      <c r="M25" t="n">
        <v>46</v>
      </c>
      <c r="N25" t="n">
        <v>83.97</v>
      </c>
      <c r="O25" t="n">
        <v>36854.25</v>
      </c>
      <c r="P25" t="n">
        <v>438.56</v>
      </c>
      <c r="Q25" t="n">
        <v>1397.19</v>
      </c>
      <c r="R25" t="n">
        <v>116.98</v>
      </c>
      <c r="S25" t="n">
        <v>66.97</v>
      </c>
      <c r="T25" t="n">
        <v>22253.71</v>
      </c>
      <c r="U25" t="n">
        <v>0.57</v>
      </c>
      <c r="V25" t="n">
        <v>0.82</v>
      </c>
      <c r="W25" t="n">
        <v>5.38</v>
      </c>
      <c r="X25" t="n">
        <v>1.37</v>
      </c>
      <c r="Y25" t="n">
        <v>1</v>
      </c>
      <c r="Z25" t="n">
        <v>10</v>
      </c>
      <c r="AA25" t="n">
        <v>1039.233001014161</v>
      </c>
      <c r="AB25" t="n">
        <v>1421.92443971181</v>
      </c>
      <c r="AC25" t="n">
        <v>1286.2179668692</v>
      </c>
      <c r="AD25" t="n">
        <v>1039233.001014161</v>
      </c>
      <c r="AE25" t="n">
        <v>1421924.439711811</v>
      </c>
      <c r="AF25" t="n">
        <v>3.756433074725694e-06</v>
      </c>
      <c r="AG25" t="n">
        <v>35.97222222222222</v>
      </c>
      <c r="AH25" t="n">
        <v>1286217.9668692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3.2366</v>
      </c>
      <c r="E26" t="n">
        <v>30.9</v>
      </c>
      <c r="F26" t="n">
        <v>25.47</v>
      </c>
      <c r="G26" t="n">
        <v>33.22</v>
      </c>
      <c r="H26" t="n">
        <v>0.42</v>
      </c>
      <c r="I26" t="n">
        <v>46</v>
      </c>
      <c r="J26" t="n">
        <v>297.44</v>
      </c>
      <c r="K26" t="n">
        <v>61.2</v>
      </c>
      <c r="L26" t="n">
        <v>7</v>
      </c>
      <c r="M26" t="n">
        <v>44</v>
      </c>
      <c r="N26" t="n">
        <v>84.23999999999999</v>
      </c>
      <c r="O26" t="n">
        <v>36918.48</v>
      </c>
      <c r="P26" t="n">
        <v>436.47</v>
      </c>
      <c r="Q26" t="n">
        <v>1397.35</v>
      </c>
      <c r="R26" t="n">
        <v>114.69</v>
      </c>
      <c r="S26" t="n">
        <v>66.97</v>
      </c>
      <c r="T26" t="n">
        <v>21117.03</v>
      </c>
      <c r="U26" t="n">
        <v>0.58</v>
      </c>
      <c r="V26" t="n">
        <v>0.83</v>
      </c>
      <c r="W26" t="n">
        <v>5.38</v>
      </c>
      <c r="X26" t="n">
        <v>1.3</v>
      </c>
      <c r="Y26" t="n">
        <v>1</v>
      </c>
      <c r="Z26" t="n">
        <v>10</v>
      </c>
      <c r="AA26" t="n">
        <v>1034.458124962867</v>
      </c>
      <c r="AB26" t="n">
        <v>1415.391243645765</v>
      </c>
      <c r="AC26" t="n">
        <v>1280.3082898663</v>
      </c>
      <c r="AD26" t="n">
        <v>1034458.124962867</v>
      </c>
      <c r="AE26" t="n">
        <v>1415391.243645765</v>
      </c>
      <c r="AF26" t="n">
        <v>3.778145211204842e-06</v>
      </c>
      <c r="AG26" t="n">
        <v>35.76388888888889</v>
      </c>
      <c r="AH26" t="n">
        <v>1280308.2898663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3.2546</v>
      </c>
      <c r="E27" t="n">
        <v>30.73</v>
      </c>
      <c r="F27" t="n">
        <v>25.41</v>
      </c>
      <c r="G27" t="n">
        <v>34.64</v>
      </c>
      <c r="H27" t="n">
        <v>0.43</v>
      </c>
      <c r="I27" t="n">
        <v>44</v>
      </c>
      <c r="J27" t="n">
        <v>297.96</v>
      </c>
      <c r="K27" t="n">
        <v>61.2</v>
      </c>
      <c r="L27" t="n">
        <v>7.25</v>
      </c>
      <c r="M27" t="n">
        <v>42</v>
      </c>
      <c r="N27" t="n">
        <v>84.51000000000001</v>
      </c>
      <c r="O27" t="n">
        <v>36982.83</v>
      </c>
      <c r="P27" t="n">
        <v>434.52</v>
      </c>
      <c r="Q27" t="n">
        <v>1397.39</v>
      </c>
      <c r="R27" t="n">
        <v>112.97</v>
      </c>
      <c r="S27" t="n">
        <v>66.97</v>
      </c>
      <c r="T27" t="n">
        <v>20266.84</v>
      </c>
      <c r="U27" t="n">
        <v>0.59</v>
      </c>
      <c r="V27" t="n">
        <v>0.83</v>
      </c>
      <c r="W27" t="n">
        <v>5.37</v>
      </c>
      <c r="X27" t="n">
        <v>1.24</v>
      </c>
      <c r="Y27" t="n">
        <v>1</v>
      </c>
      <c r="Z27" t="n">
        <v>10</v>
      </c>
      <c r="AA27" t="n">
        <v>1020.066826444456</v>
      </c>
      <c r="AB27" t="n">
        <v>1395.700434113594</v>
      </c>
      <c r="AC27" t="n">
        <v>1262.496743559654</v>
      </c>
      <c r="AD27" t="n">
        <v>1020066.826444456</v>
      </c>
      <c r="AE27" t="n">
        <v>1395700.434113594</v>
      </c>
      <c r="AF27" t="n">
        <v>3.799156956184663e-06</v>
      </c>
      <c r="AG27" t="n">
        <v>35.56712962962963</v>
      </c>
      <c r="AH27" t="n">
        <v>1262496.743559654</v>
      </c>
    </row>
    <row r="28">
      <c r="A28" t="n">
        <v>26</v>
      </c>
      <c r="B28" t="n">
        <v>145</v>
      </c>
      <c r="C28" t="inlineStr">
        <is>
          <t xml:space="preserve">CONCLUIDO	</t>
        </is>
      </c>
      <c r="D28" t="n">
        <v>3.2633</v>
      </c>
      <c r="E28" t="n">
        <v>30.64</v>
      </c>
      <c r="F28" t="n">
        <v>25.38</v>
      </c>
      <c r="G28" t="n">
        <v>35.41</v>
      </c>
      <c r="H28" t="n">
        <v>0.45</v>
      </c>
      <c r="I28" t="n">
        <v>43</v>
      </c>
      <c r="J28" t="n">
        <v>298.48</v>
      </c>
      <c r="K28" t="n">
        <v>61.2</v>
      </c>
      <c r="L28" t="n">
        <v>7.5</v>
      </c>
      <c r="M28" t="n">
        <v>41</v>
      </c>
      <c r="N28" t="n">
        <v>84.79000000000001</v>
      </c>
      <c r="O28" t="n">
        <v>37047.29</v>
      </c>
      <c r="P28" t="n">
        <v>433.77</v>
      </c>
      <c r="Q28" t="n">
        <v>1397.28</v>
      </c>
      <c r="R28" t="n">
        <v>111.84</v>
      </c>
      <c r="S28" t="n">
        <v>66.97</v>
      </c>
      <c r="T28" t="n">
        <v>19707.34</v>
      </c>
      <c r="U28" t="n">
        <v>0.6</v>
      </c>
      <c r="V28" t="n">
        <v>0.83</v>
      </c>
      <c r="W28" t="n">
        <v>5.37</v>
      </c>
      <c r="X28" t="n">
        <v>1.21</v>
      </c>
      <c r="Y28" t="n">
        <v>1</v>
      </c>
      <c r="Z28" t="n">
        <v>10</v>
      </c>
      <c r="AA28" t="n">
        <v>1017.960002900429</v>
      </c>
      <c r="AB28" t="n">
        <v>1392.817785194162</v>
      </c>
      <c r="AC28" t="n">
        <v>1259.889210607269</v>
      </c>
      <c r="AD28" t="n">
        <v>1017960.002900429</v>
      </c>
      <c r="AE28" t="n">
        <v>1392817.785194162</v>
      </c>
      <c r="AF28" t="n">
        <v>3.809312632924909e-06</v>
      </c>
      <c r="AG28" t="n">
        <v>35.46296296296297</v>
      </c>
      <c r="AH28" t="n">
        <v>1259889.210607269</v>
      </c>
    </row>
    <row r="29">
      <c r="A29" t="n">
        <v>27</v>
      </c>
      <c r="B29" t="n">
        <v>145</v>
      </c>
      <c r="C29" t="inlineStr">
        <is>
          <t xml:space="preserve">CONCLUIDO	</t>
        </is>
      </c>
      <c r="D29" t="n">
        <v>3.2849</v>
      </c>
      <c r="E29" t="n">
        <v>30.44</v>
      </c>
      <c r="F29" t="n">
        <v>25.28</v>
      </c>
      <c r="G29" t="n">
        <v>37</v>
      </c>
      <c r="H29" t="n">
        <v>0.46</v>
      </c>
      <c r="I29" t="n">
        <v>41</v>
      </c>
      <c r="J29" t="n">
        <v>299.01</v>
      </c>
      <c r="K29" t="n">
        <v>61.2</v>
      </c>
      <c r="L29" t="n">
        <v>7.75</v>
      </c>
      <c r="M29" t="n">
        <v>39</v>
      </c>
      <c r="N29" t="n">
        <v>85.06</v>
      </c>
      <c r="O29" t="n">
        <v>37111.87</v>
      </c>
      <c r="P29" t="n">
        <v>430.98</v>
      </c>
      <c r="Q29" t="n">
        <v>1397.2</v>
      </c>
      <c r="R29" t="n">
        <v>108.73</v>
      </c>
      <c r="S29" t="n">
        <v>66.97</v>
      </c>
      <c r="T29" t="n">
        <v>18162.92</v>
      </c>
      <c r="U29" t="n">
        <v>0.62</v>
      </c>
      <c r="V29" t="n">
        <v>0.83</v>
      </c>
      <c r="W29" t="n">
        <v>5.36</v>
      </c>
      <c r="X29" t="n">
        <v>1.12</v>
      </c>
      <c r="Y29" t="n">
        <v>1</v>
      </c>
      <c r="Z29" t="n">
        <v>10</v>
      </c>
      <c r="AA29" t="n">
        <v>1012.19156450092</v>
      </c>
      <c r="AB29" t="n">
        <v>1384.925153290411</v>
      </c>
      <c r="AC29" t="n">
        <v>1252.749840415034</v>
      </c>
      <c r="AD29" t="n">
        <v>1012191.56450092</v>
      </c>
      <c r="AE29" t="n">
        <v>1384925.153290411</v>
      </c>
      <c r="AF29" t="n">
        <v>3.834526726900694e-06</v>
      </c>
      <c r="AG29" t="n">
        <v>35.23148148148149</v>
      </c>
      <c r="AH29" t="n">
        <v>1252749.840415034</v>
      </c>
    </row>
    <row r="30">
      <c r="A30" t="n">
        <v>28</v>
      </c>
      <c r="B30" t="n">
        <v>145</v>
      </c>
      <c r="C30" t="inlineStr">
        <is>
          <t xml:space="preserve">CONCLUIDO	</t>
        </is>
      </c>
      <c r="D30" t="n">
        <v>3.2905</v>
      </c>
      <c r="E30" t="n">
        <v>30.39</v>
      </c>
      <c r="F30" t="n">
        <v>25.29</v>
      </c>
      <c r="G30" t="n">
        <v>37.93</v>
      </c>
      <c r="H30" t="n">
        <v>0.48</v>
      </c>
      <c r="I30" t="n">
        <v>40</v>
      </c>
      <c r="J30" t="n">
        <v>299.53</v>
      </c>
      <c r="K30" t="n">
        <v>61.2</v>
      </c>
      <c r="L30" t="n">
        <v>8</v>
      </c>
      <c r="M30" t="n">
        <v>38</v>
      </c>
      <c r="N30" t="n">
        <v>85.33</v>
      </c>
      <c r="O30" t="n">
        <v>37176.68</v>
      </c>
      <c r="P30" t="n">
        <v>430.74</v>
      </c>
      <c r="Q30" t="n">
        <v>1397.36</v>
      </c>
      <c r="R30" t="n">
        <v>108.86</v>
      </c>
      <c r="S30" t="n">
        <v>66.97</v>
      </c>
      <c r="T30" t="n">
        <v>18229.25</v>
      </c>
      <c r="U30" t="n">
        <v>0.62</v>
      </c>
      <c r="V30" t="n">
        <v>0.83</v>
      </c>
      <c r="W30" t="n">
        <v>5.36</v>
      </c>
      <c r="X30" t="n">
        <v>1.12</v>
      </c>
      <c r="Y30" t="n">
        <v>1</v>
      </c>
      <c r="Z30" t="n">
        <v>10</v>
      </c>
      <c r="AA30" t="n">
        <v>1011.27782261521</v>
      </c>
      <c r="AB30" t="n">
        <v>1383.674931330936</v>
      </c>
      <c r="AC30" t="n">
        <v>1251.618937884674</v>
      </c>
      <c r="AD30" t="n">
        <v>1011277.82261521</v>
      </c>
      <c r="AE30" t="n">
        <v>1383674.931330936</v>
      </c>
      <c r="AF30" t="n">
        <v>3.841063714227749e-06</v>
      </c>
      <c r="AG30" t="n">
        <v>35.17361111111111</v>
      </c>
      <c r="AH30" t="n">
        <v>1251618.937884674</v>
      </c>
    </row>
    <row r="31">
      <c r="A31" t="n">
        <v>29</v>
      </c>
      <c r="B31" t="n">
        <v>145</v>
      </c>
      <c r="C31" t="inlineStr">
        <is>
          <t xml:space="preserve">CONCLUIDO	</t>
        </is>
      </c>
      <c r="D31" t="n">
        <v>3.3002</v>
      </c>
      <c r="E31" t="n">
        <v>30.3</v>
      </c>
      <c r="F31" t="n">
        <v>25.25</v>
      </c>
      <c r="G31" t="n">
        <v>38.85</v>
      </c>
      <c r="H31" t="n">
        <v>0.49</v>
      </c>
      <c r="I31" t="n">
        <v>39</v>
      </c>
      <c r="J31" t="n">
        <v>300.06</v>
      </c>
      <c r="K31" t="n">
        <v>61.2</v>
      </c>
      <c r="L31" t="n">
        <v>8.25</v>
      </c>
      <c r="M31" t="n">
        <v>37</v>
      </c>
      <c r="N31" t="n">
        <v>85.61</v>
      </c>
      <c r="O31" t="n">
        <v>37241.49</v>
      </c>
      <c r="P31" t="n">
        <v>429.37</v>
      </c>
      <c r="Q31" t="n">
        <v>1397.31</v>
      </c>
      <c r="R31" t="n">
        <v>107.86</v>
      </c>
      <c r="S31" t="n">
        <v>66.97</v>
      </c>
      <c r="T31" t="n">
        <v>17738.84</v>
      </c>
      <c r="U31" t="n">
        <v>0.62</v>
      </c>
      <c r="V31" t="n">
        <v>0.83</v>
      </c>
      <c r="W31" t="n">
        <v>5.36</v>
      </c>
      <c r="X31" t="n">
        <v>1.08</v>
      </c>
      <c r="Y31" t="n">
        <v>1</v>
      </c>
      <c r="Z31" t="n">
        <v>10</v>
      </c>
      <c r="AA31" t="n">
        <v>1008.662374621394</v>
      </c>
      <c r="AB31" t="n">
        <v>1380.096360000376</v>
      </c>
      <c r="AC31" t="n">
        <v>1248.381900379346</v>
      </c>
      <c r="AD31" t="n">
        <v>1008662.374621394</v>
      </c>
      <c r="AE31" t="n">
        <v>1380096.360000376</v>
      </c>
      <c r="AF31" t="n">
        <v>3.852386710133541e-06</v>
      </c>
      <c r="AG31" t="n">
        <v>35.06944444444445</v>
      </c>
      <c r="AH31" t="n">
        <v>1248381.900379346</v>
      </c>
    </row>
    <row r="32">
      <c r="A32" t="n">
        <v>30</v>
      </c>
      <c r="B32" t="n">
        <v>145</v>
      </c>
      <c r="C32" t="inlineStr">
        <is>
          <t xml:space="preserve">CONCLUIDO	</t>
        </is>
      </c>
      <c r="D32" t="n">
        <v>3.3186</v>
      </c>
      <c r="E32" t="n">
        <v>30.13</v>
      </c>
      <c r="F32" t="n">
        <v>25.19</v>
      </c>
      <c r="G32" t="n">
        <v>40.85</v>
      </c>
      <c r="H32" t="n">
        <v>0.5</v>
      </c>
      <c r="I32" t="n">
        <v>37</v>
      </c>
      <c r="J32" t="n">
        <v>300.59</v>
      </c>
      <c r="K32" t="n">
        <v>61.2</v>
      </c>
      <c r="L32" t="n">
        <v>8.5</v>
      </c>
      <c r="M32" t="n">
        <v>35</v>
      </c>
      <c r="N32" t="n">
        <v>85.89</v>
      </c>
      <c r="O32" t="n">
        <v>37306.42</v>
      </c>
      <c r="P32" t="n">
        <v>426.99</v>
      </c>
      <c r="Q32" t="n">
        <v>1397.41</v>
      </c>
      <c r="R32" t="n">
        <v>106.05</v>
      </c>
      <c r="S32" t="n">
        <v>66.97</v>
      </c>
      <c r="T32" t="n">
        <v>16840.04</v>
      </c>
      <c r="U32" t="n">
        <v>0.63</v>
      </c>
      <c r="V32" t="n">
        <v>0.84</v>
      </c>
      <c r="W32" t="n">
        <v>5.35</v>
      </c>
      <c r="X32" t="n">
        <v>1.02</v>
      </c>
      <c r="Y32" t="n">
        <v>1</v>
      </c>
      <c r="Z32" t="n">
        <v>10</v>
      </c>
      <c r="AA32" t="n">
        <v>993.971898017843</v>
      </c>
      <c r="AB32" t="n">
        <v>1359.996201813309</v>
      </c>
      <c r="AC32" t="n">
        <v>1230.200073078904</v>
      </c>
      <c r="AD32" t="n">
        <v>993971.898017843</v>
      </c>
      <c r="AE32" t="n">
        <v>1359996.201813309</v>
      </c>
      <c r="AF32" t="n">
        <v>3.873865382779581e-06</v>
      </c>
      <c r="AG32" t="n">
        <v>34.87268518518518</v>
      </c>
      <c r="AH32" t="n">
        <v>1230200.073078904</v>
      </c>
    </row>
    <row r="33">
      <c r="A33" t="n">
        <v>31</v>
      </c>
      <c r="B33" t="n">
        <v>145</v>
      </c>
      <c r="C33" t="inlineStr">
        <is>
          <t xml:space="preserve">CONCLUIDO	</t>
        </is>
      </c>
      <c r="D33" t="n">
        <v>3.3265</v>
      </c>
      <c r="E33" t="n">
        <v>30.06</v>
      </c>
      <c r="F33" t="n">
        <v>25.17</v>
      </c>
      <c r="G33" t="n">
        <v>41.95</v>
      </c>
      <c r="H33" t="n">
        <v>0.52</v>
      </c>
      <c r="I33" t="n">
        <v>36</v>
      </c>
      <c r="J33" t="n">
        <v>301.11</v>
      </c>
      <c r="K33" t="n">
        <v>61.2</v>
      </c>
      <c r="L33" t="n">
        <v>8.75</v>
      </c>
      <c r="M33" t="n">
        <v>34</v>
      </c>
      <c r="N33" t="n">
        <v>86.16</v>
      </c>
      <c r="O33" t="n">
        <v>37371.47</v>
      </c>
      <c r="P33" t="n">
        <v>426.33</v>
      </c>
      <c r="Q33" t="n">
        <v>1397.27</v>
      </c>
      <c r="R33" t="n">
        <v>105.33</v>
      </c>
      <c r="S33" t="n">
        <v>66.97</v>
      </c>
      <c r="T33" t="n">
        <v>16487.54</v>
      </c>
      <c r="U33" t="n">
        <v>0.64</v>
      </c>
      <c r="V33" t="n">
        <v>0.84</v>
      </c>
      <c r="W33" t="n">
        <v>5.35</v>
      </c>
      <c r="X33" t="n">
        <v>1.01</v>
      </c>
      <c r="Y33" t="n">
        <v>1</v>
      </c>
      <c r="Z33" t="n">
        <v>10</v>
      </c>
      <c r="AA33" t="n">
        <v>992.281469927564</v>
      </c>
      <c r="AB33" t="n">
        <v>1357.683283523766</v>
      </c>
      <c r="AC33" t="n">
        <v>1228.107896464713</v>
      </c>
      <c r="AD33" t="n">
        <v>992281.469927564</v>
      </c>
      <c r="AE33" t="n">
        <v>1357683.283523766</v>
      </c>
      <c r="AF33" t="n">
        <v>3.88308720418739e-06</v>
      </c>
      <c r="AG33" t="n">
        <v>34.79166666666666</v>
      </c>
      <c r="AH33" t="n">
        <v>1228107.896464713</v>
      </c>
    </row>
    <row r="34">
      <c r="A34" t="n">
        <v>32</v>
      </c>
      <c r="B34" t="n">
        <v>145</v>
      </c>
      <c r="C34" t="inlineStr">
        <is>
          <t xml:space="preserve">CONCLUIDO	</t>
        </is>
      </c>
      <c r="D34" t="n">
        <v>3.3361</v>
      </c>
      <c r="E34" t="n">
        <v>29.98</v>
      </c>
      <c r="F34" t="n">
        <v>25.14</v>
      </c>
      <c r="G34" t="n">
        <v>43.1</v>
      </c>
      <c r="H34" t="n">
        <v>0.53</v>
      </c>
      <c r="I34" t="n">
        <v>35</v>
      </c>
      <c r="J34" t="n">
        <v>301.64</v>
      </c>
      <c r="K34" t="n">
        <v>61.2</v>
      </c>
      <c r="L34" t="n">
        <v>9</v>
      </c>
      <c r="M34" t="n">
        <v>33</v>
      </c>
      <c r="N34" t="n">
        <v>86.44</v>
      </c>
      <c r="O34" t="n">
        <v>37436.63</v>
      </c>
      <c r="P34" t="n">
        <v>424.73</v>
      </c>
      <c r="Q34" t="n">
        <v>1397.17</v>
      </c>
      <c r="R34" t="n">
        <v>104.25</v>
      </c>
      <c r="S34" t="n">
        <v>66.97</v>
      </c>
      <c r="T34" t="n">
        <v>15950.44</v>
      </c>
      <c r="U34" t="n">
        <v>0.64</v>
      </c>
      <c r="V34" t="n">
        <v>0.84</v>
      </c>
      <c r="W34" t="n">
        <v>5.35</v>
      </c>
      <c r="X34" t="n">
        <v>0.97</v>
      </c>
      <c r="Y34" t="n">
        <v>1</v>
      </c>
      <c r="Z34" t="n">
        <v>10</v>
      </c>
      <c r="AA34" t="n">
        <v>989.626038661058</v>
      </c>
      <c r="AB34" t="n">
        <v>1354.050005315572</v>
      </c>
      <c r="AC34" t="n">
        <v>1224.821373229372</v>
      </c>
      <c r="AD34" t="n">
        <v>989626.0386610581</v>
      </c>
      <c r="AE34" t="n">
        <v>1354050.005315572</v>
      </c>
      <c r="AF34" t="n">
        <v>3.894293468176628e-06</v>
      </c>
      <c r="AG34" t="n">
        <v>34.69907407407408</v>
      </c>
      <c r="AH34" t="n">
        <v>1224821.373229372</v>
      </c>
    </row>
    <row r="35">
      <c r="A35" t="n">
        <v>33</v>
      </c>
      <c r="B35" t="n">
        <v>145</v>
      </c>
      <c r="C35" t="inlineStr">
        <is>
          <t xml:space="preserve">CONCLUIDO	</t>
        </is>
      </c>
      <c r="D35" t="n">
        <v>3.3457</v>
      </c>
      <c r="E35" t="n">
        <v>29.89</v>
      </c>
      <c r="F35" t="n">
        <v>25.11</v>
      </c>
      <c r="G35" t="n">
        <v>44.31</v>
      </c>
      <c r="H35" t="n">
        <v>0.55</v>
      </c>
      <c r="I35" t="n">
        <v>34</v>
      </c>
      <c r="J35" t="n">
        <v>302.17</v>
      </c>
      <c r="K35" t="n">
        <v>61.2</v>
      </c>
      <c r="L35" t="n">
        <v>9.25</v>
      </c>
      <c r="M35" t="n">
        <v>32</v>
      </c>
      <c r="N35" t="n">
        <v>86.72</v>
      </c>
      <c r="O35" t="n">
        <v>37501.91</v>
      </c>
      <c r="P35" t="n">
        <v>423.76</v>
      </c>
      <c r="Q35" t="n">
        <v>1397.28</v>
      </c>
      <c r="R35" t="n">
        <v>103.15</v>
      </c>
      <c r="S35" t="n">
        <v>66.97</v>
      </c>
      <c r="T35" t="n">
        <v>15404.95</v>
      </c>
      <c r="U35" t="n">
        <v>0.65</v>
      </c>
      <c r="V35" t="n">
        <v>0.84</v>
      </c>
      <c r="W35" t="n">
        <v>5.35</v>
      </c>
      <c r="X35" t="n">
        <v>0.9399999999999999</v>
      </c>
      <c r="Y35" t="n">
        <v>1</v>
      </c>
      <c r="Z35" t="n">
        <v>10</v>
      </c>
      <c r="AA35" t="n">
        <v>987.4412809991985</v>
      </c>
      <c r="AB35" t="n">
        <v>1351.060723497911</v>
      </c>
      <c r="AC35" t="n">
        <v>1222.117384272905</v>
      </c>
      <c r="AD35" t="n">
        <v>987441.2809991986</v>
      </c>
      <c r="AE35" t="n">
        <v>1351060.723497911</v>
      </c>
      <c r="AF35" t="n">
        <v>3.905499732165866e-06</v>
      </c>
      <c r="AG35" t="n">
        <v>34.59490740740741</v>
      </c>
      <c r="AH35" t="n">
        <v>1222117.384272905</v>
      </c>
    </row>
    <row r="36">
      <c r="A36" t="n">
        <v>34</v>
      </c>
      <c r="B36" t="n">
        <v>145</v>
      </c>
      <c r="C36" t="inlineStr">
        <is>
          <t xml:space="preserve">CONCLUIDO	</t>
        </is>
      </c>
      <c r="D36" t="n">
        <v>3.355</v>
      </c>
      <c r="E36" t="n">
        <v>29.81</v>
      </c>
      <c r="F36" t="n">
        <v>25.08</v>
      </c>
      <c r="G36" t="n">
        <v>45.6</v>
      </c>
      <c r="H36" t="n">
        <v>0.5600000000000001</v>
      </c>
      <c r="I36" t="n">
        <v>33</v>
      </c>
      <c r="J36" t="n">
        <v>302.7</v>
      </c>
      <c r="K36" t="n">
        <v>61.2</v>
      </c>
      <c r="L36" t="n">
        <v>9.5</v>
      </c>
      <c r="M36" t="n">
        <v>31</v>
      </c>
      <c r="N36" t="n">
        <v>87</v>
      </c>
      <c r="O36" t="n">
        <v>37567.32</v>
      </c>
      <c r="P36" t="n">
        <v>422.8</v>
      </c>
      <c r="Q36" t="n">
        <v>1397.22</v>
      </c>
      <c r="R36" t="n">
        <v>102.04</v>
      </c>
      <c r="S36" t="n">
        <v>66.97</v>
      </c>
      <c r="T36" t="n">
        <v>14857.99</v>
      </c>
      <c r="U36" t="n">
        <v>0.66</v>
      </c>
      <c r="V36" t="n">
        <v>0.84</v>
      </c>
      <c r="W36" t="n">
        <v>5.36</v>
      </c>
      <c r="X36" t="n">
        <v>0.91</v>
      </c>
      <c r="Y36" t="n">
        <v>1</v>
      </c>
      <c r="Z36" t="n">
        <v>10</v>
      </c>
      <c r="AA36" t="n">
        <v>985.3165956977363</v>
      </c>
      <c r="AB36" t="n">
        <v>1348.15363533395</v>
      </c>
      <c r="AC36" t="n">
        <v>1219.487744523189</v>
      </c>
      <c r="AD36" t="n">
        <v>985316.5956977363</v>
      </c>
      <c r="AE36" t="n">
        <v>1348153.63533395</v>
      </c>
      <c r="AF36" t="n">
        <v>3.91635580040544e-06</v>
      </c>
      <c r="AG36" t="n">
        <v>34.50231481481482</v>
      </c>
      <c r="AH36" t="n">
        <v>1219487.744523189</v>
      </c>
    </row>
    <row r="37">
      <c r="A37" t="n">
        <v>35</v>
      </c>
      <c r="B37" t="n">
        <v>145</v>
      </c>
      <c r="C37" t="inlineStr">
        <is>
          <t xml:space="preserve">CONCLUIDO	</t>
        </is>
      </c>
      <c r="D37" t="n">
        <v>3.3634</v>
      </c>
      <c r="E37" t="n">
        <v>29.73</v>
      </c>
      <c r="F37" t="n">
        <v>25.06</v>
      </c>
      <c r="G37" t="n">
        <v>46.98</v>
      </c>
      <c r="H37" t="n">
        <v>0.57</v>
      </c>
      <c r="I37" t="n">
        <v>32</v>
      </c>
      <c r="J37" t="n">
        <v>303.23</v>
      </c>
      <c r="K37" t="n">
        <v>61.2</v>
      </c>
      <c r="L37" t="n">
        <v>9.75</v>
      </c>
      <c r="M37" t="n">
        <v>30</v>
      </c>
      <c r="N37" t="n">
        <v>87.28</v>
      </c>
      <c r="O37" t="n">
        <v>37632.84</v>
      </c>
      <c r="P37" t="n">
        <v>422.25</v>
      </c>
      <c r="Q37" t="n">
        <v>1397.19</v>
      </c>
      <c r="R37" t="n">
        <v>101.45</v>
      </c>
      <c r="S37" t="n">
        <v>66.97</v>
      </c>
      <c r="T37" t="n">
        <v>14565.35</v>
      </c>
      <c r="U37" t="n">
        <v>0.66</v>
      </c>
      <c r="V37" t="n">
        <v>0.84</v>
      </c>
      <c r="W37" t="n">
        <v>5.35</v>
      </c>
      <c r="X37" t="n">
        <v>0.89</v>
      </c>
      <c r="Y37" t="n">
        <v>1</v>
      </c>
      <c r="Z37" t="n">
        <v>10</v>
      </c>
      <c r="AA37" t="n">
        <v>983.5755515581603</v>
      </c>
      <c r="AB37" t="n">
        <v>1345.771461932736</v>
      </c>
      <c r="AC37" t="n">
        <v>1217.332922407985</v>
      </c>
      <c r="AD37" t="n">
        <v>983575.5515581603</v>
      </c>
      <c r="AE37" t="n">
        <v>1345771.461932736</v>
      </c>
      <c r="AF37" t="n">
        <v>3.926161281396022e-06</v>
      </c>
      <c r="AG37" t="n">
        <v>34.40972222222222</v>
      </c>
      <c r="AH37" t="n">
        <v>1217332.922407985</v>
      </c>
    </row>
    <row r="38">
      <c r="A38" t="n">
        <v>36</v>
      </c>
      <c r="B38" t="n">
        <v>145</v>
      </c>
      <c r="C38" t="inlineStr">
        <is>
          <t xml:space="preserve">CONCLUIDO	</t>
        </is>
      </c>
      <c r="D38" t="n">
        <v>3.3626</v>
      </c>
      <c r="E38" t="n">
        <v>29.74</v>
      </c>
      <c r="F38" t="n">
        <v>25.07</v>
      </c>
      <c r="G38" t="n">
        <v>47</v>
      </c>
      <c r="H38" t="n">
        <v>0.59</v>
      </c>
      <c r="I38" t="n">
        <v>32</v>
      </c>
      <c r="J38" t="n">
        <v>303.76</v>
      </c>
      <c r="K38" t="n">
        <v>61.2</v>
      </c>
      <c r="L38" t="n">
        <v>10</v>
      </c>
      <c r="M38" t="n">
        <v>30</v>
      </c>
      <c r="N38" t="n">
        <v>87.56999999999999</v>
      </c>
      <c r="O38" t="n">
        <v>37698.48</v>
      </c>
      <c r="P38" t="n">
        <v>420.94</v>
      </c>
      <c r="Q38" t="n">
        <v>1397.27</v>
      </c>
      <c r="R38" t="n">
        <v>102.03</v>
      </c>
      <c r="S38" t="n">
        <v>66.97</v>
      </c>
      <c r="T38" t="n">
        <v>14857.6</v>
      </c>
      <c r="U38" t="n">
        <v>0.66</v>
      </c>
      <c r="V38" t="n">
        <v>0.84</v>
      </c>
      <c r="W38" t="n">
        <v>5.34</v>
      </c>
      <c r="X38" t="n">
        <v>0.9</v>
      </c>
      <c r="Y38" t="n">
        <v>1</v>
      </c>
      <c r="Z38" t="n">
        <v>10</v>
      </c>
      <c r="AA38" t="n">
        <v>982.7986343523881</v>
      </c>
      <c r="AB38" t="n">
        <v>1344.70844953663</v>
      </c>
      <c r="AC38" t="n">
        <v>1216.371362423016</v>
      </c>
      <c r="AD38" t="n">
        <v>982798.6343523881</v>
      </c>
      <c r="AE38" t="n">
        <v>1344708.44953663</v>
      </c>
      <c r="AF38" t="n">
        <v>3.925227426063586e-06</v>
      </c>
      <c r="AG38" t="n">
        <v>34.4212962962963</v>
      </c>
      <c r="AH38" t="n">
        <v>1216371.362423016</v>
      </c>
    </row>
    <row r="39">
      <c r="A39" t="n">
        <v>37</v>
      </c>
      <c r="B39" t="n">
        <v>145</v>
      </c>
      <c r="C39" t="inlineStr">
        <is>
          <t xml:space="preserve">CONCLUIDO	</t>
        </is>
      </c>
      <c r="D39" t="n">
        <v>3.3739</v>
      </c>
      <c r="E39" t="n">
        <v>29.64</v>
      </c>
      <c r="F39" t="n">
        <v>25.02</v>
      </c>
      <c r="G39" t="n">
        <v>48.42</v>
      </c>
      <c r="H39" t="n">
        <v>0.6</v>
      </c>
      <c r="I39" t="n">
        <v>31</v>
      </c>
      <c r="J39" t="n">
        <v>304.3</v>
      </c>
      <c r="K39" t="n">
        <v>61.2</v>
      </c>
      <c r="L39" t="n">
        <v>10.25</v>
      </c>
      <c r="M39" t="n">
        <v>29</v>
      </c>
      <c r="N39" t="n">
        <v>87.84999999999999</v>
      </c>
      <c r="O39" t="n">
        <v>37764.25</v>
      </c>
      <c r="P39" t="n">
        <v>419.85</v>
      </c>
      <c r="Q39" t="n">
        <v>1397.29</v>
      </c>
      <c r="R39" t="n">
        <v>100.34</v>
      </c>
      <c r="S39" t="n">
        <v>66.97</v>
      </c>
      <c r="T39" t="n">
        <v>14015.07</v>
      </c>
      <c r="U39" t="n">
        <v>0.67</v>
      </c>
      <c r="V39" t="n">
        <v>0.84</v>
      </c>
      <c r="W39" t="n">
        <v>5.34</v>
      </c>
      <c r="X39" t="n">
        <v>0.85</v>
      </c>
      <c r="Y39" t="n">
        <v>1</v>
      </c>
      <c r="Z39" t="n">
        <v>10</v>
      </c>
      <c r="AA39" t="n">
        <v>970.2997310131332</v>
      </c>
      <c r="AB39" t="n">
        <v>1327.606898575164</v>
      </c>
      <c r="AC39" t="n">
        <v>1200.901959483134</v>
      </c>
      <c r="AD39" t="n">
        <v>970299.7310131332</v>
      </c>
      <c r="AE39" t="n">
        <v>1327606.898575163</v>
      </c>
      <c r="AF39" t="n">
        <v>3.938418132634251e-06</v>
      </c>
      <c r="AG39" t="n">
        <v>34.30555555555556</v>
      </c>
      <c r="AH39" t="n">
        <v>1200901.959483134</v>
      </c>
    </row>
    <row r="40">
      <c r="A40" t="n">
        <v>38</v>
      </c>
      <c r="B40" t="n">
        <v>145</v>
      </c>
      <c r="C40" t="inlineStr">
        <is>
          <t xml:space="preserve">CONCLUIDO	</t>
        </is>
      </c>
      <c r="D40" t="n">
        <v>3.3827</v>
      </c>
      <c r="E40" t="n">
        <v>29.56</v>
      </c>
      <c r="F40" t="n">
        <v>25</v>
      </c>
      <c r="G40" t="n">
        <v>49.99</v>
      </c>
      <c r="H40" t="n">
        <v>0.61</v>
      </c>
      <c r="I40" t="n">
        <v>30</v>
      </c>
      <c r="J40" t="n">
        <v>304.83</v>
      </c>
      <c r="K40" t="n">
        <v>61.2</v>
      </c>
      <c r="L40" t="n">
        <v>10.5</v>
      </c>
      <c r="M40" t="n">
        <v>28</v>
      </c>
      <c r="N40" t="n">
        <v>88.13</v>
      </c>
      <c r="O40" t="n">
        <v>37830.13</v>
      </c>
      <c r="P40" t="n">
        <v>418.54</v>
      </c>
      <c r="Q40" t="n">
        <v>1397.21</v>
      </c>
      <c r="R40" t="n">
        <v>99.83</v>
      </c>
      <c r="S40" t="n">
        <v>66.97</v>
      </c>
      <c r="T40" t="n">
        <v>13767.43</v>
      </c>
      <c r="U40" t="n">
        <v>0.67</v>
      </c>
      <c r="V40" t="n">
        <v>0.84</v>
      </c>
      <c r="W40" t="n">
        <v>5.34</v>
      </c>
      <c r="X40" t="n">
        <v>0.83</v>
      </c>
      <c r="Y40" t="n">
        <v>1</v>
      </c>
      <c r="Z40" t="n">
        <v>10</v>
      </c>
      <c r="AA40" t="n">
        <v>968.0857299033969</v>
      </c>
      <c r="AB40" t="n">
        <v>1324.577604581987</v>
      </c>
      <c r="AC40" t="n">
        <v>1198.161777057025</v>
      </c>
      <c r="AD40" t="n">
        <v>968085.7299033969</v>
      </c>
      <c r="AE40" t="n">
        <v>1324577.604581987</v>
      </c>
      <c r="AF40" t="n">
        <v>3.948690541291052e-06</v>
      </c>
      <c r="AG40" t="n">
        <v>34.21296296296296</v>
      </c>
      <c r="AH40" t="n">
        <v>1198161.777057025</v>
      </c>
    </row>
    <row r="41">
      <c r="A41" t="n">
        <v>39</v>
      </c>
      <c r="B41" t="n">
        <v>145</v>
      </c>
      <c r="C41" t="inlineStr">
        <is>
          <t xml:space="preserve">CONCLUIDO	</t>
        </is>
      </c>
      <c r="D41" t="n">
        <v>3.3935</v>
      </c>
      <c r="E41" t="n">
        <v>29.47</v>
      </c>
      <c r="F41" t="n">
        <v>24.96</v>
      </c>
      <c r="G41" t="n">
        <v>51.63</v>
      </c>
      <c r="H41" t="n">
        <v>0.63</v>
      </c>
      <c r="I41" t="n">
        <v>29</v>
      </c>
      <c r="J41" t="n">
        <v>305.37</v>
      </c>
      <c r="K41" t="n">
        <v>61.2</v>
      </c>
      <c r="L41" t="n">
        <v>10.75</v>
      </c>
      <c r="M41" t="n">
        <v>27</v>
      </c>
      <c r="N41" t="n">
        <v>88.42</v>
      </c>
      <c r="O41" t="n">
        <v>37896.14</v>
      </c>
      <c r="P41" t="n">
        <v>417.1</v>
      </c>
      <c r="Q41" t="n">
        <v>1397.24</v>
      </c>
      <c r="R41" t="n">
        <v>98.36</v>
      </c>
      <c r="S41" t="n">
        <v>66.97</v>
      </c>
      <c r="T41" t="n">
        <v>13037.47</v>
      </c>
      <c r="U41" t="n">
        <v>0.68</v>
      </c>
      <c r="V41" t="n">
        <v>0.84</v>
      </c>
      <c r="W41" t="n">
        <v>5.34</v>
      </c>
      <c r="X41" t="n">
        <v>0.79</v>
      </c>
      <c r="Y41" t="n">
        <v>1</v>
      </c>
      <c r="Z41" t="n">
        <v>10</v>
      </c>
      <c r="AA41" t="n">
        <v>965.414459156257</v>
      </c>
      <c r="AB41" t="n">
        <v>1320.922654097602</v>
      </c>
      <c r="AC41" t="n">
        <v>1194.855649917115</v>
      </c>
      <c r="AD41" t="n">
        <v>965414.459156257</v>
      </c>
      <c r="AE41" t="n">
        <v>1320922.654097602</v>
      </c>
      <c r="AF41" t="n">
        <v>3.961297588278945e-06</v>
      </c>
      <c r="AG41" t="n">
        <v>34.1087962962963</v>
      </c>
      <c r="AH41" t="n">
        <v>1194855.649917115</v>
      </c>
    </row>
    <row r="42">
      <c r="A42" t="n">
        <v>40</v>
      </c>
      <c r="B42" t="n">
        <v>145</v>
      </c>
      <c r="C42" t="inlineStr">
        <is>
          <t xml:space="preserve">CONCLUIDO	</t>
        </is>
      </c>
      <c r="D42" t="n">
        <v>3.3907</v>
      </c>
      <c r="E42" t="n">
        <v>29.49</v>
      </c>
      <c r="F42" t="n">
        <v>24.98</v>
      </c>
      <c r="G42" t="n">
        <v>51.68</v>
      </c>
      <c r="H42" t="n">
        <v>0.64</v>
      </c>
      <c r="I42" t="n">
        <v>29</v>
      </c>
      <c r="J42" t="n">
        <v>305.9</v>
      </c>
      <c r="K42" t="n">
        <v>61.2</v>
      </c>
      <c r="L42" t="n">
        <v>11</v>
      </c>
      <c r="M42" t="n">
        <v>27</v>
      </c>
      <c r="N42" t="n">
        <v>88.7</v>
      </c>
      <c r="O42" t="n">
        <v>37962.28</v>
      </c>
      <c r="P42" t="n">
        <v>416.58</v>
      </c>
      <c r="Q42" t="n">
        <v>1397.25</v>
      </c>
      <c r="R42" t="n">
        <v>99.2</v>
      </c>
      <c r="S42" t="n">
        <v>66.97</v>
      </c>
      <c r="T42" t="n">
        <v>13454.58</v>
      </c>
      <c r="U42" t="n">
        <v>0.68</v>
      </c>
      <c r="V42" t="n">
        <v>0.84</v>
      </c>
      <c r="W42" t="n">
        <v>5.34</v>
      </c>
      <c r="X42" t="n">
        <v>0.8100000000000001</v>
      </c>
      <c r="Y42" t="n">
        <v>1</v>
      </c>
      <c r="Z42" t="n">
        <v>10</v>
      </c>
      <c r="AA42" t="n">
        <v>965.5238499845577</v>
      </c>
      <c r="AB42" t="n">
        <v>1321.072327454865</v>
      </c>
      <c r="AC42" t="n">
        <v>1194.991038659229</v>
      </c>
      <c r="AD42" t="n">
        <v>965523.8499845577</v>
      </c>
      <c r="AE42" t="n">
        <v>1321072.327454865</v>
      </c>
      <c r="AF42" t="n">
        <v>3.958029094615417e-06</v>
      </c>
      <c r="AG42" t="n">
        <v>34.13194444444444</v>
      </c>
      <c r="AH42" t="n">
        <v>1194991.038659229</v>
      </c>
    </row>
    <row r="43">
      <c r="A43" t="n">
        <v>41</v>
      </c>
      <c r="B43" t="n">
        <v>145</v>
      </c>
      <c r="C43" t="inlineStr">
        <is>
          <t xml:space="preserve">CONCLUIDO	</t>
        </is>
      </c>
      <c r="D43" t="n">
        <v>3.4022</v>
      </c>
      <c r="E43" t="n">
        <v>29.39</v>
      </c>
      <c r="F43" t="n">
        <v>24.93</v>
      </c>
      <c r="G43" t="n">
        <v>53.43</v>
      </c>
      <c r="H43" t="n">
        <v>0.65</v>
      </c>
      <c r="I43" t="n">
        <v>28</v>
      </c>
      <c r="J43" t="n">
        <v>306.44</v>
      </c>
      <c r="K43" t="n">
        <v>61.2</v>
      </c>
      <c r="L43" t="n">
        <v>11.25</v>
      </c>
      <c r="M43" t="n">
        <v>26</v>
      </c>
      <c r="N43" t="n">
        <v>88.98999999999999</v>
      </c>
      <c r="O43" t="n">
        <v>38028.53</v>
      </c>
      <c r="P43" t="n">
        <v>415.82</v>
      </c>
      <c r="Q43" t="n">
        <v>1397.28</v>
      </c>
      <c r="R43" t="n">
        <v>97.76000000000001</v>
      </c>
      <c r="S43" t="n">
        <v>66.97</v>
      </c>
      <c r="T43" t="n">
        <v>12743.04</v>
      </c>
      <c r="U43" t="n">
        <v>0.6899999999999999</v>
      </c>
      <c r="V43" t="n">
        <v>0.84</v>
      </c>
      <c r="W43" t="n">
        <v>5.33</v>
      </c>
      <c r="X43" t="n">
        <v>0.77</v>
      </c>
      <c r="Y43" t="n">
        <v>1</v>
      </c>
      <c r="Z43" t="n">
        <v>10</v>
      </c>
      <c r="AA43" t="n">
        <v>963.2024382122939</v>
      </c>
      <c r="AB43" t="n">
        <v>1317.896069454595</v>
      </c>
      <c r="AC43" t="n">
        <v>1192.117918264598</v>
      </c>
      <c r="AD43" t="n">
        <v>963202.4382122939</v>
      </c>
      <c r="AE43" t="n">
        <v>1317896.069454595</v>
      </c>
      <c r="AF43" t="n">
        <v>3.971453265019191e-06</v>
      </c>
      <c r="AG43" t="n">
        <v>34.0162037037037</v>
      </c>
      <c r="AH43" t="n">
        <v>1192117.918264598</v>
      </c>
    </row>
    <row r="44">
      <c r="A44" t="n">
        <v>42</v>
      </c>
      <c r="B44" t="n">
        <v>145</v>
      </c>
      <c r="C44" t="inlineStr">
        <is>
          <t xml:space="preserve">CONCLUIDO	</t>
        </is>
      </c>
      <c r="D44" t="n">
        <v>3.4112</v>
      </c>
      <c r="E44" t="n">
        <v>29.32</v>
      </c>
      <c r="F44" t="n">
        <v>24.91</v>
      </c>
      <c r="G44" t="n">
        <v>55.36</v>
      </c>
      <c r="H44" t="n">
        <v>0.67</v>
      </c>
      <c r="I44" t="n">
        <v>27</v>
      </c>
      <c r="J44" t="n">
        <v>306.98</v>
      </c>
      <c r="K44" t="n">
        <v>61.2</v>
      </c>
      <c r="L44" t="n">
        <v>11.5</v>
      </c>
      <c r="M44" t="n">
        <v>25</v>
      </c>
      <c r="N44" t="n">
        <v>89.28</v>
      </c>
      <c r="O44" t="n">
        <v>38094.91</v>
      </c>
      <c r="P44" t="n">
        <v>414.31</v>
      </c>
      <c r="Q44" t="n">
        <v>1397.2</v>
      </c>
      <c r="R44" t="n">
        <v>96.79000000000001</v>
      </c>
      <c r="S44" t="n">
        <v>66.97</v>
      </c>
      <c r="T44" t="n">
        <v>12262.12</v>
      </c>
      <c r="U44" t="n">
        <v>0.6899999999999999</v>
      </c>
      <c r="V44" t="n">
        <v>0.84</v>
      </c>
      <c r="W44" t="n">
        <v>5.34</v>
      </c>
      <c r="X44" t="n">
        <v>0.75</v>
      </c>
      <c r="Y44" t="n">
        <v>1</v>
      </c>
      <c r="Z44" t="n">
        <v>10</v>
      </c>
      <c r="AA44" t="n">
        <v>960.7561940340919</v>
      </c>
      <c r="AB44" t="n">
        <v>1314.549010249302</v>
      </c>
      <c r="AC44" t="n">
        <v>1189.090297692232</v>
      </c>
      <c r="AD44" t="n">
        <v>960756.1940340919</v>
      </c>
      <c r="AE44" t="n">
        <v>1314549.010249302</v>
      </c>
      <c r="AF44" t="n">
        <v>3.981959137509102e-06</v>
      </c>
      <c r="AG44" t="n">
        <v>33.93518518518518</v>
      </c>
      <c r="AH44" t="n">
        <v>1189090.297692232</v>
      </c>
    </row>
    <row r="45">
      <c r="A45" t="n">
        <v>43</v>
      </c>
      <c r="B45" t="n">
        <v>145</v>
      </c>
      <c r="C45" t="inlineStr">
        <is>
          <t xml:space="preserve">CONCLUIDO	</t>
        </is>
      </c>
      <c r="D45" t="n">
        <v>3.4115</v>
      </c>
      <c r="E45" t="n">
        <v>29.31</v>
      </c>
      <c r="F45" t="n">
        <v>24.91</v>
      </c>
      <c r="G45" t="n">
        <v>55.35</v>
      </c>
      <c r="H45" t="n">
        <v>0.68</v>
      </c>
      <c r="I45" t="n">
        <v>27</v>
      </c>
      <c r="J45" t="n">
        <v>307.52</v>
      </c>
      <c r="K45" t="n">
        <v>61.2</v>
      </c>
      <c r="L45" t="n">
        <v>11.75</v>
      </c>
      <c r="M45" t="n">
        <v>25</v>
      </c>
      <c r="N45" t="n">
        <v>89.56999999999999</v>
      </c>
      <c r="O45" t="n">
        <v>38161.42</v>
      </c>
      <c r="P45" t="n">
        <v>413.32</v>
      </c>
      <c r="Q45" t="n">
        <v>1397.26</v>
      </c>
      <c r="R45" t="n">
        <v>96.66</v>
      </c>
      <c r="S45" t="n">
        <v>66.97</v>
      </c>
      <c r="T45" t="n">
        <v>12198.95</v>
      </c>
      <c r="U45" t="n">
        <v>0.6899999999999999</v>
      </c>
      <c r="V45" t="n">
        <v>0.84</v>
      </c>
      <c r="W45" t="n">
        <v>5.34</v>
      </c>
      <c r="X45" t="n">
        <v>0.74</v>
      </c>
      <c r="Y45" t="n">
        <v>1</v>
      </c>
      <c r="Z45" t="n">
        <v>10</v>
      </c>
      <c r="AA45" t="n">
        <v>960.0158867192922</v>
      </c>
      <c r="AB45" t="n">
        <v>1313.53608912114</v>
      </c>
      <c r="AC45" t="n">
        <v>1188.174048334897</v>
      </c>
      <c r="AD45" t="n">
        <v>960015.8867192923</v>
      </c>
      <c r="AE45" t="n">
        <v>1313536.08912114</v>
      </c>
      <c r="AF45" t="n">
        <v>3.982309333258765e-06</v>
      </c>
      <c r="AG45" t="n">
        <v>33.92361111111111</v>
      </c>
      <c r="AH45" t="n">
        <v>1188174.048334897</v>
      </c>
    </row>
    <row r="46">
      <c r="A46" t="n">
        <v>44</v>
      </c>
      <c r="B46" t="n">
        <v>145</v>
      </c>
      <c r="C46" t="inlineStr">
        <is>
          <t xml:space="preserve">CONCLUIDO	</t>
        </is>
      </c>
      <c r="D46" t="n">
        <v>3.4207</v>
      </c>
      <c r="E46" t="n">
        <v>29.23</v>
      </c>
      <c r="F46" t="n">
        <v>24.88</v>
      </c>
      <c r="G46" t="n">
        <v>57.42</v>
      </c>
      <c r="H46" t="n">
        <v>0.6899999999999999</v>
      </c>
      <c r="I46" t="n">
        <v>26</v>
      </c>
      <c r="J46" t="n">
        <v>308.06</v>
      </c>
      <c r="K46" t="n">
        <v>61.2</v>
      </c>
      <c r="L46" t="n">
        <v>12</v>
      </c>
      <c r="M46" t="n">
        <v>24</v>
      </c>
      <c r="N46" t="n">
        <v>89.86</v>
      </c>
      <c r="O46" t="n">
        <v>38228.06</v>
      </c>
      <c r="P46" t="n">
        <v>411.95</v>
      </c>
      <c r="Q46" t="n">
        <v>1397.19</v>
      </c>
      <c r="R46" t="n">
        <v>95.81</v>
      </c>
      <c r="S46" t="n">
        <v>66.97</v>
      </c>
      <c r="T46" t="n">
        <v>11775.42</v>
      </c>
      <c r="U46" t="n">
        <v>0.7</v>
      </c>
      <c r="V46" t="n">
        <v>0.85</v>
      </c>
      <c r="W46" t="n">
        <v>5.34</v>
      </c>
      <c r="X46" t="n">
        <v>0.72</v>
      </c>
      <c r="Y46" t="n">
        <v>1</v>
      </c>
      <c r="Z46" t="n">
        <v>10</v>
      </c>
      <c r="AA46" t="n">
        <v>957.7018996472108</v>
      </c>
      <c r="AB46" t="n">
        <v>1310.369989923213</v>
      </c>
      <c r="AC46" t="n">
        <v>1185.310117200773</v>
      </c>
      <c r="AD46" t="n">
        <v>957701.8996472107</v>
      </c>
      <c r="AE46" t="n">
        <v>1310369.989923213</v>
      </c>
      <c r="AF46" t="n">
        <v>3.993048669581785e-06</v>
      </c>
      <c r="AG46" t="n">
        <v>33.83101851851852</v>
      </c>
      <c r="AH46" t="n">
        <v>1185310.117200773</v>
      </c>
    </row>
    <row r="47">
      <c r="A47" t="n">
        <v>45</v>
      </c>
      <c r="B47" t="n">
        <v>145</v>
      </c>
      <c r="C47" t="inlineStr">
        <is>
          <t xml:space="preserve">CONCLUIDO	</t>
        </is>
      </c>
      <c r="D47" t="n">
        <v>3.4324</v>
      </c>
      <c r="E47" t="n">
        <v>29.13</v>
      </c>
      <c r="F47" t="n">
        <v>24.84</v>
      </c>
      <c r="G47" t="n">
        <v>59.61</v>
      </c>
      <c r="H47" t="n">
        <v>0.71</v>
      </c>
      <c r="I47" t="n">
        <v>25</v>
      </c>
      <c r="J47" t="n">
        <v>308.6</v>
      </c>
      <c r="K47" t="n">
        <v>61.2</v>
      </c>
      <c r="L47" t="n">
        <v>12.25</v>
      </c>
      <c r="M47" t="n">
        <v>23</v>
      </c>
      <c r="N47" t="n">
        <v>90.15000000000001</v>
      </c>
      <c r="O47" t="n">
        <v>38294.82</v>
      </c>
      <c r="P47" t="n">
        <v>410.72</v>
      </c>
      <c r="Q47" t="n">
        <v>1397.24</v>
      </c>
      <c r="R47" t="n">
        <v>94.5</v>
      </c>
      <c r="S47" t="n">
        <v>66.97</v>
      </c>
      <c r="T47" t="n">
        <v>11127.18</v>
      </c>
      <c r="U47" t="n">
        <v>0.71</v>
      </c>
      <c r="V47" t="n">
        <v>0.85</v>
      </c>
      <c r="W47" t="n">
        <v>5.33</v>
      </c>
      <c r="X47" t="n">
        <v>0.67</v>
      </c>
      <c r="Y47" t="n">
        <v>1</v>
      </c>
      <c r="Z47" t="n">
        <v>10</v>
      </c>
      <c r="AA47" t="n">
        <v>955.1274523621726</v>
      </c>
      <c r="AB47" t="n">
        <v>1306.847517571225</v>
      </c>
      <c r="AC47" t="n">
        <v>1182.123824666237</v>
      </c>
      <c r="AD47" t="n">
        <v>955127.4523621725</v>
      </c>
      <c r="AE47" t="n">
        <v>1306847.517571225</v>
      </c>
      <c r="AF47" t="n">
        <v>4.006706303818667e-06</v>
      </c>
      <c r="AG47" t="n">
        <v>33.71527777777778</v>
      </c>
      <c r="AH47" t="n">
        <v>1182123.824666237</v>
      </c>
    </row>
    <row r="48">
      <c r="A48" t="n">
        <v>46</v>
      </c>
      <c r="B48" t="n">
        <v>145</v>
      </c>
      <c r="C48" t="inlineStr">
        <is>
          <t xml:space="preserve">CONCLUIDO	</t>
        </is>
      </c>
      <c r="D48" t="n">
        <v>3.4315</v>
      </c>
      <c r="E48" t="n">
        <v>29.14</v>
      </c>
      <c r="F48" t="n">
        <v>24.85</v>
      </c>
      <c r="G48" t="n">
        <v>59.63</v>
      </c>
      <c r="H48" t="n">
        <v>0.72</v>
      </c>
      <c r="I48" t="n">
        <v>25</v>
      </c>
      <c r="J48" t="n">
        <v>309.14</v>
      </c>
      <c r="K48" t="n">
        <v>61.2</v>
      </c>
      <c r="L48" t="n">
        <v>12.5</v>
      </c>
      <c r="M48" t="n">
        <v>23</v>
      </c>
      <c r="N48" t="n">
        <v>90.44</v>
      </c>
      <c r="O48" t="n">
        <v>38361.7</v>
      </c>
      <c r="P48" t="n">
        <v>410.54</v>
      </c>
      <c r="Q48" t="n">
        <v>1397.19</v>
      </c>
      <c r="R48" t="n">
        <v>94.81999999999999</v>
      </c>
      <c r="S48" t="n">
        <v>66.97</v>
      </c>
      <c r="T48" t="n">
        <v>11286.74</v>
      </c>
      <c r="U48" t="n">
        <v>0.71</v>
      </c>
      <c r="V48" t="n">
        <v>0.85</v>
      </c>
      <c r="W48" t="n">
        <v>5.33</v>
      </c>
      <c r="X48" t="n">
        <v>0.68</v>
      </c>
      <c r="Y48" t="n">
        <v>1</v>
      </c>
      <c r="Z48" t="n">
        <v>10</v>
      </c>
      <c r="AA48" t="n">
        <v>955.1708758941353</v>
      </c>
      <c r="AB48" t="n">
        <v>1306.906931563368</v>
      </c>
      <c r="AC48" t="n">
        <v>1182.177568270358</v>
      </c>
      <c r="AD48" t="n">
        <v>955170.8758941353</v>
      </c>
      <c r="AE48" t="n">
        <v>1306906.931563368</v>
      </c>
      <c r="AF48" t="n">
        <v>4.005655716569677e-06</v>
      </c>
      <c r="AG48" t="n">
        <v>33.72685185185185</v>
      </c>
      <c r="AH48" t="n">
        <v>1182177.568270358</v>
      </c>
    </row>
    <row r="49">
      <c r="A49" t="n">
        <v>47</v>
      </c>
      <c r="B49" t="n">
        <v>145</v>
      </c>
      <c r="C49" t="inlineStr">
        <is>
          <t xml:space="preserve">CONCLUIDO	</t>
        </is>
      </c>
      <c r="D49" t="n">
        <v>3.4409</v>
      </c>
      <c r="E49" t="n">
        <v>29.06</v>
      </c>
      <c r="F49" t="n">
        <v>24.82</v>
      </c>
      <c r="G49" t="n">
        <v>62.05</v>
      </c>
      <c r="H49" t="n">
        <v>0.73</v>
      </c>
      <c r="I49" t="n">
        <v>24</v>
      </c>
      <c r="J49" t="n">
        <v>309.68</v>
      </c>
      <c r="K49" t="n">
        <v>61.2</v>
      </c>
      <c r="L49" t="n">
        <v>12.75</v>
      </c>
      <c r="M49" t="n">
        <v>22</v>
      </c>
      <c r="N49" t="n">
        <v>90.73999999999999</v>
      </c>
      <c r="O49" t="n">
        <v>38428.72</v>
      </c>
      <c r="P49" t="n">
        <v>408.85</v>
      </c>
      <c r="Q49" t="n">
        <v>1397.27</v>
      </c>
      <c r="R49" t="n">
        <v>93.89</v>
      </c>
      <c r="S49" t="n">
        <v>66.97</v>
      </c>
      <c r="T49" t="n">
        <v>10826.99</v>
      </c>
      <c r="U49" t="n">
        <v>0.71</v>
      </c>
      <c r="V49" t="n">
        <v>0.85</v>
      </c>
      <c r="W49" t="n">
        <v>5.33</v>
      </c>
      <c r="X49" t="n">
        <v>0.65</v>
      </c>
      <c r="Y49" t="n">
        <v>1</v>
      </c>
      <c r="Z49" t="n">
        <v>10</v>
      </c>
      <c r="AA49" t="n">
        <v>942.7104102669238</v>
      </c>
      <c r="AB49" t="n">
        <v>1289.85797277527</v>
      </c>
      <c r="AC49" t="n">
        <v>1166.755738180633</v>
      </c>
      <c r="AD49" t="n">
        <v>942710.4102669237</v>
      </c>
      <c r="AE49" t="n">
        <v>1289857.97277527</v>
      </c>
      <c r="AF49" t="n">
        <v>4.016628516725805e-06</v>
      </c>
      <c r="AG49" t="n">
        <v>33.63425925925926</v>
      </c>
      <c r="AH49" t="n">
        <v>1166755.738180633</v>
      </c>
    </row>
    <row r="50">
      <c r="A50" t="n">
        <v>48</v>
      </c>
      <c r="B50" t="n">
        <v>145</v>
      </c>
      <c r="C50" t="inlineStr">
        <is>
          <t xml:space="preserve">CONCLUIDO	</t>
        </is>
      </c>
      <c r="D50" t="n">
        <v>3.4413</v>
      </c>
      <c r="E50" t="n">
        <v>29.06</v>
      </c>
      <c r="F50" t="n">
        <v>24.82</v>
      </c>
      <c r="G50" t="n">
        <v>62.04</v>
      </c>
      <c r="H50" t="n">
        <v>0.75</v>
      </c>
      <c r="I50" t="n">
        <v>24</v>
      </c>
      <c r="J50" t="n">
        <v>310.23</v>
      </c>
      <c r="K50" t="n">
        <v>61.2</v>
      </c>
      <c r="L50" t="n">
        <v>13</v>
      </c>
      <c r="M50" t="n">
        <v>22</v>
      </c>
      <c r="N50" t="n">
        <v>91.03</v>
      </c>
      <c r="O50" t="n">
        <v>38495.87</v>
      </c>
      <c r="P50" t="n">
        <v>408.52</v>
      </c>
      <c r="Q50" t="n">
        <v>1397.22</v>
      </c>
      <c r="R50" t="n">
        <v>93.86</v>
      </c>
      <c r="S50" t="n">
        <v>66.97</v>
      </c>
      <c r="T50" t="n">
        <v>10810.87</v>
      </c>
      <c r="U50" t="n">
        <v>0.71</v>
      </c>
      <c r="V50" t="n">
        <v>0.85</v>
      </c>
      <c r="W50" t="n">
        <v>5.33</v>
      </c>
      <c r="X50" t="n">
        <v>0.65</v>
      </c>
      <c r="Y50" t="n">
        <v>1</v>
      </c>
      <c r="Z50" t="n">
        <v>10</v>
      </c>
      <c r="AA50" t="n">
        <v>942.4286271247624</v>
      </c>
      <c r="AB50" t="n">
        <v>1289.472424648771</v>
      </c>
      <c r="AC50" t="n">
        <v>1166.406986226206</v>
      </c>
      <c r="AD50" t="n">
        <v>942428.6271247624</v>
      </c>
      <c r="AE50" t="n">
        <v>1289472.424648771</v>
      </c>
      <c r="AF50" t="n">
        <v>4.017095444392023e-06</v>
      </c>
      <c r="AG50" t="n">
        <v>33.63425925925926</v>
      </c>
      <c r="AH50" t="n">
        <v>1166406.986226206</v>
      </c>
    </row>
    <row r="51">
      <c r="A51" t="n">
        <v>49</v>
      </c>
      <c r="B51" t="n">
        <v>145</v>
      </c>
      <c r="C51" t="inlineStr">
        <is>
          <t xml:space="preserve">CONCLUIDO	</t>
        </is>
      </c>
      <c r="D51" t="n">
        <v>3.4506</v>
      </c>
      <c r="E51" t="n">
        <v>28.98</v>
      </c>
      <c r="F51" t="n">
        <v>24.79</v>
      </c>
      <c r="G51" t="n">
        <v>64.67</v>
      </c>
      <c r="H51" t="n">
        <v>0.76</v>
      </c>
      <c r="I51" t="n">
        <v>23</v>
      </c>
      <c r="J51" t="n">
        <v>310.77</v>
      </c>
      <c r="K51" t="n">
        <v>61.2</v>
      </c>
      <c r="L51" t="n">
        <v>13.25</v>
      </c>
      <c r="M51" t="n">
        <v>21</v>
      </c>
      <c r="N51" t="n">
        <v>91.33</v>
      </c>
      <c r="O51" t="n">
        <v>38563.14</v>
      </c>
      <c r="P51" t="n">
        <v>406.95</v>
      </c>
      <c r="Q51" t="n">
        <v>1397.26</v>
      </c>
      <c r="R51" t="n">
        <v>92.95999999999999</v>
      </c>
      <c r="S51" t="n">
        <v>66.97</v>
      </c>
      <c r="T51" t="n">
        <v>10365.78</v>
      </c>
      <c r="U51" t="n">
        <v>0.72</v>
      </c>
      <c r="V51" t="n">
        <v>0.85</v>
      </c>
      <c r="W51" t="n">
        <v>5.33</v>
      </c>
      <c r="X51" t="n">
        <v>0.63</v>
      </c>
      <c r="Y51" t="n">
        <v>1</v>
      </c>
      <c r="Z51" t="n">
        <v>10</v>
      </c>
      <c r="AA51" t="n">
        <v>940.0025178805248</v>
      </c>
      <c r="AB51" t="n">
        <v>1286.152914948419</v>
      </c>
      <c r="AC51" t="n">
        <v>1163.404285872695</v>
      </c>
      <c r="AD51" t="n">
        <v>940002.5178805249</v>
      </c>
      <c r="AE51" t="n">
        <v>1286152.914948419</v>
      </c>
      <c r="AF51" t="n">
        <v>4.027951512631597e-06</v>
      </c>
      <c r="AG51" t="n">
        <v>33.54166666666666</v>
      </c>
      <c r="AH51" t="n">
        <v>1163404.285872695</v>
      </c>
    </row>
    <row r="52">
      <c r="A52" t="n">
        <v>50</v>
      </c>
      <c r="B52" t="n">
        <v>145</v>
      </c>
      <c r="C52" t="inlineStr">
        <is>
          <t xml:space="preserve">CONCLUIDO	</t>
        </is>
      </c>
      <c r="D52" t="n">
        <v>3.451</v>
      </c>
      <c r="E52" t="n">
        <v>28.98</v>
      </c>
      <c r="F52" t="n">
        <v>24.79</v>
      </c>
      <c r="G52" t="n">
        <v>64.67</v>
      </c>
      <c r="H52" t="n">
        <v>0.77</v>
      </c>
      <c r="I52" t="n">
        <v>23</v>
      </c>
      <c r="J52" t="n">
        <v>311.32</v>
      </c>
      <c r="K52" t="n">
        <v>61.2</v>
      </c>
      <c r="L52" t="n">
        <v>13.5</v>
      </c>
      <c r="M52" t="n">
        <v>21</v>
      </c>
      <c r="N52" t="n">
        <v>91.62</v>
      </c>
      <c r="O52" t="n">
        <v>38630.55</v>
      </c>
      <c r="P52" t="n">
        <v>406.68</v>
      </c>
      <c r="Q52" t="n">
        <v>1397.17</v>
      </c>
      <c r="R52" t="n">
        <v>92.95999999999999</v>
      </c>
      <c r="S52" t="n">
        <v>66.97</v>
      </c>
      <c r="T52" t="n">
        <v>10367.2</v>
      </c>
      <c r="U52" t="n">
        <v>0.72</v>
      </c>
      <c r="V52" t="n">
        <v>0.85</v>
      </c>
      <c r="W52" t="n">
        <v>5.33</v>
      </c>
      <c r="X52" t="n">
        <v>0.62</v>
      </c>
      <c r="Y52" t="n">
        <v>1</v>
      </c>
      <c r="Z52" t="n">
        <v>10</v>
      </c>
      <c r="AA52" t="n">
        <v>939.7638918952898</v>
      </c>
      <c r="AB52" t="n">
        <v>1285.826416347985</v>
      </c>
      <c r="AC52" t="n">
        <v>1163.108947840442</v>
      </c>
      <c r="AD52" t="n">
        <v>939763.8918952898</v>
      </c>
      <c r="AE52" t="n">
        <v>1285826.416347985</v>
      </c>
      <c r="AF52" t="n">
        <v>4.028418440297815e-06</v>
      </c>
      <c r="AG52" t="n">
        <v>33.54166666666666</v>
      </c>
      <c r="AH52" t="n">
        <v>1163108.947840442</v>
      </c>
    </row>
    <row r="53">
      <c r="A53" t="n">
        <v>51</v>
      </c>
      <c r="B53" t="n">
        <v>145</v>
      </c>
      <c r="C53" t="inlineStr">
        <is>
          <t xml:space="preserve">CONCLUIDO	</t>
        </is>
      </c>
      <c r="D53" t="n">
        <v>3.4511</v>
      </c>
      <c r="E53" t="n">
        <v>28.98</v>
      </c>
      <c r="F53" t="n">
        <v>24.79</v>
      </c>
      <c r="G53" t="n">
        <v>64.66</v>
      </c>
      <c r="H53" t="n">
        <v>0.79</v>
      </c>
      <c r="I53" t="n">
        <v>23</v>
      </c>
      <c r="J53" t="n">
        <v>311.87</v>
      </c>
      <c r="K53" t="n">
        <v>61.2</v>
      </c>
      <c r="L53" t="n">
        <v>13.75</v>
      </c>
      <c r="M53" t="n">
        <v>21</v>
      </c>
      <c r="N53" t="n">
        <v>91.92</v>
      </c>
      <c r="O53" t="n">
        <v>38698.21</v>
      </c>
      <c r="P53" t="n">
        <v>405.75</v>
      </c>
      <c r="Q53" t="n">
        <v>1397.18</v>
      </c>
      <c r="R53" t="n">
        <v>92.87</v>
      </c>
      <c r="S53" t="n">
        <v>66.97</v>
      </c>
      <c r="T53" t="n">
        <v>10320.41</v>
      </c>
      <c r="U53" t="n">
        <v>0.72</v>
      </c>
      <c r="V53" t="n">
        <v>0.85</v>
      </c>
      <c r="W53" t="n">
        <v>5.33</v>
      </c>
      <c r="X53" t="n">
        <v>0.62</v>
      </c>
      <c r="Y53" t="n">
        <v>1</v>
      </c>
      <c r="Z53" t="n">
        <v>10</v>
      </c>
      <c r="AA53" t="n">
        <v>939.0997747084517</v>
      </c>
      <c r="AB53" t="n">
        <v>1284.917741914171</v>
      </c>
      <c r="AC53" t="n">
        <v>1162.286996019259</v>
      </c>
      <c r="AD53" t="n">
        <v>939099.7747084517</v>
      </c>
      <c r="AE53" t="n">
        <v>1284917.741914171</v>
      </c>
      <c r="AF53" t="n">
        <v>4.02853517221437e-06</v>
      </c>
      <c r="AG53" t="n">
        <v>33.54166666666666</v>
      </c>
      <c r="AH53" t="n">
        <v>1162286.996019259</v>
      </c>
    </row>
    <row r="54">
      <c r="A54" t="n">
        <v>52</v>
      </c>
      <c r="B54" t="n">
        <v>145</v>
      </c>
      <c r="C54" t="inlineStr">
        <is>
          <t xml:space="preserve">CONCLUIDO	</t>
        </is>
      </c>
      <c r="D54" t="n">
        <v>3.4601</v>
      </c>
      <c r="E54" t="n">
        <v>28.9</v>
      </c>
      <c r="F54" t="n">
        <v>24.77</v>
      </c>
      <c r="G54" t="n">
        <v>67.54000000000001</v>
      </c>
      <c r="H54" t="n">
        <v>0.8</v>
      </c>
      <c r="I54" t="n">
        <v>22</v>
      </c>
      <c r="J54" t="n">
        <v>312.42</v>
      </c>
      <c r="K54" t="n">
        <v>61.2</v>
      </c>
      <c r="L54" t="n">
        <v>14</v>
      </c>
      <c r="M54" t="n">
        <v>20</v>
      </c>
      <c r="N54" t="n">
        <v>92.22</v>
      </c>
      <c r="O54" t="n">
        <v>38765.89</v>
      </c>
      <c r="P54" t="n">
        <v>405.5</v>
      </c>
      <c r="Q54" t="n">
        <v>1397.3</v>
      </c>
      <c r="R54" t="n">
        <v>92.31</v>
      </c>
      <c r="S54" t="n">
        <v>66.97</v>
      </c>
      <c r="T54" t="n">
        <v>10048.78</v>
      </c>
      <c r="U54" t="n">
        <v>0.73</v>
      </c>
      <c r="V54" t="n">
        <v>0.85</v>
      </c>
      <c r="W54" t="n">
        <v>5.33</v>
      </c>
      <c r="X54" t="n">
        <v>0.6</v>
      </c>
      <c r="Y54" t="n">
        <v>1</v>
      </c>
      <c r="Z54" t="n">
        <v>10</v>
      </c>
      <c r="AA54" t="n">
        <v>937.6040403481519</v>
      </c>
      <c r="AB54" t="n">
        <v>1282.871212175265</v>
      </c>
      <c r="AC54" t="n">
        <v>1160.435784206312</v>
      </c>
      <c r="AD54" t="n">
        <v>937604.0403481519</v>
      </c>
      <c r="AE54" t="n">
        <v>1282871.212175265</v>
      </c>
      <c r="AF54" t="n">
        <v>4.039041044704281e-06</v>
      </c>
      <c r="AG54" t="n">
        <v>33.44907407407407</v>
      </c>
      <c r="AH54" t="n">
        <v>1160435.784206312</v>
      </c>
    </row>
    <row r="55">
      <c r="A55" t="n">
        <v>53</v>
      </c>
      <c r="B55" t="n">
        <v>145</v>
      </c>
      <c r="C55" t="inlineStr">
        <is>
          <t xml:space="preserve">CONCLUIDO	</t>
        </is>
      </c>
      <c r="D55" t="n">
        <v>3.4593</v>
      </c>
      <c r="E55" t="n">
        <v>28.91</v>
      </c>
      <c r="F55" t="n">
        <v>24.77</v>
      </c>
      <c r="G55" t="n">
        <v>67.56</v>
      </c>
      <c r="H55" t="n">
        <v>0.8100000000000001</v>
      </c>
      <c r="I55" t="n">
        <v>22</v>
      </c>
      <c r="J55" t="n">
        <v>312.97</v>
      </c>
      <c r="K55" t="n">
        <v>61.2</v>
      </c>
      <c r="L55" t="n">
        <v>14.25</v>
      </c>
      <c r="M55" t="n">
        <v>20</v>
      </c>
      <c r="N55" t="n">
        <v>92.52</v>
      </c>
      <c r="O55" t="n">
        <v>38833.69</v>
      </c>
      <c r="P55" t="n">
        <v>404.22</v>
      </c>
      <c r="Q55" t="n">
        <v>1397.23</v>
      </c>
      <c r="R55" t="n">
        <v>92.25</v>
      </c>
      <c r="S55" t="n">
        <v>66.97</v>
      </c>
      <c r="T55" t="n">
        <v>10015.16</v>
      </c>
      <c r="U55" t="n">
        <v>0.73</v>
      </c>
      <c r="V55" t="n">
        <v>0.85</v>
      </c>
      <c r="W55" t="n">
        <v>5.33</v>
      </c>
      <c r="X55" t="n">
        <v>0.61</v>
      </c>
      <c r="Y55" t="n">
        <v>1</v>
      </c>
      <c r="Z55" t="n">
        <v>10</v>
      </c>
      <c r="AA55" t="n">
        <v>936.8071216471548</v>
      </c>
      <c r="AB55" t="n">
        <v>1281.780832850989</v>
      </c>
      <c r="AC55" t="n">
        <v>1159.449469154388</v>
      </c>
      <c r="AD55" t="n">
        <v>936807.1216471548</v>
      </c>
      <c r="AE55" t="n">
        <v>1281780.832850989</v>
      </c>
      <c r="AF55" t="n">
        <v>4.038107189371844e-06</v>
      </c>
      <c r="AG55" t="n">
        <v>33.46064814814815</v>
      </c>
      <c r="AH55" t="n">
        <v>1159449.469154388</v>
      </c>
    </row>
    <row r="56">
      <c r="A56" t="n">
        <v>54</v>
      </c>
      <c r="B56" t="n">
        <v>145</v>
      </c>
      <c r="C56" t="inlineStr">
        <is>
          <t xml:space="preserve">CONCLUIDO	</t>
        </is>
      </c>
      <c r="D56" t="n">
        <v>3.471</v>
      </c>
      <c r="E56" t="n">
        <v>28.81</v>
      </c>
      <c r="F56" t="n">
        <v>24.73</v>
      </c>
      <c r="G56" t="n">
        <v>70.66</v>
      </c>
      <c r="H56" t="n">
        <v>0.82</v>
      </c>
      <c r="I56" t="n">
        <v>21</v>
      </c>
      <c r="J56" t="n">
        <v>313.52</v>
      </c>
      <c r="K56" t="n">
        <v>61.2</v>
      </c>
      <c r="L56" t="n">
        <v>14.5</v>
      </c>
      <c r="M56" t="n">
        <v>19</v>
      </c>
      <c r="N56" t="n">
        <v>92.81999999999999</v>
      </c>
      <c r="O56" t="n">
        <v>38901.63</v>
      </c>
      <c r="P56" t="n">
        <v>402.42</v>
      </c>
      <c r="Q56" t="n">
        <v>1397.21</v>
      </c>
      <c r="R56" t="n">
        <v>90.77</v>
      </c>
      <c r="S56" t="n">
        <v>66.97</v>
      </c>
      <c r="T56" t="n">
        <v>9282.190000000001</v>
      </c>
      <c r="U56" t="n">
        <v>0.74</v>
      </c>
      <c r="V56" t="n">
        <v>0.85</v>
      </c>
      <c r="W56" t="n">
        <v>5.33</v>
      </c>
      <c r="X56" t="n">
        <v>0.5600000000000001</v>
      </c>
      <c r="Y56" t="n">
        <v>1</v>
      </c>
      <c r="Z56" t="n">
        <v>10</v>
      </c>
      <c r="AA56" t="n">
        <v>933.900760350325</v>
      </c>
      <c r="AB56" t="n">
        <v>1277.804221105056</v>
      </c>
      <c r="AC56" t="n">
        <v>1155.852379652277</v>
      </c>
      <c r="AD56" t="n">
        <v>933900.7603503249</v>
      </c>
      <c r="AE56" t="n">
        <v>1277804.221105056</v>
      </c>
      <c r="AF56" t="n">
        <v>4.051764823608728e-06</v>
      </c>
      <c r="AG56" t="n">
        <v>33.3449074074074</v>
      </c>
      <c r="AH56" t="n">
        <v>1155852.379652277</v>
      </c>
    </row>
    <row r="57">
      <c r="A57" t="n">
        <v>55</v>
      </c>
      <c r="B57" t="n">
        <v>145</v>
      </c>
      <c r="C57" t="inlineStr">
        <is>
          <t xml:space="preserve">CONCLUIDO	</t>
        </is>
      </c>
      <c r="D57" t="n">
        <v>3.4677</v>
      </c>
      <c r="E57" t="n">
        <v>28.84</v>
      </c>
      <c r="F57" t="n">
        <v>24.76</v>
      </c>
      <c r="G57" t="n">
        <v>70.73</v>
      </c>
      <c r="H57" t="n">
        <v>0.84</v>
      </c>
      <c r="I57" t="n">
        <v>21</v>
      </c>
      <c r="J57" t="n">
        <v>314.07</v>
      </c>
      <c r="K57" t="n">
        <v>61.2</v>
      </c>
      <c r="L57" t="n">
        <v>14.75</v>
      </c>
      <c r="M57" t="n">
        <v>19</v>
      </c>
      <c r="N57" t="n">
        <v>93.12</v>
      </c>
      <c r="O57" t="n">
        <v>38969.71</v>
      </c>
      <c r="P57" t="n">
        <v>402.52</v>
      </c>
      <c r="Q57" t="n">
        <v>1397.21</v>
      </c>
      <c r="R57" t="n">
        <v>91.64</v>
      </c>
      <c r="S57" t="n">
        <v>66.97</v>
      </c>
      <c r="T57" t="n">
        <v>9714.98</v>
      </c>
      <c r="U57" t="n">
        <v>0.73</v>
      </c>
      <c r="V57" t="n">
        <v>0.85</v>
      </c>
      <c r="W57" t="n">
        <v>5.34</v>
      </c>
      <c r="X57" t="n">
        <v>0.59</v>
      </c>
      <c r="Y57" t="n">
        <v>1</v>
      </c>
      <c r="Z57" t="n">
        <v>10</v>
      </c>
      <c r="AA57" t="n">
        <v>934.5400334154738</v>
      </c>
      <c r="AB57" t="n">
        <v>1278.67890271553</v>
      </c>
      <c r="AC57" t="n">
        <v>1156.64358287747</v>
      </c>
      <c r="AD57" t="n">
        <v>934540.0334154738</v>
      </c>
      <c r="AE57" t="n">
        <v>1278678.90271553</v>
      </c>
      <c r="AF57" t="n">
        <v>4.047912670362426e-06</v>
      </c>
      <c r="AG57" t="n">
        <v>33.37962962962963</v>
      </c>
      <c r="AH57" t="n">
        <v>1156643.58287747</v>
      </c>
    </row>
    <row r="58">
      <c r="A58" t="n">
        <v>56</v>
      </c>
      <c r="B58" t="n">
        <v>145</v>
      </c>
      <c r="C58" t="inlineStr">
        <is>
          <t xml:space="preserve">CONCLUIDO	</t>
        </is>
      </c>
      <c r="D58" t="n">
        <v>3.47</v>
      </c>
      <c r="E58" t="n">
        <v>28.82</v>
      </c>
      <c r="F58" t="n">
        <v>24.74</v>
      </c>
      <c r="G58" t="n">
        <v>70.68000000000001</v>
      </c>
      <c r="H58" t="n">
        <v>0.85</v>
      </c>
      <c r="I58" t="n">
        <v>21</v>
      </c>
      <c r="J58" t="n">
        <v>314.62</v>
      </c>
      <c r="K58" t="n">
        <v>61.2</v>
      </c>
      <c r="L58" t="n">
        <v>15</v>
      </c>
      <c r="M58" t="n">
        <v>19</v>
      </c>
      <c r="N58" t="n">
        <v>93.43000000000001</v>
      </c>
      <c r="O58" t="n">
        <v>39037.92</v>
      </c>
      <c r="P58" t="n">
        <v>401.24</v>
      </c>
      <c r="Q58" t="n">
        <v>1397.28</v>
      </c>
      <c r="R58" t="n">
        <v>91.02</v>
      </c>
      <c r="S58" t="n">
        <v>66.97</v>
      </c>
      <c r="T58" t="n">
        <v>9408.07</v>
      </c>
      <c r="U58" t="n">
        <v>0.74</v>
      </c>
      <c r="V58" t="n">
        <v>0.85</v>
      </c>
      <c r="W58" t="n">
        <v>5.33</v>
      </c>
      <c r="X58" t="n">
        <v>0.57</v>
      </c>
      <c r="Y58" t="n">
        <v>1</v>
      </c>
      <c r="Z58" t="n">
        <v>10</v>
      </c>
      <c r="AA58" t="n">
        <v>933.2558881329605</v>
      </c>
      <c r="AB58" t="n">
        <v>1276.921878487504</v>
      </c>
      <c r="AC58" t="n">
        <v>1155.054246575768</v>
      </c>
      <c r="AD58" t="n">
        <v>933255.8881329605</v>
      </c>
      <c r="AE58" t="n">
        <v>1276921.878487504</v>
      </c>
      <c r="AF58" t="n">
        <v>4.050597504443182e-06</v>
      </c>
      <c r="AG58" t="n">
        <v>33.35648148148148</v>
      </c>
      <c r="AH58" t="n">
        <v>1155054.246575768</v>
      </c>
    </row>
    <row r="59">
      <c r="A59" t="n">
        <v>57</v>
      </c>
      <c r="B59" t="n">
        <v>145</v>
      </c>
      <c r="C59" t="inlineStr">
        <is>
          <t xml:space="preserve">CONCLUIDO	</t>
        </is>
      </c>
      <c r="D59" t="n">
        <v>3.4805</v>
      </c>
      <c r="E59" t="n">
        <v>28.73</v>
      </c>
      <c r="F59" t="n">
        <v>24.7</v>
      </c>
      <c r="G59" t="n">
        <v>74.11</v>
      </c>
      <c r="H59" t="n">
        <v>0.86</v>
      </c>
      <c r="I59" t="n">
        <v>20</v>
      </c>
      <c r="J59" t="n">
        <v>315.18</v>
      </c>
      <c r="K59" t="n">
        <v>61.2</v>
      </c>
      <c r="L59" t="n">
        <v>15.25</v>
      </c>
      <c r="M59" t="n">
        <v>18</v>
      </c>
      <c r="N59" t="n">
        <v>93.73</v>
      </c>
      <c r="O59" t="n">
        <v>39106.27</v>
      </c>
      <c r="P59" t="n">
        <v>400.3</v>
      </c>
      <c r="Q59" t="n">
        <v>1397.22</v>
      </c>
      <c r="R59" t="n">
        <v>90.02</v>
      </c>
      <c r="S59" t="n">
        <v>66.97</v>
      </c>
      <c r="T59" t="n">
        <v>8911.91</v>
      </c>
      <c r="U59" t="n">
        <v>0.74</v>
      </c>
      <c r="V59" t="n">
        <v>0.85</v>
      </c>
      <c r="W59" t="n">
        <v>5.33</v>
      </c>
      <c r="X59" t="n">
        <v>0.54</v>
      </c>
      <c r="Y59" t="n">
        <v>1</v>
      </c>
      <c r="Z59" t="n">
        <v>10</v>
      </c>
      <c r="AA59" t="n">
        <v>931.1116624283584</v>
      </c>
      <c r="AB59" t="n">
        <v>1273.988054281905</v>
      </c>
      <c r="AC59" t="n">
        <v>1152.400422434703</v>
      </c>
      <c r="AD59" t="n">
        <v>931111.6624283583</v>
      </c>
      <c r="AE59" t="n">
        <v>1273988.054281905</v>
      </c>
      <c r="AF59" t="n">
        <v>4.06285435568141e-06</v>
      </c>
      <c r="AG59" t="n">
        <v>33.25231481481482</v>
      </c>
      <c r="AH59" t="n">
        <v>1152400.422434703</v>
      </c>
    </row>
    <row r="60">
      <c r="A60" t="n">
        <v>58</v>
      </c>
      <c r="B60" t="n">
        <v>145</v>
      </c>
      <c r="C60" t="inlineStr">
        <is>
          <t xml:space="preserve">CONCLUIDO	</t>
        </is>
      </c>
      <c r="D60" t="n">
        <v>3.4807</v>
      </c>
      <c r="E60" t="n">
        <v>28.73</v>
      </c>
      <c r="F60" t="n">
        <v>24.7</v>
      </c>
      <c r="G60" t="n">
        <v>74.11</v>
      </c>
      <c r="H60" t="n">
        <v>0.87</v>
      </c>
      <c r="I60" t="n">
        <v>20</v>
      </c>
      <c r="J60" t="n">
        <v>315.73</v>
      </c>
      <c r="K60" t="n">
        <v>61.2</v>
      </c>
      <c r="L60" t="n">
        <v>15.5</v>
      </c>
      <c r="M60" t="n">
        <v>18</v>
      </c>
      <c r="N60" t="n">
        <v>94.03</v>
      </c>
      <c r="O60" t="n">
        <v>39174.75</v>
      </c>
      <c r="P60" t="n">
        <v>399.9</v>
      </c>
      <c r="Q60" t="n">
        <v>1397.2</v>
      </c>
      <c r="R60" t="n">
        <v>90.06999999999999</v>
      </c>
      <c r="S60" t="n">
        <v>66.97</v>
      </c>
      <c r="T60" t="n">
        <v>8938.42</v>
      </c>
      <c r="U60" t="n">
        <v>0.74</v>
      </c>
      <c r="V60" t="n">
        <v>0.85</v>
      </c>
      <c r="W60" t="n">
        <v>5.33</v>
      </c>
      <c r="X60" t="n">
        <v>0.54</v>
      </c>
      <c r="Y60" t="n">
        <v>1</v>
      </c>
      <c r="Z60" t="n">
        <v>10</v>
      </c>
      <c r="AA60" t="n">
        <v>930.8097309058907</v>
      </c>
      <c r="AB60" t="n">
        <v>1273.574938252586</v>
      </c>
      <c r="AC60" t="n">
        <v>1152.026733619411</v>
      </c>
      <c r="AD60" t="n">
        <v>930809.7309058907</v>
      </c>
      <c r="AE60" t="n">
        <v>1273574.938252586</v>
      </c>
      <c r="AF60" t="n">
        <v>4.06308781951452e-06</v>
      </c>
      <c r="AG60" t="n">
        <v>33.25231481481482</v>
      </c>
      <c r="AH60" t="n">
        <v>1152026.733619411</v>
      </c>
    </row>
    <row r="61">
      <c r="A61" t="n">
        <v>59</v>
      </c>
      <c r="B61" t="n">
        <v>145</v>
      </c>
      <c r="C61" t="inlineStr">
        <is>
          <t xml:space="preserve">CONCLUIDO	</t>
        </is>
      </c>
      <c r="D61" t="n">
        <v>3.4801</v>
      </c>
      <c r="E61" t="n">
        <v>28.74</v>
      </c>
      <c r="F61" t="n">
        <v>24.71</v>
      </c>
      <c r="G61" t="n">
        <v>74.12</v>
      </c>
      <c r="H61" t="n">
        <v>0.89</v>
      </c>
      <c r="I61" t="n">
        <v>20</v>
      </c>
      <c r="J61" t="n">
        <v>316.29</v>
      </c>
      <c r="K61" t="n">
        <v>61.2</v>
      </c>
      <c r="L61" t="n">
        <v>15.75</v>
      </c>
      <c r="M61" t="n">
        <v>18</v>
      </c>
      <c r="N61" t="n">
        <v>94.34</v>
      </c>
      <c r="O61" t="n">
        <v>39243.37</v>
      </c>
      <c r="P61" t="n">
        <v>397.43</v>
      </c>
      <c r="Q61" t="n">
        <v>1397.17</v>
      </c>
      <c r="R61" t="n">
        <v>90.40000000000001</v>
      </c>
      <c r="S61" t="n">
        <v>66.97</v>
      </c>
      <c r="T61" t="n">
        <v>9103.389999999999</v>
      </c>
      <c r="U61" t="n">
        <v>0.74</v>
      </c>
      <c r="V61" t="n">
        <v>0.85</v>
      </c>
      <c r="W61" t="n">
        <v>5.32</v>
      </c>
      <c r="X61" t="n">
        <v>0.54</v>
      </c>
      <c r="Y61" t="n">
        <v>1</v>
      </c>
      <c r="Z61" t="n">
        <v>10</v>
      </c>
      <c r="AA61" t="n">
        <v>929.221362584559</v>
      </c>
      <c r="AB61" t="n">
        <v>1271.401662641475</v>
      </c>
      <c r="AC61" t="n">
        <v>1150.060872382413</v>
      </c>
      <c r="AD61" t="n">
        <v>929221.362584559</v>
      </c>
      <c r="AE61" t="n">
        <v>1271401.662641475</v>
      </c>
      <c r="AF61" t="n">
        <v>4.062387428015192e-06</v>
      </c>
      <c r="AG61" t="n">
        <v>33.26388888888889</v>
      </c>
      <c r="AH61" t="n">
        <v>1150060.872382413</v>
      </c>
    </row>
    <row r="62">
      <c r="A62" t="n">
        <v>60</v>
      </c>
      <c r="B62" t="n">
        <v>145</v>
      </c>
      <c r="C62" t="inlineStr">
        <is>
          <t xml:space="preserve">CONCLUIDO	</t>
        </is>
      </c>
      <c r="D62" t="n">
        <v>3.4903</v>
      </c>
      <c r="E62" t="n">
        <v>28.65</v>
      </c>
      <c r="F62" t="n">
        <v>24.68</v>
      </c>
      <c r="G62" t="n">
        <v>77.93000000000001</v>
      </c>
      <c r="H62" t="n">
        <v>0.9</v>
      </c>
      <c r="I62" t="n">
        <v>19</v>
      </c>
      <c r="J62" t="n">
        <v>316.85</v>
      </c>
      <c r="K62" t="n">
        <v>61.2</v>
      </c>
      <c r="L62" t="n">
        <v>16</v>
      </c>
      <c r="M62" t="n">
        <v>17</v>
      </c>
      <c r="N62" t="n">
        <v>94.65000000000001</v>
      </c>
      <c r="O62" t="n">
        <v>39312.13</v>
      </c>
      <c r="P62" t="n">
        <v>397.81</v>
      </c>
      <c r="Q62" t="n">
        <v>1397.29</v>
      </c>
      <c r="R62" t="n">
        <v>89.26000000000001</v>
      </c>
      <c r="S62" t="n">
        <v>66.97</v>
      </c>
      <c r="T62" t="n">
        <v>8537.33</v>
      </c>
      <c r="U62" t="n">
        <v>0.75</v>
      </c>
      <c r="V62" t="n">
        <v>0.85</v>
      </c>
      <c r="W62" t="n">
        <v>5.32</v>
      </c>
      <c r="X62" t="n">
        <v>0.51</v>
      </c>
      <c r="Y62" t="n">
        <v>1</v>
      </c>
      <c r="Z62" t="n">
        <v>10</v>
      </c>
      <c r="AA62" t="n">
        <v>928.1019128748216</v>
      </c>
      <c r="AB62" t="n">
        <v>1269.869982161977</v>
      </c>
      <c r="AC62" t="n">
        <v>1148.675373338151</v>
      </c>
      <c r="AD62" t="n">
        <v>928101.9128748216</v>
      </c>
      <c r="AE62" t="n">
        <v>1269869.982161977</v>
      </c>
      <c r="AF62" t="n">
        <v>4.074294083503758e-06</v>
      </c>
      <c r="AG62" t="n">
        <v>33.15972222222222</v>
      </c>
      <c r="AH62" t="n">
        <v>1148675.373338151</v>
      </c>
    </row>
    <row r="63">
      <c r="A63" t="n">
        <v>61</v>
      </c>
      <c r="B63" t="n">
        <v>145</v>
      </c>
      <c r="C63" t="inlineStr">
        <is>
          <t xml:space="preserve">CONCLUIDO	</t>
        </is>
      </c>
      <c r="D63" t="n">
        <v>3.4887</v>
      </c>
      <c r="E63" t="n">
        <v>28.66</v>
      </c>
      <c r="F63" t="n">
        <v>24.69</v>
      </c>
      <c r="G63" t="n">
        <v>77.97</v>
      </c>
      <c r="H63" t="n">
        <v>0.91</v>
      </c>
      <c r="I63" t="n">
        <v>19</v>
      </c>
      <c r="J63" t="n">
        <v>317.41</v>
      </c>
      <c r="K63" t="n">
        <v>61.2</v>
      </c>
      <c r="L63" t="n">
        <v>16.25</v>
      </c>
      <c r="M63" t="n">
        <v>17</v>
      </c>
      <c r="N63" t="n">
        <v>94.95999999999999</v>
      </c>
      <c r="O63" t="n">
        <v>39381.03</v>
      </c>
      <c r="P63" t="n">
        <v>397.01</v>
      </c>
      <c r="Q63" t="n">
        <v>1397.24</v>
      </c>
      <c r="R63" t="n">
        <v>89.59999999999999</v>
      </c>
      <c r="S63" t="n">
        <v>66.97</v>
      </c>
      <c r="T63" t="n">
        <v>8707.83</v>
      </c>
      <c r="U63" t="n">
        <v>0.75</v>
      </c>
      <c r="V63" t="n">
        <v>0.85</v>
      </c>
      <c r="W63" t="n">
        <v>5.33</v>
      </c>
      <c r="X63" t="n">
        <v>0.52</v>
      </c>
      <c r="Y63" t="n">
        <v>1</v>
      </c>
      <c r="Z63" t="n">
        <v>10</v>
      </c>
      <c r="AA63" t="n">
        <v>927.7935447986533</v>
      </c>
      <c r="AB63" t="n">
        <v>1269.448059355924</v>
      </c>
      <c r="AC63" t="n">
        <v>1148.293718252535</v>
      </c>
      <c r="AD63" t="n">
        <v>927793.5447986533</v>
      </c>
      <c r="AE63" t="n">
        <v>1269448.059355924</v>
      </c>
      <c r="AF63" t="n">
        <v>4.072426372838884e-06</v>
      </c>
      <c r="AG63" t="n">
        <v>33.1712962962963</v>
      </c>
      <c r="AH63" t="n">
        <v>1148293.718252535</v>
      </c>
    </row>
    <row r="64">
      <c r="A64" t="n">
        <v>62</v>
      </c>
      <c r="B64" t="n">
        <v>145</v>
      </c>
      <c r="C64" t="inlineStr">
        <is>
          <t xml:space="preserve">CONCLUIDO	</t>
        </is>
      </c>
      <c r="D64" t="n">
        <v>3.4889</v>
      </c>
      <c r="E64" t="n">
        <v>28.66</v>
      </c>
      <c r="F64" t="n">
        <v>24.69</v>
      </c>
      <c r="G64" t="n">
        <v>77.97</v>
      </c>
      <c r="H64" t="n">
        <v>0.92</v>
      </c>
      <c r="I64" t="n">
        <v>19</v>
      </c>
      <c r="J64" t="n">
        <v>317.97</v>
      </c>
      <c r="K64" t="n">
        <v>61.2</v>
      </c>
      <c r="L64" t="n">
        <v>16.5</v>
      </c>
      <c r="M64" t="n">
        <v>17</v>
      </c>
      <c r="N64" t="n">
        <v>95.27</v>
      </c>
      <c r="O64" t="n">
        <v>39450.07</v>
      </c>
      <c r="P64" t="n">
        <v>395.52</v>
      </c>
      <c r="Q64" t="n">
        <v>1397.17</v>
      </c>
      <c r="R64" t="n">
        <v>89.53</v>
      </c>
      <c r="S64" t="n">
        <v>66.97</v>
      </c>
      <c r="T64" t="n">
        <v>8672.68</v>
      </c>
      <c r="U64" t="n">
        <v>0.75</v>
      </c>
      <c r="V64" t="n">
        <v>0.85</v>
      </c>
      <c r="W64" t="n">
        <v>5.33</v>
      </c>
      <c r="X64" t="n">
        <v>0.52</v>
      </c>
      <c r="Y64" t="n">
        <v>1</v>
      </c>
      <c r="Z64" t="n">
        <v>10</v>
      </c>
      <c r="AA64" t="n">
        <v>926.7368805143842</v>
      </c>
      <c r="AB64" t="n">
        <v>1268.002284665449</v>
      </c>
      <c r="AC64" t="n">
        <v>1146.985926269361</v>
      </c>
      <c r="AD64" t="n">
        <v>926736.8805143842</v>
      </c>
      <c r="AE64" t="n">
        <v>1268002.284665449</v>
      </c>
      <c r="AF64" t="n">
        <v>4.072659836671993e-06</v>
      </c>
      <c r="AG64" t="n">
        <v>33.1712962962963</v>
      </c>
      <c r="AH64" t="n">
        <v>1146985.926269362</v>
      </c>
    </row>
    <row r="65">
      <c r="A65" t="n">
        <v>63</v>
      </c>
      <c r="B65" t="n">
        <v>145</v>
      </c>
      <c r="C65" t="inlineStr">
        <is>
          <t xml:space="preserve">CONCLUIDO	</t>
        </is>
      </c>
      <c r="D65" t="n">
        <v>3.5006</v>
      </c>
      <c r="E65" t="n">
        <v>28.57</v>
      </c>
      <c r="F65" t="n">
        <v>24.65</v>
      </c>
      <c r="G65" t="n">
        <v>82.16</v>
      </c>
      <c r="H65" t="n">
        <v>0.9399999999999999</v>
      </c>
      <c r="I65" t="n">
        <v>18</v>
      </c>
      <c r="J65" t="n">
        <v>318.53</v>
      </c>
      <c r="K65" t="n">
        <v>61.2</v>
      </c>
      <c r="L65" t="n">
        <v>16.75</v>
      </c>
      <c r="M65" t="n">
        <v>16</v>
      </c>
      <c r="N65" t="n">
        <v>95.58</v>
      </c>
      <c r="O65" t="n">
        <v>39519.26</v>
      </c>
      <c r="P65" t="n">
        <v>394.22</v>
      </c>
      <c r="Q65" t="n">
        <v>1397.25</v>
      </c>
      <c r="R65" t="n">
        <v>88.23</v>
      </c>
      <c r="S65" t="n">
        <v>66.97</v>
      </c>
      <c r="T65" t="n">
        <v>8027.61</v>
      </c>
      <c r="U65" t="n">
        <v>0.76</v>
      </c>
      <c r="V65" t="n">
        <v>0.85</v>
      </c>
      <c r="W65" t="n">
        <v>5.32</v>
      </c>
      <c r="X65" t="n">
        <v>0.48</v>
      </c>
      <c r="Y65" t="n">
        <v>1</v>
      </c>
      <c r="Z65" t="n">
        <v>10</v>
      </c>
      <c r="AA65" t="n">
        <v>924.234214081758</v>
      </c>
      <c r="AB65" t="n">
        <v>1264.578026042479</v>
      </c>
      <c r="AC65" t="n">
        <v>1143.888474083391</v>
      </c>
      <c r="AD65" t="n">
        <v>924234.2140817579</v>
      </c>
      <c r="AE65" t="n">
        <v>1264578.026042479</v>
      </c>
      <c r="AF65" t="n">
        <v>4.086317470908877e-06</v>
      </c>
      <c r="AG65" t="n">
        <v>33.06712962962963</v>
      </c>
      <c r="AH65" t="n">
        <v>1143888.474083391</v>
      </c>
    </row>
    <row r="66">
      <c r="A66" t="n">
        <v>64</v>
      </c>
      <c r="B66" t="n">
        <v>145</v>
      </c>
      <c r="C66" t="inlineStr">
        <is>
          <t xml:space="preserve">CONCLUIDO	</t>
        </is>
      </c>
      <c r="D66" t="n">
        <v>3.4984</v>
      </c>
      <c r="E66" t="n">
        <v>28.58</v>
      </c>
      <c r="F66" t="n">
        <v>24.67</v>
      </c>
      <c r="G66" t="n">
        <v>82.22</v>
      </c>
      <c r="H66" t="n">
        <v>0.95</v>
      </c>
      <c r="I66" t="n">
        <v>18</v>
      </c>
      <c r="J66" t="n">
        <v>319.09</v>
      </c>
      <c r="K66" t="n">
        <v>61.2</v>
      </c>
      <c r="L66" t="n">
        <v>17</v>
      </c>
      <c r="M66" t="n">
        <v>16</v>
      </c>
      <c r="N66" t="n">
        <v>95.89</v>
      </c>
      <c r="O66" t="n">
        <v>39588.58</v>
      </c>
      <c r="P66" t="n">
        <v>395.3</v>
      </c>
      <c r="Q66" t="n">
        <v>1397.21</v>
      </c>
      <c r="R66" t="n">
        <v>89.06999999999999</v>
      </c>
      <c r="S66" t="n">
        <v>66.97</v>
      </c>
      <c r="T66" t="n">
        <v>8445.950000000001</v>
      </c>
      <c r="U66" t="n">
        <v>0.75</v>
      </c>
      <c r="V66" t="n">
        <v>0.85</v>
      </c>
      <c r="W66" t="n">
        <v>5.32</v>
      </c>
      <c r="X66" t="n">
        <v>0.5</v>
      </c>
      <c r="Y66" t="n">
        <v>1</v>
      </c>
      <c r="Z66" t="n">
        <v>10</v>
      </c>
      <c r="AA66" t="n">
        <v>925.3511538157966</v>
      </c>
      <c r="AB66" t="n">
        <v>1266.106272262494</v>
      </c>
      <c r="AC66" t="n">
        <v>1145.270866629074</v>
      </c>
      <c r="AD66" t="n">
        <v>925351.1538157966</v>
      </c>
      <c r="AE66" t="n">
        <v>1266106.272262494</v>
      </c>
      <c r="AF66" t="n">
        <v>4.083749368744677e-06</v>
      </c>
      <c r="AG66" t="n">
        <v>33.0787037037037</v>
      </c>
      <c r="AH66" t="n">
        <v>1145270.866629074</v>
      </c>
    </row>
    <row r="67">
      <c r="A67" t="n">
        <v>65</v>
      </c>
      <c r="B67" t="n">
        <v>145</v>
      </c>
      <c r="C67" t="inlineStr">
        <is>
          <t xml:space="preserve">CONCLUIDO	</t>
        </is>
      </c>
      <c r="D67" t="n">
        <v>3.4996</v>
      </c>
      <c r="E67" t="n">
        <v>28.57</v>
      </c>
      <c r="F67" t="n">
        <v>24.66</v>
      </c>
      <c r="G67" t="n">
        <v>82.19</v>
      </c>
      <c r="H67" t="n">
        <v>0.96</v>
      </c>
      <c r="I67" t="n">
        <v>18</v>
      </c>
      <c r="J67" t="n">
        <v>319.65</v>
      </c>
      <c r="K67" t="n">
        <v>61.2</v>
      </c>
      <c r="L67" t="n">
        <v>17.25</v>
      </c>
      <c r="M67" t="n">
        <v>16</v>
      </c>
      <c r="N67" t="n">
        <v>96.2</v>
      </c>
      <c r="O67" t="n">
        <v>39658.05</v>
      </c>
      <c r="P67" t="n">
        <v>393.64</v>
      </c>
      <c r="Q67" t="n">
        <v>1397.24</v>
      </c>
      <c r="R67" t="n">
        <v>88.58</v>
      </c>
      <c r="S67" t="n">
        <v>66.97</v>
      </c>
      <c r="T67" t="n">
        <v>8202.610000000001</v>
      </c>
      <c r="U67" t="n">
        <v>0.76</v>
      </c>
      <c r="V67" t="n">
        <v>0.85</v>
      </c>
      <c r="W67" t="n">
        <v>5.32</v>
      </c>
      <c r="X67" t="n">
        <v>0.49</v>
      </c>
      <c r="Y67" t="n">
        <v>1</v>
      </c>
      <c r="Z67" t="n">
        <v>10</v>
      </c>
      <c r="AA67" t="n">
        <v>924.0067068839826</v>
      </c>
      <c r="AB67" t="n">
        <v>1264.266740657574</v>
      </c>
      <c r="AC67" t="n">
        <v>1143.606897338729</v>
      </c>
      <c r="AD67" t="n">
        <v>924006.7068839826</v>
      </c>
      <c r="AE67" t="n">
        <v>1264266.740657574</v>
      </c>
      <c r="AF67" t="n">
        <v>4.085150151743331e-06</v>
      </c>
      <c r="AG67" t="n">
        <v>33.06712962962963</v>
      </c>
      <c r="AH67" t="n">
        <v>1143606.897338729</v>
      </c>
    </row>
    <row r="68">
      <c r="A68" t="n">
        <v>66</v>
      </c>
      <c r="B68" t="n">
        <v>145</v>
      </c>
      <c r="C68" t="inlineStr">
        <is>
          <t xml:space="preserve">CONCLUIDO	</t>
        </is>
      </c>
      <c r="D68" t="n">
        <v>3.5119</v>
      </c>
      <c r="E68" t="n">
        <v>28.48</v>
      </c>
      <c r="F68" t="n">
        <v>24.61</v>
      </c>
      <c r="G68" t="n">
        <v>86.86</v>
      </c>
      <c r="H68" t="n">
        <v>0.97</v>
      </c>
      <c r="I68" t="n">
        <v>17</v>
      </c>
      <c r="J68" t="n">
        <v>320.22</v>
      </c>
      <c r="K68" t="n">
        <v>61.2</v>
      </c>
      <c r="L68" t="n">
        <v>17.5</v>
      </c>
      <c r="M68" t="n">
        <v>15</v>
      </c>
      <c r="N68" t="n">
        <v>96.52</v>
      </c>
      <c r="O68" t="n">
        <v>39727.66</v>
      </c>
      <c r="P68" t="n">
        <v>391</v>
      </c>
      <c r="Q68" t="n">
        <v>1397.17</v>
      </c>
      <c r="R68" t="n">
        <v>87.01000000000001</v>
      </c>
      <c r="S68" t="n">
        <v>66.97</v>
      </c>
      <c r="T68" t="n">
        <v>7420.53</v>
      </c>
      <c r="U68" t="n">
        <v>0.77</v>
      </c>
      <c r="V68" t="n">
        <v>0.86</v>
      </c>
      <c r="W68" t="n">
        <v>5.32</v>
      </c>
      <c r="X68" t="n">
        <v>0.44</v>
      </c>
      <c r="Y68" t="n">
        <v>1</v>
      </c>
      <c r="Z68" t="n">
        <v>10</v>
      </c>
      <c r="AA68" t="n">
        <v>910.4478912043724</v>
      </c>
      <c r="AB68" t="n">
        <v>1245.714970872</v>
      </c>
      <c r="AC68" t="n">
        <v>1126.825682423918</v>
      </c>
      <c r="AD68" t="n">
        <v>910447.8912043724</v>
      </c>
      <c r="AE68" t="n">
        <v>1245714.970872</v>
      </c>
      <c r="AF68" t="n">
        <v>4.099508177479542e-06</v>
      </c>
      <c r="AG68" t="n">
        <v>32.96296296296297</v>
      </c>
      <c r="AH68" t="n">
        <v>1126825.682423918</v>
      </c>
    </row>
    <row r="69">
      <c r="A69" t="n">
        <v>67</v>
      </c>
      <c r="B69" t="n">
        <v>145</v>
      </c>
      <c r="C69" t="inlineStr">
        <is>
          <t xml:space="preserve">CONCLUIDO	</t>
        </is>
      </c>
      <c r="D69" t="n">
        <v>3.5127</v>
      </c>
      <c r="E69" t="n">
        <v>28.47</v>
      </c>
      <c r="F69" t="n">
        <v>24.6</v>
      </c>
      <c r="G69" t="n">
        <v>86.83</v>
      </c>
      <c r="H69" t="n">
        <v>0.99</v>
      </c>
      <c r="I69" t="n">
        <v>17</v>
      </c>
      <c r="J69" t="n">
        <v>320.78</v>
      </c>
      <c r="K69" t="n">
        <v>61.2</v>
      </c>
      <c r="L69" t="n">
        <v>17.75</v>
      </c>
      <c r="M69" t="n">
        <v>15</v>
      </c>
      <c r="N69" t="n">
        <v>96.83</v>
      </c>
      <c r="O69" t="n">
        <v>39797.41</v>
      </c>
      <c r="P69" t="n">
        <v>390.59</v>
      </c>
      <c r="Q69" t="n">
        <v>1397.22</v>
      </c>
      <c r="R69" t="n">
        <v>86.73999999999999</v>
      </c>
      <c r="S69" t="n">
        <v>66.97</v>
      </c>
      <c r="T69" t="n">
        <v>7288.09</v>
      </c>
      <c r="U69" t="n">
        <v>0.77</v>
      </c>
      <c r="V69" t="n">
        <v>0.86</v>
      </c>
      <c r="W69" t="n">
        <v>5.32</v>
      </c>
      <c r="X69" t="n">
        <v>0.44</v>
      </c>
      <c r="Y69" t="n">
        <v>1</v>
      </c>
      <c r="Z69" t="n">
        <v>10</v>
      </c>
      <c r="AA69" t="n">
        <v>910.0171200429995</v>
      </c>
      <c r="AB69" t="n">
        <v>1245.125570764727</v>
      </c>
      <c r="AC69" t="n">
        <v>1126.292533835655</v>
      </c>
      <c r="AD69" t="n">
        <v>910017.1200429995</v>
      </c>
      <c r="AE69" t="n">
        <v>1245125.570764727</v>
      </c>
      <c r="AF69" t="n">
        <v>4.100442032811978e-06</v>
      </c>
      <c r="AG69" t="n">
        <v>32.95138888888889</v>
      </c>
      <c r="AH69" t="n">
        <v>1126292.533835655</v>
      </c>
    </row>
    <row r="70">
      <c r="A70" t="n">
        <v>68</v>
      </c>
      <c r="B70" t="n">
        <v>145</v>
      </c>
      <c r="C70" t="inlineStr">
        <is>
          <t xml:space="preserve">CONCLUIDO	</t>
        </is>
      </c>
      <c r="D70" t="n">
        <v>3.5102</v>
      </c>
      <c r="E70" t="n">
        <v>28.49</v>
      </c>
      <c r="F70" t="n">
        <v>24.62</v>
      </c>
      <c r="G70" t="n">
        <v>86.90000000000001</v>
      </c>
      <c r="H70" t="n">
        <v>1</v>
      </c>
      <c r="I70" t="n">
        <v>17</v>
      </c>
      <c r="J70" t="n">
        <v>321.35</v>
      </c>
      <c r="K70" t="n">
        <v>61.2</v>
      </c>
      <c r="L70" t="n">
        <v>18</v>
      </c>
      <c r="M70" t="n">
        <v>15</v>
      </c>
      <c r="N70" t="n">
        <v>97.15000000000001</v>
      </c>
      <c r="O70" t="n">
        <v>39867.32</v>
      </c>
      <c r="P70" t="n">
        <v>391.45</v>
      </c>
      <c r="Q70" t="n">
        <v>1397.25</v>
      </c>
      <c r="R70" t="n">
        <v>87.33</v>
      </c>
      <c r="S70" t="n">
        <v>66.97</v>
      </c>
      <c r="T70" t="n">
        <v>7579.24</v>
      </c>
      <c r="U70" t="n">
        <v>0.77</v>
      </c>
      <c r="V70" t="n">
        <v>0.85</v>
      </c>
      <c r="W70" t="n">
        <v>5.33</v>
      </c>
      <c r="X70" t="n">
        <v>0.46</v>
      </c>
      <c r="Y70" t="n">
        <v>1</v>
      </c>
      <c r="Z70" t="n">
        <v>10</v>
      </c>
      <c r="AA70" t="n">
        <v>911.0108142039703</v>
      </c>
      <c r="AB70" t="n">
        <v>1246.48518695446</v>
      </c>
      <c r="AC70" t="n">
        <v>1127.522390164473</v>
      </c>
      <c r="AD70" t="n">
        <v>911010.8142039704</v>
      </c>
      <c r="AE70" t="n">
        <v>1246485.18695446</v>
      </c>
      <c r="AF70" t="n">
        <v>4.097523734898115e-06</v>
      </c>
      <c r="AG70" t="n">
        <v>32.97453703703704</v>
      </c>
      <c r="AH70" t="n">
        <v>1127522.390164473</v>
      </c>
    </row>
    <row r="71">
      <c r="A71" t="n">
        <v>69</v>
      </c>
      <c r="B71" t="n">
        <v>145</v>
      </c>
      <c r="C71" t="inlineStr">
        <is>
          <t xml:space="preserve">CONCLUIDO	</t>
        </is>
      </c>
      <c r="D71" t="n">
        <v>3.5111</v>
      </c>
      <c r="E71" t="n">
        <v>28.48</v>
      </c>
      <c r="F71" t="n">
        <v>24.62</v>
      </c>
      <c r="G71" t="n">
        <v>86.88</v>
      </c>
      <c r="H71" t="n">
        <v>1.01</v>
      </c>
      <c r="I71" t="n">
        <v>17</v>
      </c>
      <c r="J71" t="n">
        <v>321.92</v>
      </c>
      <c r="K71" t="n">
        <v>61.2</v>
      </c>
      <c r="L71" t="n">
        <v>18.25</v>
      </c>
      <c r="M71" t="n">
        <v>15</v>
      </c>
      <c r="N71" t="n">
        <v>97.47</v>
      </c>
      <c r="O71" t="n">
        <v>39937.36</v>
      </c>
      <c r="P71" t="n">
        <v>389.05</v>
      </c>
      <c r="Q71" t="n">
        <v>1397.21</v>
      </c>
      <c r="R71" t="n">
        <v>87.26000000000001</v>
      </c>
      <c r="S71" t="n">
        <v>66.97</v>
      </c>
      <c r="T71" t="n">
        <v>7545.22</v>
      </c>
      <c r="U71" t="n">
        <v>0.77</v>
      </c>
      <c r="V71" t="n">
        <v>0.85</v>
      </c>
      <c r="W71" t="n">
        <v>5.32</v>
      </c>
      <c r="X71" t="n">
        <v>0.45</v>
      </c>
      <c r="Y71" t="n">
        <v>1</v>
      </c>
      <c r="Z71" t="n">
        <v>10</v>
      </c>
      <c r="AA71" t="n">
        <v>909.253154507576</v>
      </c>
      <c r="AB71" t="n">
        <v>1244.08027941538</v>
      </c>
      <c r="AC71" t="n">
        <v>1125.347003625614</v>
      </c>
      <c r="AD71" t="n">
        <v>909253.154507576</v>
      </c>
      <c r="AE71" t="n">
        <v>1244080.27941538</v>
      </c>
      <c r="AF71" t="n">
        <v>4.098574322147105e-06</v>
      </c>
      <c r="AG71" t="n">
        <v>32.96296296296297</v>
      </c>
      <c r="AH71" t="n">
        <v>1125347.003625614</v>
      </c>
    </row>
    <row r="72">
      <c r="A72" t="n">
        <v>70</v>
      </c>
      <c r="B72" t="n">
        <v>145</v>
      </c>
      <c r="C72" t="inlineStr">
        <is>
          <t xml:space="preserve">CONCLUIDO	</t>
        </is>
      </c>
      <c r="D72" t="n">
        <v>3.5195</v>
      </c>
      <c r="E72" t="n">
        <v>28.41</v>
      </c>
      <c r="F72" t="n">
        <v>24.6</v>
      </c>
      <c r="G72" t="n">
        <v>92.26000000000001</v>
      </c>
      <c r="H72" t="n">
        <v>1.02</v>
      </c>
      <c r="I72" t="n">
        <v>16</v>
      </c>
      <c r="J72" t="n">
        <v>322.49</v>
      </c>
      <c r="K72" t="n">
        <v>61.2</v>
      </c>
      <c r="L72" t="n">
        <v>18.5</v>
      </c>
      <c r="M72" t="n">
        <v>14</v>
      </c>
      <c r="N72" t="n">
        <v>97.79000000000001</v>
      </c>
      <c r="O72" t="n">
        <v>40007.56</v>
      </c>
      <c r="P72" t="n">
        <v>387.62</v>
      </c>
      <c r="Q72" t="n">
        <v>1397.17</v>
      </c>
      <c r="R72" t="n">
        <v>86.81</v>
      </c>
      <c r="S72" t="n">
        <v>66.97</v>
      </c>
      <c r="T72" t="n">
        <v>7326.34</v>
      </c>
      <c r="U72" t="n">
        <v>0.77</v>
      </c>
      <c r="V72" t="n">
        <v>0.86</v>
      </c>
      <c r="W72" t="n">
        <v>5.32</v>
      </c>
      <c r="X72" t="n">
        <v>0.44</v>
      </c>
      <c r="Y72" t="n">
        <v>1</v>
      </c>
      <c r="Z72" t="n">
        <v>10</v>
      </c>
      <c r="AA72" t="n">
        <v>907.1910889385151</v>
      </c>
      <c r="AB72" t="n">
        <v>1241.258870331879</v>
      </c>
      <c r="AC72" t="n">
        <v>1122.79486586517</v>
      </c>
      <c r="AD72" t="n">
        <v>907191.0889385152</v>
      </c>
      <c r="AE72" t="n">
        <v>1241258.870331879</v>
      </c>
      <c r="AF72" t="n">
        <v>4.108379803137688e-06</v>
      </c>
      <c r="AG72" t="n">
        <v>32.88194444444445</v>
      </c>
      <c r="AH72" t="n">
        <v>1122794.86586517</v>
      </c>
    </row>
    <row r="73">
      <c r="A73" t="n">
        <v>71</v>
      </c>
      <c r="B73" t="n">
        <v>145</v>
      </c>
      <c r="C73" t="inlineStr">
        <is>
          <t xml:space="preserve">CONCLUIDO	</t>
        </is>
      </c>
      <c r="D73" t="n">
        <v>3.519</v>
      </c>
      <c r="E73" t="n">
        <v>28.42</v>
      </c>
      <c r="F73" t="n">
        <v>24.61</v>
      </c>
      <c r="G73" t="n">
        <v>92.27</v>
      </c>
      <c r="H73" t="n">
        <v>1.03</v>
      </c>
      <c r="I73" t="n">
        <v>16</v>
      </c>
      <c r="J73" t="n">
        <v>323.06</v>
      </c>
      <c r="K73" t="n">
        <v>61.2</v>
      </c>
      <c r="L73" t="n">
        <v>18.75</v>
      </c>
      <c r="M73" t="n">
        <v>14</v>
      </c>
      <c r="N73" t="n">
        <v>98.11</v>
      </c>
      <c r="O73" t="n">
        <v>40077.9</v>
      </c>
      <c r="P73" t="n">
        <v>388.82</v>
      </c>
      <c r="Q73" t="n">
        <v>1397.22</v>
      </c>
      <c r="R73" t="n">
        <v>86.83</v>
      </c>
      <c r="S73" t="n">
        <v>66.97</v>
      </c>
      <c r="T73" t="n">
        <v>7336.16</v>
      </c>
      <c r="U73" t="n">
        <v>0.77</v>
      </c>
      <c r="V73" t="n">
        <v>0.86</v>
      </c>
      <c r="W73" t="n">
        <v>5.32</v>
      </c>
      <c r="X73" t="n">
        <v>0.44</v>
      </c>
      <c r="Y73" t="n">
        <v>1</v>
      </c>
      <c r="Z73" t="n">
        <v>10</v>
      </c>
      <c r="AA73" t="n">
        <v>908.1289277378811</v>
      </c>
      <c r="AB73" t="n">
        <v>1242.542062751699</v>
      </c>
      <c r="AC73" t="n">
        <v>1123.955592201414</v>
      </c>
      <c r="AD73" t="n">
        <v>908128.9277378811</v>
      </c>
      <c r="AE73" t="n">
        <v>1242542.062751699</v>
      </c>
      <c r="AF73" t="n">
        <v>4.107796143554916e-06</v>
      </c>
      <c r="AG73" t="n">
        <v>32.89351851851853</v>
      </c>
      <c r="AH73" t="n">
        <v>1123955.592201414</v>
      </c>
    </row>
    <row r="74">
      <c r="A74" t="n">
        <v>72</v>
      </c>
      <c r="B74" t="n">
        <v>145</v>
      </c>
      <c r="C74" t="inlineStr">
        <is>
          <t xml:space="preserve">CONCLUIDO	</t>
        </is>
      </c>
      <c r="D74" t="n">
        <v>3.5191</v>
      </c>
      <c r="E74" t="n">
        <v>28.42</v>
      </c>
      <c r="F74" t="n">
        <v>24.6</v>
      </c>
      <c r="G74" t="n">
        <v>92.27</v>
      </c>
      <c r="H74" t="n">
        <v>1.05</v>
      </c>
      <c r="I74" t="n">
        <v>16</v>
      </c>
      <c r="J74" t="n">
        <v>323.63</v>
      </c>
      <c r="K74" t="n">
        <v>61.2</v>
      </c>
      <c r="L74" t="n">
        <v>19</v>
      </c>
      <c r="M74" t="n">
        <v>14</v>
      </c>
      <c r="N74" t="n">
        <v>98.43000000000001</v>
      </c>
      <c r="O74" t="n">
        <v>40148.52</v>
      </c>
      <c r="P74" t="n">
        <v>387.92</v>
      </c>
      <c r="Q74" t="n">
        <v>1397.2</v>
      </c>
      <c r="R74" t="n">
        <v>86.98</v>
      </c>
      <c r="S74" t="n">
        <v>66.97</v>
      </c>
      <c r="T74" t="n">
        <v>7409.48</v>
      </c>
      <c r="U74" t="n">
        <v>0.77</v>
      </c>
      <c r="V74" t="n">
        <v>0.86</v>
      </c>
      <c r="W74" t="n">
        <v>5.32</v>
      </c>
      <c r="X74" t="n">
        <v>0.44</v>
      </c>
      <c r="Y74" t="n">
        <v>1</v>
      </c>
      <c r="Z74" t="n">
        <v>10</v>
      </c>
      <c r="AA74" t="n">
        <v>907.443137343897</v>
      </c>
      <c r="AB74" t="n">
        <v>1241.603734079713</v>
      </c>
      <c r="AC74" t="n">
        <v>1123.10681630093</v>
      </c>
      <c r="AD74" t="n">
        <v>907443.137343897</v>
      </c>
      <c r="AE74" t="n">
        <v>1241603.734079713</v>
      </c>
      <c r="AF74" t="n">
        <v>4.10791287547147e-06</v>
      </c>
      <c r="AG74" t="n">
        <v>32.89351851851853</v>
      </c>
      <c r="AH74" t="n">
        <v>1123106.81630093</v>
      </c>
    </row>
    <row r="75">
      <c r="A75" t="n">
        <v>73</v>
      </c>
      <c r="B75" t="n">
        <v>145</v>
      </c>
      <c r="C75" t="inlineStr">
        <is>
          <t xml:space="preserve">CONCLUIDO	</t>
        </is>
      </c>
      <c r="D75" t="n">
        <v>3.5189</v>
      </c>
      <c r="E75" t="n">
        <v>28.42</v>
      </c>
      <c r="F75" t="n">
        <v>24.61</v>
      </c>
      <c r="G75" t="n">
        <v>92.28</v>
      </c>
      <c r="H75" t="n">
        <v>1.06</v>
      </c>
      <c r="I75" t="n">
        <v>16</v>
      </c>
      <c r="J75" t="n">
        <v>324.2</v>
      </c>
      <c r="K75" t="n">
        <v>61.2</v>
      </c>
      <c r="L75" t="n">
        <v>19.25</v>
      </c>
      <c r="M75" t="n">
        <v>14</v>
      </c>
      <c r="N75" t="n">
        <v>98.75</v>
      </c>
      <c r="O75" t="n">
        <v>40219.17</v>
      </c>
      <c r="P75" t="n">
        <v>387.51</v>
      </c>
      <c r="Q75" t="n">
        <v>1397.23</v>
      </c>
      <c r="R75" t="n">
        <v>87.09999999999999</v>
      </c>
      <c r="S75" t="n">
        <v>66.97</v>
      </c>
      <c r="T75" t="n">
        <v>7469.99</v>
      </c>
      <c r="U75" t="n">
        <v>0.77</v>
      </c>
      <c r="V75" t="n">
        <v>0.86</v>
      </c>
      <c r="W75" t="n">
        <v>5.32</v>
      </c>
      <c r="X75" t="n">
        <v>0.44</v>
      </c>
      <c r="Y75" t="n">
        <v>1</v>
      </c>
      <c r="Z75" t="n">
        <v>10</v>
      </c>
      <c r="AA75" t="n">
        <v>907.2400169534683</v>
      </c>
      <c r="AB75" t="n">
        <v>1241.325815800489</v>
      </c>
      <c r="AC75" t="n">
        <v>1122.855422152214</v>
      </c>
      <c r="AD75" t="n">
        <v>907240.0169534683</v>
      </c>
      <c r="AE75" t="n">
        <v>1241325.815800489</v>
      </c>
      <c r="AF75" t="n">
        <v>4.107679411638361e-06</v>
      </c>
      <c r="AG75" t="n">
        <v>32.89351851851853</v>
      </c>
      <c r="AH75" t="n">
        <v>1122855.422152214</v>
      </c>
    </row>
    <row r="76">
      <c r="A76" t="n">
        <v>74</v>
      </c>
      <c r="B76" t="n">
        <v>145</v>
      </c>
      <c r="C76" t="inlineStr">
        <is>
          <t xml:space="preserve">CONCLUIDO	</t>
        </is>
      </c>
      <c r="D76" t="n">
        <v>3.519</v>
      </c>
      <c r="E76" t="n">
        <v>28.42</v>
      </c>
      <c r="F76" t="n">
        <v>24.61</v>
      </c>
      <c r="G76" t="n">
        <v>92.27</v>
      </c>
      <c r="H76" t="n">
        <v>1.07</v>
      </c>
      <c r="I76" t="n">
        <v>16</v>
      </c>
      <c r="J76" t="n">
        <v>324.78</v>
      </c>
      <c r="K76" t="n">
        <v>61.2</v>
      </c>
      <c r="L76" t="n">
        <v>19.5</v>
      </c>
      <c r="M76" t="n">
        <v>14</v>
      </c>
      <c r="N76" t="n">
        <v>99.08</v>
      </c>
      <c r="O76" t="n">
        <v>40289.97</v>
      </c>
      <c r="P76" t="n">
        <v>386.49</v>
      </c>
      <c r="Q76" t="n">
        <v>1397.28</v>
      </c>
      <c r="R76" t="n">
        <v>86.78</v>
      </c>
      <c r="S76" t="n">
        <v>66.97</v>
      </c>
      <c r="T76" t="n">
        <v>7309.95</v>
      </c>
      <c r="U76" t="n">
        <v>0.77</v>
      </c>
      <c r="V76" t="n">
        <v>0.86</v>
      </c>
      <c r="W76" t="n">
        <v>5.32</v>
      </c>
      <c r="X76" t="n">
        <v>0.44</v>
      </c>
      <c r="Y76" t="n">
        <v>1</v>
      </c>
      <c r="Z76" t="n">
        <v>10</v>
      </c>
      <c r="AA76" t="n">
        <v>906.5274925497262</v>
      </c>
      <c r="AB76" t="n">
        <v>1240.350908476931</v>
      </c>
      <c r="AC76" t="n">
        <v>1121.973558615326</v>
      </c>
      <c r="AD76" t="n">
        <v>906527.4925497262</v>
      </c>
      <c r="AE76" t="n">
        <v>1240350.908476931</v>
      </c>
      <c r="AF76" t="n">
        <v>4.107796143554916e-06</v>
      </c>
      <c r="AG76" t="n">
        <v>32.89351851851853</v>
      </c>
      <c r="AH76" t="n">
        <v>1121973.558615326</v>
      </c>
    </row>
    <row r="77">
      <c r="A77" t="n">
        <v>75</v>
      </c>
      <c r="B77" t="n">
        <v>145</v>
      </c>
      <c r="C77" t="inlineStr">
        <is>
          <t xml:space="preserve">CONCLUIDO	</t>
        </is>
      </c>
      <c r="D77" t="n">
        <v>3.5315</v>
      </c>
      <c r="E77" t="n">
        <v>28.32</v>
      </c>
      <c r="F77" t="n">
        <v>24.56</v>
      </c>
      <c r="G77" t="n">
        <v>98.23999999999999</v>
      </c>
      <c r="H77" t="n">
        <v>1.08</v>
      </c>
      <c r="I77" t="n">
        <v>15</v>
      </c>
      <c r="J77" t="n">
        <v>325.35</v>
      </c>
      <c r="K77" t="n">
        <v>61.2</v>
      </c>
      <c r="L77" t="n">
        <v>19.75</v>
      </c>
      <c r="M77" t="n">
        <v>13</v>
      </c>
      <c r="N77" t="n">
        <v>99.40000000000001</v>
      </c>
      <c r="O77" t="n">
        <v>40360.92</v>
      </c>
      <c r="P77" t="n">
        <v>385</v>
      </c>
      <c r="Q77" t="n">
        <v>1397.19</v>
      </c>
      <c r="R77" t="n">
        <v>85.48999999999999</v>
      </c>
      <c r="S77" t="n">
        <v>66.97</v>
      </c>
      <c r="T77" t="n">
        <v>6672.33</v>
      </c>
      <c r="U77" t="n">
        <v>0.78</v>
      </c>
      <c r="V77" t="n">
        <v>0.86</v>
      </c>
      <c r="W77" t="n">
        <v>5.32</v>
      </c>
      <c r="X77" t="n">
        <v>0.39</v>
      </c>
      <c r="Y77" t="n">
        <v>1</v>
      </c>
      <c r="Z77" t="n">
        <v>10</v>
      </c>
      <c r="AA77" t="n">
        <v>903.803550372702</v>
      </c>
      <c r="AB77" t="n">
        <v>1236.623890618479</v>
      </c>
      <c r="AC77" t="n">
        <v>1118.602242110382</v>
      </c>
      <c r="AD77" t="n">
        <v>903803.5503727021</v>
      </c>
      <c r="AE77" t="n">
        <v>1236623.890618479</v>
      </c>
      <c r="AF77" t="n">
        <v>4.122387633124235e-06</v>
      </c>
      <c r="AG77" t="n">
        <v>32.77777777777778</v>
      </c>
      <c r="AH77" t="n">
        <v>1118602.242110382</v>
      </c>
    </row>
    <row r="78">
      <c r="A78" t="n">
        <v>76</v>
      </c>
      <c r="B78" t="n">
        <v>145</v>
      </c>
      <c r="C78" t="inlineStr">
        <is>
          <t xml:space="preserve">CONCLUIDO	</t>
        </is>
      </c>
      <c r="D78" t="n">
        <v>3.5317</v>
      </c>
      <c r="E78" t="n">
        <v>28.32</v>
      </c>
      <c r="F78" t="n">
        <v>24.56</v>
      </c>
      <c r="G78" t="n">
        <v>98.23</v>
      </c>
      <c r="H78" t="n">
        <v>1.09</v>
      </c>
      <c r="I78" t="n">
        <v>15</v>
      </c>
      <c r="J78" t="n">
        <v>325.93</v>
      </c>
      <c r="K78" t="n">
        <v>61.2</v>
      </c>
      <c r="L78" t="n">
        <v>20</v>
      </c>
      <c r="M78" t="n">
        <v>13</v>
      </c>
      <c r="N78" t="n">
        <v>99.73</v>
      </c>
      <c r="O78" t="n">
        <v>40432.03</v>
      </c>
      <c r="P78" t="n">
        <v>384.65</v>
      </c>
      <c r="Q78" t="n">
        <v>1397.21</v>
      </c>
      <c r="R78" t="n">
        <v>85.2</v>
      </c>
      <c r="S78" t="n">
        <v>66.97</v>
      </c>
      <c r="T78" t="n">
        <v>6525.45</v>
      </c>
      <c r="U78" t="n">
        <v>0.79</v>
      </c>
      <c r="V78" t="n">
        <v>0.86</v>
      </c>
      <c r="W78" t="n">
        <v>5.32</v>
      </c>
      <c r="X78" t="n">
        <v>0.39</v>
      </c>
      <c r="Y78" t="n">
        <v>1</v>
      </c>
      <c r="Z78" t="n">
        <v>10</v>
      </c>
      <c r="AA78" t="n">
        <v>903.5411996876571</v>
      </c>
      <c r="AB78" t="n">
        <v>1236.264930837105</v>
      </c>
      <c r="AC78" t="n">
        <v>1118.277540946739</v>
      </c>
      <c r="AD78" t="n">
        <v>903541.1996876572</v>
      </c>
      <c r="AE78" t="n">
        <v>1236264.930837105</v>
      </c>
      <c r="AF78" t="n">
        <v>4.122621096957344e-06</v>
      </c>
      <c r="AG78" t="n">
        <v>32.77777777777778</v>
      </c>
      <c r="AH78" t="n">
        <v>1118277.540946739</v>
      </c>
    </row>
    <row r="79">
      <c r="A79" t="n">
        <v>77</v>
      </c>
      <c r="B79" t="n">
        <v>145</v>
      </c>
      <c r="C79" t="inlineStr">
        <is>
          <t xml:space="preserve">CONCLUIDO	</t>
        </is>
      </c>
      <c r="D79" t="n">
        <v>3.5302</v>
      </c>
      <c r="E79" t="n">
        <v>28.33</v>
      </c>
      <c r="F79" t="n">
        <v>24.57</v>
      </c>
      <c r="G79" t="n">
        <v>98.28</v>
      </c>
      <c r="H79" t="n">
        <v>1.11</v>
      </c>
      <c r="I79" t="n">
        <v>15</v>
      </c>
      <c r="J79" t="n">
        <v>326.51</v>
      </c>
      <c r="K79" t="n">
        <v>61.2</v>
      </c>
      <c r="L79" t="n">
        <v>20.25</v>
      </c>
      <c r="M79" t="n">
        <v>13</v>
      </c>
      <c r="N79" t="n">
        <v>100.06</v>
      </c>
      <c r="O79" t="n">
        <v>40503.29</v>
      </c>
      <c r="P79" t="n">
        <v>383.88</v>
      </c>
      <c r="Q79" t="n">
        <v>1397.26</v>
      </c>
      <c r="R79" t="n">
        <v>85.7</v>
      </c>
      <c r="S79" t="n">
        <v>66.97</v>
      </c>
      <c r="T79" t="n">
        <v>6776.59</v>
      </c>
      <c r="U79" t="n">
        <v>0.78</v>
      </c>
      <c r="V79" t="n">
        <v>0.86</v>
      </c>
      <c r="W79" t="n">
        <v>5.32</v>
      </c>
      <c r="X79" t="n">
        <v>0.4</v>
      </c>
      <c r="Y79" t="n">
        <v>1</v>
      </c>
      <c r="Z79" t="n">
        <v>10</v>
      </c>
      <c r="AA79" t="n">
        <v>903.2390965530332</v>
      </c>
      <c r="AB79" t="n">
        <v>1235.851580000463</v>
      </c>
      <c r="AC79" t="n">
        <v>1117.903639733804</v>
      </c>
      <c r="AD79" t="n">
        <v>903239.0965530332</v>
      </c>
      <c r="AE79" t="n">
        <v>1235851.580000463</v>
      </c>
      <c r="AF79" t="n">
        <v>4.120870118209026e-06</v>
      </c>
      <c r="AG79" t="n">
        <v>32.78935185185185</v>
      </c>
      <c r="AH79" t="n">
        <v>1117903.639733804</v>
      </c>
    </row>
    <row r="80">
      <c r="A80" t="n">
        <v>78</v>
      </c>
      <c r="B80" t="n">
        <v>145</v>
      </c>
      <c r="C80" t="inlineStr">
        <is>
          <t xml:space="preserve">CONCLUIDO	</t>
        </is>
      </c>
      <c r="D80" t="n">
        <v>3.5296</v>
      </c>
      <c r="E80" t="n">
        <v>28.33</v>
      </c>
      <c r="F80" t="n">
        <v>24.57</v>
      </c>
      <c r="G80" t="n">
        <v>98.3</v>
      </c>
      <c r="H80" t="n">
        <v>1.12</v>
      </c>
      <c r="I80" t="n">
        <v>15</v>
      </c>
      <c r="J80" t="n">
        <v>327.08</v>
      </c>
      <c r="K80" t="n">
        <v>61.2</v>
      </c>
      <c r="L80" t="n">
        <v>20.5</v>
      </c>
      <c r="M80" t="n">
        <v>13</v>
      </c>
      <c r="N80" t="n">
        <v>100.39</v>
      </c>
      <c r="O80" t="n">
        <v>40574.7</v>
      </c>
      <c r="P80" t="n">
        <v>383.2</v>
      </c>
      <c r="Q80" t="n">
        <v>1397.2</v>
      </c>
      <c r="R80" t="n">
        <v>85.83</v>
      </c>
      <c r="S80" t="n">
        <v>66.97</v>
      </c>
      <c r="T80" t="n">
        <v>6839.33</v>
      </c>
      <c r="U80" t="n">
        <v>0.78</v>
      </c>
      <c r="V80" t="n">
        <v>0.86</v>
      </c>
      <c r="W80" t="n">
        <v>5.32</v>
      </c>
      <c r="X80" t="n">
        <v>0.41</v>
      </c>
      <c r="Y80" t="n">
        <v>1</v>
      </c>
      <c r="Z80" t="n">
        <v>10</v>
      </c>
      <c r="AA80" t="n">
        <v>902.841043401089</v>
      </c>
      <c r="AB80" t="n">
        <v>1235.306946117108</v>
      </c>
      <c r="AC80" t="n">
        <v>1117.410984943878</v>
      </c>
      <c r="AD80" t="n">
        <v>902841.043401089</v>
      </c>
      <c r="AE80" t="n">
        <v>1235306.946117108</v>
      </c>
      <c r="AF80" t="n">
        <v>4.120169726709699e-06</v>
      </c>
      <c r="AG80" t="n">
        <v>32.78935185185185</v>
      </c>
      <c r="AH80" t="n">
        <v>1117410.984943878</v>
      </c>
    </row>
    <row r="81">
      <c r="A81" t="n">
        <v>79</v>
      </c>
      <c r="B81" t="n">
        <v>145</v>
      </c>
      <c r="C81" t="inlineStr">
        <is>
          <t xml:space="preserve">CONCLUIDO	</t>
        </is>
      </c>
      <c r="D81" t="n">
        <v>3.5309</v>
      </c>
      <c r="E81" t="n">
        <v>28.32</v>
      </c>
      <c r="F81" t="n">
        <v>24.56</v>
      </c>
      <c r="G81" t="n">
        <v>98.26000000000001</v>
      </c>
      <c r="H81" t="n">
        <v>1.13</v>
      </c>
      <c r="I81" t="n">
        <v>15</v>
      </c>
      <c r="J81" t="n">
        <v>327.66</v>
      </c>
      <c r="K81" t="n">
        <v>61.2</v>
      </c>
      <c r="L81" t="n">
        <v>20.75</v>
      </c>
      <c r="M81" t="n">
        <v>13</v>
      </c>
      <c r="N81" t="n">
        <v>100.72</v>
      </c>
      <c r="O81" t="n">
        <v>40646.27</v>
      </c>
      <c r="P81" t="n">
        <v>380.62</v>
      </c>
      <c r="Q81" t="n">
        <v>1397.27</v>
      </c>
      <c r="R81" t="n">
        <v>85.41</v>
      </c>
      <c r="S81" t="n">
        <v>66.97</v>
      </c>
      <c r="T81" t="n">
        <v>6633.94</v>
      </c>
      <c r="U81" t="n">
        <v>0.78</v>
      </c>
      <c r="V81" t="n">
        <v>0.86</v>
      </c>
      <c r="W81" t="n">
        <v>5.32</v>
      </c>
      <c r="X81" t="n">
        <v>0.4</v>
      </c>
      <c r="Y81" t="n">
        <v>1</v>
      </c>
      <c r="Z81" t="n">
        <v>10</v>
      </c>
      <c r="AA81" t="n">
        <v>900.8712588138525</v>
      </c>
      <c r="AB81" t="n">
        <v>1232.611799944087</v>
      </c>
      <c r="AC81" t="n">
        <v>1114.97305973895</v>
      </c>
      <c r="AD81" t="n">
        <v>900871.2588138524</v>
      </c>
      <c r="AE81" t="n">
        <v>1232611.799944087</v>
      </c>
      <c r="AF81" t="n">
        <v>4.121687241624908e-06</v>
      </c>
      <c r="AG81" t="n">
        <v>32.77777777777778</v>
      </c>
      <c r="AH81" t="n">
        <v>1114973.05973895</v>
      </c>
    </row>
    <row r="82">
      <c r="A82" t="n">
        <v>80</v>
      </c>
      <c r="B82" t="n">
        <v>145</v>
      </c>
      <c r="C82" t="inlineStr">
        <is>
          <t xml:space="preserve">CONCLUIDO	</t>
        </is>
      </c>
      <c r="D82" t="n">
        <v>3.5422</v>
      </c>
      <c r="E82" t="n">
        <v>28.23</v>
      </c>
      <c r="F82" t="n">
        <v>24.53</v>
      </c>
      <c r="G82" t="n">
        <v>105.12</v>
      </c>
      <c r="H82" t="n">
        <v>1.14</v>
      </c>
      <c r="I82" t="n">
        <v>14</v>
      </c>
      <c r="J82" t="n">
        <v>328.25</v>
      </c>
      <c r="K82" t="n">
        <v>61.2</v>
      </c>
      <c r="L82" t="n">
        <v>21</v>
      </c>
      <c r="M82" t="n">
        <v>12</v>
      </c>
      <c r="N82" t="n">
        <v>101.05</v>
      </c>
      <c r="O82" t="n">
        <v>40718</v>
      </c>
      <c r="P82" t="n">
        <v>379.35</v>
      </c>
      <c r="Q82" t="n">
        <v>1397.18</v>
      </c>
      <c r="R82" t="n">
        <v>84.42</v>
      </c>
      <c r="S82" t="n">
        <v>66.97</v>
      </c>
      <c r="T82" t="n">
        <v>6141.05</v>
      </c>
      <c r="U82" t="n">
        <v>0.79</v>
      </c>
      <c r="V82" t="n">
        <v>0.86</v>
      </c>
      <c r="W82" t="n">
        <v>5.32</v>
      </c>
      <c r="X82" t="n">
        <v>0.36</v>
      </c>
      <c r="Y82" t="n">
        <v>1</v>
      </c>
      <c r="Z82" t="n">
        <v>10</v>
      </c>
      <c r="AA82" t="n">
        <v>898.571012679218</v>
      </c>
      <c r="AB82" t="n">
        <v>1229.464501702983</v>
      </c>
      <c r="AC82" t="n">
        <v>1112.126135224716</v>
      </c>
      <c r="AD82" t="n">
        <v>898571.0126792181</v>
      </c>
      <c r="AE82" t="n">
        <v>1229464.501702983</v>
      </c>
      <c r="AF82" t="n">
        <v>4.134877948195573e-06</v>
      </c>
      <c r="AG82" t="n">
        <v>32.67361111111111</v>
      </c>
      <c r="AH82" t="n">
        <v>1112126.135224716</v>
      </c>
    </row>
    <row r="83">
      <c r="A83" t="n">
        <v>81</v>
      </c>
      <c r="B83" t="n">
        <v>145</v>
      </c>
      <c r="C83" t="inlineStr">
        <is>
          <t xml:space="preserve">CONCLUIDO	</t>
        </is>
      </c>
      <c r="D83" t="n">
        <v>3.544</v>
      </c>
      <c r="E83" t="n">
        <v>28.22</v>
      </c>
      <c r="F83" t="n">
        <v>24.51</v>
      </c>
      <c r="G83" t="n">
        <v>105.06</v>
      </c>
      <c r="H83" t="n">
        <v>1.15</v>
      </c>
      <c r="I83" t="n">
        <v>14</v>
      </c>
      <c r="J83" t="n">
        <v>328.83</v>
      </c>
      <c r="K83" t="n">
        <v>61.2</v>
      </c>
      <c r="L83" t="n">
        <v>21.25</v>
      </c>
      <c r="M83" t="n">
        <v>12</v>
      </c>
      <c r="N83" t="n">
        <v>101.38</v>
      </c>
      <c r="O83" t="n">
        <v>40789.89</v>
      </c>
      <c r="P83" t="n">
        <v>379.59</v>
      </c>
      <c r="Q83" t="n">
        <v>1397.2</v>
      </c>
      <c r="R83" t="n">
        <v>84.03</v>
      </c>
      <c r="S83" t="n">
        <v>66.97</v>
      </c>
      <c r="T83" t="n">
        <v>5944.61</v>
      </c>
      <c r="U83" t="n">
        <v>0.8</v>
      </c>
      <c r="V83" t="n">
        <v>0.86</v>
      </c>
      <c r="W83" t="n">
        <v>5.31</v>
      </c>
      <c r="X83" t="n">
        <v>0.35</v>
      </c>
      <c r="Y83" t="n">
        <v>1</v>
      </c>
      <c r="Z83" t="n">
        <v>10</v>
      </c>
      <c r="AA83" t="n">
        <v>898.4235690892043</v>
      </c>
      <c r="AB83" t="n">
        <v>1229.262762878374</v>
      </c>
      <c r="AC83" t="n">
        <v>1111.943650070385</v>
      </c>
      <c r="AD83" t="n">
        <v>898423.5690892043</v>
      </c>
      <c r="AE83" t="n">
        <v>1229262.762878374</v>
      </c>
      <c r="AF83" t="n">
        <v>4.136979122693555e-06</v>
      </c>
      <c r="AG83" t="n">
        <v>32.66203703703704</v>
      </c>
      <c r="AH83" t="n">
        <v>1111943.650070385</v>
      </c>
    </row>
    <row r="84">
      <c r="A84" t="n">
        <v>82</v>
      </c>
      <c r="B84" t="n">
        <v>145</v>
      </c>
      <c r="C84" t="inlineStr">
        <is>
          <t xml:space="preserve">CONCLUIDO	</t>
        </is>
      </c>
      <c r="D84" t="n">
        <v>3.5416</v>
      </c>
      <c r="E84" t="n">
        <v>28.24</v>
      </c>
      <c r="F84" t="n">
        <v>24.53</v>
      </c>
      <c r="G84" t="n">
        <v>105.14</v>
      </c>
      <c r="H84" t="n">
        <v>1.16</v>
      </c>
      <c r="I84" t="n">
        <v>14</v>
      </c>
      <c r="J84" t="n">
        <v>329.41</v>
      </c>
      <c r="K84" t="n">
        <v>61.2</v>
      </c>
      <c r="L84" t="n">
        <v>21.5</v>
      </c>
      <c r="M84" t="n">
        <v>12</v>
      </c>
      <c r="N84" t="n">
        <v>101.71</v>
      </c>
      <c r="O84" t="n">
        <v>40861.93</v>
      </c>
      <c r="P84" t="n">
        <v>378.46</v>
      </c>
      <c r="Q84" t="n">
        <v>1397.17</v>
      </c>
      <c r="R84" t="n">
        <v>84.56</v>
      </c>
      <c r="S84" t="n">
        <v>66.97</v>
      </c>
      <c r="T84" t="n">
        <v>6210.46</v>
      </c>
      <c r="U84" t="n">
        <v>0.79</v>
      </c>
      <c r="V84" t="n">
        <v>0.86</v>
      </c>
      <c r="W84" t="n">
        <v>5.32</v>
      </c>
      <c r="X84" t="n">
        <v>0.37</v>
      </c>
      <c r="Y84" t="n">
        <v>1</v>
      </c>
      <c r="Z84" t="n">
        <v>10</v>
      </c>
      <c r="AA84" t="n">
        <v>898.0301030936232</v>
      </c>
      <c r="AB84" t="n">
        <v>1228.724405344725</v>
      </c>
      <c r="AC84" t="n">
        <v>1111.456672624159</v>
      </c>
      <c r="AD84" t="n">
        <v>898030.1030936232</v>
      </c>
      <c r="AE84" t="n">
        <v>1228724.405344726</v>
      </c>
      <c r="AF84" t="n">
        <v>4.134177556696245e-06</v>
      </c>
      <c r="AG84" t="n">
        <v>32.68518518518518</v>
      </c>
      <c r="AH84" t="n">
        <v>1111456.672624158</v>
      </c>
    </row>
    <row r="85">
      <c r="A85" t="n">
        <v>83</v>
      </c>
      <c r="B85" t="n">
        <v>145</v>
      </c>
      <c r="C85" t="inlineStr">
        <is>
          <t xml:space="preserve">CONCLUIDO	</t>
        </is>
      </c>
      <c r="D85" t="n">
        <v>3.5423</v>
      </c>
      <c r="E85" t="n">
        <v>28.23</v>
      </c>
      <c r="F85" t="n">
        <v>24.53</v>
      </c>
      <c r="G85" t="n">
        <v>105.11</v>
      </c>
      <c r="H85" t="n">
        <v>1.17</v>
      </c>
      <c r="I85" t="n">
        <v>14</v>
      </c>
      <c r="J85" t="n">
        <v>330</v>
      </c>
      <c r="K85" t="n">
        <v>61.2</v>
      </c>
      <c r="L85" t="n">
        <v>21.75</v>
      </c>
      <c r="M85" t="n">
        <v>12</v>
      </c>
      <c r="N85" t="n">
        <v>102.05</v>
      </c>
      <c r="O85" t="n">
        <v>40934.14</v>
      </c>
      <c r="P85" t="n">
        <v>377.63</v>
      </c>
      <c r="Q85" t="n">
        <v>1397.2</v>
      </c>
      <c r="R85" t="n">
        <v>84.40000000000001</v>
      </c>
      <c r="S85" t="n">
        <v>66.97</v>
      </c>
      <c r="T85" t="n">
        <v>6131.99</v>
      </c>
      <c r="U85" t="n">
        <v>0.79</v>
      </c>
      <c r="V85" t="n">
        <v>0.86</v>
      </c>
      <c r="W85" t="n">
        <v>5.31</v>
      </c>
      <c r="X85" t="n">
        <v>0.36</v>
      </c>
      <c r="Y85" t="n">
        <v>1</v>
      </c>
      <c r="Z85" t="n">
        <v>10</v>
      </c>
      <c r="AA85" t="n">
        <v>897.3854664937655</v>
      </c>
      <c r="AB85" t="n">
        <v>1227.842385109441</v>
      </c>
      <c r="AC85" t="n">
        <v>1110.658831162206</v>
      </c>
      <c r="AD85" t="n">
        <v>897385.4664937656</v>
      </c>
      <c r="AE85" t="n">
        <v>1227842.385109441</v>
      </c>
      <c r="AF85" t="n">
        <v>4.134994680112128e-06</v>
      </c>
      <c r="AG85" t="n">
        <v>32.67361111111111</v>
      </c>
      <c r="AH85" t="n">
        <v>1110658.831162206</v>
      </c>
    </row>
    <row r="86">
      <c r="A86" t="n">
        <v>84</v>
      </c>
      <c r="B86" t="n">
        <v>145</v>
      </c>
      <c r="C86" t="inlineStr">
        <is>
          <t xml:space="preserve">CONCLUIDO	</t>
        </is>
      </c>
      <c r="D86" t="n">
        <v>3.5416</v>
      </c>
      <c r="E86" t="n">
        <v>28.24</v>
      </c>
      <c r="F86" t="n">
        <v>24.53</v>
      </c>
      <c r="G86" t="n">
        <v>105.14</v>
      </c>
      <c r="H86" t="n">
        <v>1.19</v>
      </c>
      <c r="I86" t="n">
        <v>14</v>
      </c>
      <c r="J86" t="n">
        <v>330.59</v>
      </c>
      <c r="K86" t="n">
        <v>61.2</v>
      </c>
      <c r="L86" t="n">
        <v>22</v>
      </c>
      <c r="M86" t="n">
        <v>12</v>
      </c>
      <c r="N86" t="n">
        <v>102.39</v>
      </c>
      <c r="O86" t="n">
        <v>41006.51</v>
      </c>
      <c r="P86" t="n">
        <v>374.37</v>
      </c>
      <c r="Q86" t="n">
        <v>1397.35</v>
      </c>
      <c r="R86" t="n">
        <v>84.52</v>
      </c>
      <c r="S86" t="n">
        <v>66.97</v>
      </c>
      <c r="T86" t="n">
        <v>6194.09</v>
      </c>
      <c r="U86" t="n">
        <v>0.79</v>
      </c>
      <c r="V86" t="n">
        <v>0.86</v>
      </c>
      <c r="W86" t="n">
        <v>5.31</v>
      </c>
      <c r="X86" t="n">
        <v>0.37</v>
      </c>
      <c r="Y86" t="n">
        <v>1</v>
      </c>
      <c r="Z86" t="n">
        <v>10</v>
      </c>
      <c r="AA86" t="n">
        <v>895.2369386056506</v>
      </c>
      <c r="AB86" t="n">
        <v>1224.902674466561</v>
      </c>
      <c r="AC86" t="n">
        <v>1107.999682377173</v>
      </c>
      <c r="AD86" t="n">
        <v>895236.9386056506</v>
      </c>
      <c r="AE86" t="n">
        <v>1224902.674466561</v>
      </c>
      <c r="AF86" t="n">
        <v>4.134177556696245e-06</v>
      </c>
      <c r="AG86" t="n">
        <v>32.68518518518518</v>
      </c>
      <c r="AH86" t="n">
        <v>1107999.682377173</v>
      </c>
    </row>
    <row r="87">
      <c r="A87" t="n">
        <v>85</v>
      </c>
      <c r="B87" t="n">
        <v>145</v>
      </c>
      <c r="C87" t="inlineStr">
        <is>
          <t xml:space="preserve">CONCLUIDO	</t>
        </is>
      </c>
      <c r="D87" t="n">
        <v>3.552</v>
      </c>
      <c r="E87" t="n">
        <v>28.15</v>
      </c>
      <c r="F87" t="n">
        <v>24.5</v>
      </c>
      <c r="G87" t="n">
        <v>113.09</v>
      </c>
      <c r="H87" t="n">
        <v>1.2</v>
      </c>
      <c r="I87" t="n">
        <v>13</v>
      </c>
      <c r="J87" t="n">
        <v>331.17</v>
      </c>
      <c r="K87" t="n">
        <v>61.2</v>
      </c>
      <c r="L87" t="n">
        <v>22.25</v>
      </c>
      <c r="M87" t="n">
        <v>11</v>
      </c>
      <c r="N87" t="n">
        <v>102.72</v>
      </c>
      <c r="O87" t="n">
        <v>41079.04</v>
      </c>
      <c r="P87" t="n">
        <v>372.98</v>
      </c>
      <c r="Q87" t="n">
        <v>1397.19</v>
      </c>
      <c r="R87" t="n">
        <v>83.65000000000001</v>
      </c>
      <c r="S87" t="n">
        <v>66.97</v>
      </c>
      <c r="T87" t="n">
        <v>5759.58</v>
      </c>
      <c r="U87" t="n">
        <v>0.8</v>
      </c>
      <c r="V87" t="n">
        <v>0.86</v>
      </c>
      <c r="W87" t="n">
        <v>5.31</v>
      </c>
      <c r="X87" t="n">
        <v>0.34</v>
      </c>
      <c r="Y87" t="n">
        <v>1</v>
      </c>
      <c r="Z87" t="n">
        <v>10</v>
      </c>
      <c r="AA87" t="n">
        <v>892.9784546071223</v>
      </c>
      <c r="AB87" t="n">
        <v>1221.812517022493</v>
      </c>
      <c r="AC87" t="n">
        <v>1105.204445222503</v>
      </c>
      <c r="AD87" t="n">
        <v>892978.4546071223</v>
      </c>
      <c r="AE87" t="n">
        <v>1221812.517022493</v>
      </c>
      <c r="AF87" t="n">
        <v>4.14631767601792e-06</v>
      </c>
      <c r="AG87" t="n">
        <v>32.58101851851852</v>
      </c>
      <c r="AH87" t="n">
        <v>1105204.445222503</v>
      </c>
    </row>
    <row r="88">
      <c r="A88" t="n">
        <v>86</v>
      </c>
      <c r="B88" t="n">
        <v>145</v>
      </c>
      <c r="C88" t="inlineStr">
        <is>
          <t xml:space="preserve">CONCLUIDO	</t>
        </is>
      </c>
      <c r="D88" t="n">
        <v>3.5511</v>
      </c>
      <c r="E88" t="n">
        <v>28.16</v>
      </c>
      <c r="F88" t="n">
        <v>24.51</v>
      </c>
      <c r="G88" t="n">
        <v>113.13</v>
      </c>
      <c r="H88" t="n">
        <v>1.21</v>
      </c>
      <c r="I88" t="n">
        <v>13</v>
      </c>
      <c r="J88" t="n">
        <v>331.76</v>
      </c>
      <c r="K88" t="n">
        <v>61.2</v>
      </c>
      <c r="L88" t="n">
        <v>22.5</v>
      </c>
      <c r="M88" t="n">
        <v>11</v>
      </c>
      <c r="N88" t="n">
        <v>103.06</v>
      </c>
      <c r="O88" t="n">
        <v>41151.74</v>
      </c>
      <c r="P88" t="n">
        <v>374.48</v>
      </c>
      <c r="Q88" t="n">
        <v>1397.18</v>
      </c>
      <c r="R88" t="n">
        <v>84</v>
      </c>
      <c r="S88" t="n">
        <v>66.97</v>
      </c>
      <c r="T88" t="n">
        <v>5936.88</v>
      </c>
      <c r="U88" t="n">
        <v>0.8</v>
      </c>
      <c r="V88" t="n">
        <v>0.86</v>
      </c>
      <c r="W88" t="n">
        <v>5.31</v>
      </c>
      <c r="X88" t="n">
        <v>0.35</v>
      </c>
      <c r="Y88" t="n">
        <v>1</v>
      </c>
      <c r="Z88" t="n">
        <v>10</v>
      </c>
      <c r="AA88" t="n">
        <v>894.1539908937518</v>
      </c>
      <c r="AB88" t="n">
        <v>1223.42093763086</v>
      </c>
      <c r="AC88" t="n">
        <v>1106.659360425441</v>
      </c>
      <c r="AD88" t="n">
        <v>894153.9908937518</v>
      </c>
      <c r="AE88" t="n">
        <v>1223420.93763086</v>
      </c>
      <c r="AF88" t="n">
        <v>4.145267088768929e-06</v>
      </c>
      <c r="AG88" t="n">
        <v>32.5925925925926</v>
      </c>
      <c r="AH88" t="n">
        <v>1106659.360425441</v>
      </c>
    </row>
    <row r="89">
      <c r="A89" t="n">
        <v>87</v>
      </c>
      <c r="B89" t="n">
        <v>145</v>
      </c>
      <c r="C89" t="inlineStr">
        <is>
          <t xml:space="preserve">CONCLUIDO	</t>
        </is>
      </c>
      <c r="D89" t="n">
        <v>3.5501</v>
      </c>
      <c r="E89" t="n">
        <v>28.17</v>
      </c>
      <c r="F89" t="n">
        <v>24.52</v>
      </c>
      <c r="G89" t="n">
        <v>113.16</v>
      </c>
      <c r="H89" t="n">
        <v>1.22</v>
      </c>
      <c r="I89" t="n">
        <v>13</v>
      </c>
      <c r="J89" t="n">
        <v>332.35</v>
      </c>
      <c r="K89" t="n">
        <v>61.2</v>
      </c>
      <c r="L89" t="n">
        <v>22.75</v>
      </c>
      <c r="M89" t="n">
        <v>11</v>
      </c>
      <c r="N89" t="n">
        <v>103.41</v>
      </c>
      <c r="O89" t="n">
        <v>41224.6</v>
      </c>
      <c r="P89" t="n">
        <v>374.73</v>
      </c>
      <c r="Q89" t="n">
        <v>1397.19</v>
      </c>
      <c r="R89" t="n">
        <v>84.09999999999999</v>
      </c>
      <c r="S89" t="n">
        <v>66.97</v>
      </c>
      <c r="T89" t="n">
        <v>5984.24</v>
      </c>
      <c r="U89" t="n">
        <v>0.8</v>
      </c>
      <c r="V89" t="n">
        <v>0.86</v>
      </c>
      <c r="W89" t="n">
        <v>5.32</v>
      </c>
      <c r="X89" t="n">
        <v>0.35</v>
      </c>
      <c r="Y89" t="n">
        <v>1</v>
      </c>
      <c r="Z89" t="n">
        <v>10</v>
      </c>
      <c r="AA89" t="n">
        <v>894.4895414788825</v>
      </c>
      <c r="AB89" t="n">
        <v>1223.880052744883</v>
      </c>
      <c r="AC89" t="n">
        <v>1107.074658237353</v>
      </c>
      <c r="AD89" t="n">
        <v>894489.5414788825</v>
      </c>
      <c r="AE89" t="n">
        <v>1223880.052744883</v>
      </c>
      <c r="AF89" t="n">
        <v>4.144099769603383e-06</v>
      </c>
      <c r="AG89" t="n">
        <v>32.60416666666667</v>
      </c>
      <c r="AH89" t="n">
        <v>1107074.658237353</v>
      </c>
    </row>
    <row r="90">
      <c r="A90" t="n">
        <v>88</v>
      </c>
      <c r="B90" t="n">
        <v>145</v>
      </c>
      <c r="C90" t="inlineStr">
        <is>
          <t xml:space="preserve">CONCLUIDO	</t>
        </is>
      </c>
      <c r="D90" t="n">
        <v>3.5489</v>
      </c>
      <c r="E90" t="n">
        <v>28.18</v>
      </c>
      <c r="F90" t="n">
        <v>24.53</v>
      </c>
      <c r="G90" t="n">
        <v>113.21</v>
      </c>
      <c r="H90" t="n">
        <v>1.23</v>
      </c>
      <c r="I90" t="n">
        <v>13</v>
      </c>
      <c r="J90" t="n">
        <v>332.95</v>
      </c>
      <c r="K90" t="n">
        <v>61.2</v>
      </c>
      <c r="L90" t="n">
        <v>23</v>
      </c>
      <c r="M90" t="n">
        <v>11</v>
      </c>
      <c r="N90" t="n">
        <v>103.75</v>
      </c>
      <c r="O90" t="n">
        <v>41297.62</v>
      </c>
      <c r="P90" t="n">
        <v>375.19</v>
      </c>
      <c r="Q90" t="n">
        <v>1397.19</v>
      </c>
      <c r="R90" t="n">
        <v>84.48999999999999</v>
      </c>
      <c r="S90" t="n">
        <v>66.97</v>
      </c>
      <c r="T90" t="n">
        <v>6179.46</v>
      </c>
      <c r="U90" t="n">
        <v>0.79</v>
      </c>
      <c r="V90" t="n">
        <v>0.86</v>
      </c>
      <c r="W90" t="n">
        <v>5.31</v>
      </c>
      <c r="X90" t="n">
        <v>0.36</v>
      </c>
      <c r="Y90" t="n">
        <v>1</v>
      </c>
      <c r="Z90" t="n">
        <v>10</v>
      </c>
      <c r="AA90" t="n">
        <v>894.9904414873847</v>
      </c>
      <c r="AB90" t="n">
        <v>1224.565406234664</v>
      </c>
      <c r="AC90" t="n">
        <v>1107.694602551969</v>
      </c>
      <c r="AD90" t="n">
        <v>894990.4414873847</v>
      </c>
      <c r="AE90" t="n">
        <v>1224565.406234664</v>
      </c>
      <c r="AF90" t="n">
        <v>4.142698986604729e-06</v>
      </c>
      <c r="AG90" t="n">
        <v>32.61574074074074</v>
      </c>
      <c r="AH90" t="n">
        <v>1107694.602551969</v>
      </c>
    </row>
    <row r="91">
      <c r="A91" t="n">
        <v>89</v>
      </c>
      <c r="B91" t="n">
        <v>145</v>
      </c>
      <c r="C91" t="inlineStr">
        <is>
          <t xml:space="preserve">CONCLUIDO	</t>
        </is>
      </c>
      <c r="D91" t="n">
        <v>3.5505</v>
      </c>
      <c r="E91" t="n">
        <v>28.16</v>
      </c>
      <c r="F91" t="n">
        <v>24.52</v>
      </c>
      <c r="G91" t="n">
        <v>113.15</v>
      </c>
      <c r="H91" t="n">
        <v>1.24</v>
      </c>
      <c r="I91" t="n">
        <v>13</v>
      </c>
      <c r="J91" t="n">
        <v>333.54</v>
      </c>
      <c r="K91" t="n">
        <v>61.2</v>
      </c>
      <c r="L91" t="n">
        <v>23.25</v>
      </c>
      <c r="M91" t="n">
        <v>11</v>
      </c>
      <c r="N91" t="n">
        <v>104.09</v>
      </c>
      <c r="O91" t="n">
        <v>41370.82</v>
      </c>
      <c r="P91" t="n">
        <v>373.83</v>
      </c>
      <c r="Q91" t="n">
        <v>1397.18</v>
      </c>
      <c r="R91" t="n">
        <v>83.97</v>
      </c>
      <c r="S91" t="n">
        <v>66.97</v>
      </c>
      <c r="T91" t="n">
        <v>5920.08</v>
      </c>
      <c r="U91" t="n">
        <v>0.8</v>
      </c>
      <c r="V91" t="n">
        <v>0.86</v>
      </c>
      <c r="W91" t="n">
        <v>5.31</v>
      </c>
      <c r="X91" t="n">
        <v>0.35</v>
      </c>
      <c r="Y91" t="n">
        <v>1</v>
      </c>
      <c r="Z91" t="n">
        <v>10</v>
      </c>
      <c r="AA91" t="n">
        <v>893.8324250514543</v>
      </c>
      <c r="AB91" t="n">
        <v>1222.980957058945</v>
      </c>
      <c r="AC91" t="n">
        <v>1106.261370981792</v>
      </c>
      <c r="AD91" t="n">
        <v>893832.4250514542</v>
      </c>
      <c r="AE91" t="n">
        <v>1222980.957058945</v>
      </c>
      <c r="AF91" t="n">
        <v>4.144566697269601e-06</v>
      </c>
      <c r="AG91" t="n">
        <v>32.5925925925926</v>
      </c>
      <c r="AH91" t="n">
        <v>1106261.370981792</v>
      </c>
    </row>
    <row r="92">
      <c r="A92" t="n">
        <v>90</v>
      </c>
      <c r="B92" t="n">
        <v>145</v>
      </c>
      <c r="C92" t="inlineStr">
        <is>
          <t xml:space="preserve">CONCLUIDO	</t>
        </is>
      </c>
      <c r="D92" t="n">
        <v>3.5527</v>
      </c>
      <c r="E92" t="n">
        <v>28.15</v>
      </c>
      <c r="F92" t="n">
        <v>24.5</v>
      </c>
      <c r="G92" t="n">
        <v>113.07</v>
      </c>
      <c r="H92" t="n">
        <v>1.25</v>
      </c>
      <c r="I92" t="n">
        <v>13</v>
      </c>
      <c r="J92" t="n">
        <v>334.14</v>
      </c>
      <c r="K92" t="n">
        <v>61.2</v>
      </c>
      <c r="L92" t="n">
        <v>23.5</v>
      </c>
      <c r="M92" t="n">
        <v>11</v>
      </c>
      <c r="N92" t="n">
        <v>104.44</v>
      </c>
      <c r="O92" t="n">
        <v>41444.3</v>
      </c>
      <c r="P92" t="n">
        <v>372.02</v>
      </c>
      <c r="Q92" t="n">
        <v>1397.21</v>
      </c>
      <c r="R92" t="n">
        <v>83.45</v>
      </c>
      <c r="S92" t="n">
        <v>66.97</v>
      </c>
      <c r="T92" t="n">
        <v>5661.75</v>
      </c>
      <c r="U92" t="n">
        <v>0.8</v>
      </c>
      <c r="V92" t="n">
        <v>0.86</v>
      </c>
      <c r="W92" t="n">
        <v>5.31</v>
      </c>
      <c r="X92" t="n">
        <v>0.33</v>
      </c>
      <c r="Y92" t="n">
        <v>1</v>
      </c>
      <c r="Z92" t="n">
        <v>10</v>
      </c>
      <c r="AA92" t="n">
        <v>892.2481975219496</v>
      </c>
      <c r="AB92" t="n">
        <v>1220.813347061891</v>
      </c>
      <c r="AC92" t="n">
        <v>1104.300634640597</v>
      </c>
      <c r="AD92" t="n">
        <v>892248.1975219495</v>
      </c>
      <c r="AE92" t="n">
        <v>1220813.347061891</v>
      </c>
      <c r="AF92" t="n">
        <v>4.147134799433802e-06</v>
      </c>
      <c r="AG92" t="n">
        <v>32.58101851851852</v>
      </c>
      <c r="AH92" t="n">
        <v>1104300.634640597</v>
      </c>
    </row>
    <row r="93">
      <c r="A93" t="n">
        <v>91</v>
      </c>
      <c r="B93" t="n">
        <v>145</v>
      </c>
      <c r="C93" t="inlineStr">
        <is>
          <t xml:space="preserve">CONCLUIDO	</t>
        </is>
      </c>
      <c r="D93" t="n">
        <v>3.5511</v>
      </c>
      <c r="E93" t="n">
        <v>28.16</v>
      </c>
      <c r="F93" t="n">
        <v>24.51</v>
      </c>
      <c r="G93" t="n">
        <v>113.13</v>
      </c>
      <c r="H93" t="n">
        <v>1.26</v>
      </c>
      <c r="I93" t="n">
        <v>13</v>
      </c>
      <c r="J93" t="n">
        <v>334.73</v>
      </c>
      <c r="K93" t="n">
        <v>61.2</v>
      </c>
      <c r="L93" t="n">
        <v>23.75</v>
      </c>
      <c r="M93" t="n">
        <v>11</v>
      </c>
      <c r="N93" t="n">
        <v>104.78</v>
      </c>
      <c r="O93" t="n">
        <v>41517.84</v>
      </c>
      <c r="P93" t="n">
        <v>371.08</v>
      </c>
      <c r="Q93" t="n">
        <v>1397.21</v>
      </c>
      <c r="R93" t="n">
        <v>83.90000000000001</v>
      </c>
      <c r="S93" t="n">
        <v>66.97</v>
      </c>
      <c r="T93" t="n">
        <v>5885.81</v>
      </c>
      <c r="U93" t="n">
        <v>0.8</v>
      </c>
      <c r="V93" t="n">
        <v>0.86</v>
      </c>
      <c r="W93" t="n">
        <v>5.31</v>
      </c>
      <c r="X93" t="n">
        <v>0.35</v>
      </c>
      <c r="Y93" t="n">
        <v>1</v>
      </c>
      <c r="Z93" t="n">
        <v>10</v>
      </c>
      <c r="AA93" t="n">
        <v>891.8382565982554</v>
      </c>
      <c r="AB93" t="n">
        <v>1220.252447804775</v>
      </c>
      <c r="AC93" t="n">
        <v>1103.793266821354</v>
      </c>
      <c r="AD93" t="n">
        <v>891838.2565982554</v>
      </c>
      <c r="AE93" t="n">
        <v>1220252.447804775</v>
      </c>
      <c r="AF93" t="n">
        <v>4.145267088768929e-06</v>
      </c>
      <c r="AG93" t="n">
        <v>32.5925925925926</v>
      </c>
      <c r="AH93" t="n">
        <v>1103793.266821354</v>
      </c>
    </row>
    <row r="94">
      <c r="A94" t="n">
        <v>92</v>
      </c>
      <c r="B94" t="n">
        <v>145</v>
      </c>
      <c r="C94" t="inlineStr">
        <is>
          <t xml:space="preserve">CONCLUIDO	</t>
        </is>
      </c>
      <c r="D94" t="n">
        <v>3.5614</v>
      </c>
      <c r="E94" t="n">
        <v>28.08</v>
      </c>
      <c r="F94" t="n">
        <v>24.48</v>
      </c>
      <c r="G94" t="n">
        <v>122.42</v>
      </c>
      <c r="H94" t="n">
        <v>1.28</v>
      </c>
      <c r="I94" t="n">
        <v>12</v>
      </c>
      <c r="J94" t="n">
        <v>335.33</v>
      </c>
      <c r="K94" t="n">
        <v>61.2</v>
      </c>
      <c r="L94" t="n">
        <v>24</v>
      </c>
      <c r="M94" t="n">
        <v>10</v>
      </c>
      <c r="N94" t="n">
        <v>105.13</v>
      </c>
      <c r="O94" t="n">
        <v>41591.55</v>
      </c>
      <c r="P94" t="n">
        <v>368.42</v>
      </c>
      <c r="Q94" t="n">
        <v>1397.24</v>
      </c>
      <c r="R94" t="n">
        <v>82.92</v>
      </c>
      <c r="S94" t="n">
        <v>66.97</v>
      </c>
      <c r="T94" t="n">
        <v>5400.58</v>
      </c>
      <c r="U94" t="n">
        <v>0.8100000000000001</v>
      </c>
      <c r="V94" t="n">
        <v>0.86</v>
      </c>
      <c r="W94" t="n">
        <v>5.31</v>
      </c>
      <c r="X94" t="n">
        <v>0.32</v>
      </c>
      <c r="Y94" t="n">
        <v>1</v>
      </c>
      <c r="Z94" t="n">
        <v>10</v>
      </c>
      <c r="AA94" t="n">
        <v>888.6425780303316</v>
      </c>
      <c r="AB94" t="n">
        <v>1215.879979404754</v>
      </c>
      <c r="AC94" t="n">
        <v>1099.838100668632</v>
      </c>
      <c r="AD94" t="n">
        <v>888642.5780303316</v>
      </c>
      <c r="AE94" t="n">
        <v>1215879.979404754</v>
      </c>
      <c r="AF94" t="n">
        <v>4.157290476174048e-06</v>
      </c>
      <c r="AG94" t="n">
        <v>32.5</v>
      </c>
      <c r="AH94" t="n">
        <v>1099838.100668632</v>
      </c>
    </row>
    <row r="95">
      <c r="A95" t="n">
        <v>93</v>
      </c>
      <c r="B95" t="n">
        <v>145</v>
      </c>
      <c r="C95" t="inlineStr">
        <is>
          <t xml:space="preserve">CONCLUIDO	</t>
        </is>
      </c>
      <c r="D95" t="n">
        <v>3.562</v>
      </c>
      <c r="E95" t="n">
        <v>28.07</v>
      </c>
      <c r="F95" t="n">
        <v>24.48</v>
      </c>
      <c r="G95" t="n">
        <v>122.39</v>
      </c>
      <c r="H95" t="n">
        <v>1.29</v>
      </c>
      <c r="I95" t="n">
        <v>12</v>
      </c>
      <c r="J95" t="n">
        <v>335.93</v>
      </c>
      <c r="K95" t="n">
        <v>61.2</v>
      </c>
      <c r="L95" t="n">
        <v>24.25</v>
      </c>
      <c r="M95" t="n">
        <v>10</v>
      </c>
      <c r="N95" t="n">
        <v>105.48</v>
      </c>
      <c r="O95" t="n">
        <v>41665.42</v>
      </c>
      <c r="P95" t="n">
        <v>368.37</v>
      </c>
      <c r="Q95" t="n">
        <v>1397.17</v>
      </c>
      <c r="R95" t="n">
        <v>82.69</v>
      </c>
      <c r="S95" t="n">
        <v>66.97</v>
      </c>
      <c r="T95" t="n">
        <v>5287.26</v>
      </c>
      <c r="U95" t="n">
        <v>0.8100000000000001</v>
      </c>
      <c r="V95" t="n">
        <v>0.86</v>
      </c>
      <c r="W95" t="n">
        <v>5.32</v>
      </c>
      <c r="X95" t="n">
        <v>0.31</v>
      </c>
      <c r="Y95" t="n">
        <v>1</v>
      </c>
      <c r="Z95" t="n">
        <v>10</v>
      </c>
      <c r="AA95" t="n">
        <v>888.5437717981963</v>
      </c>
      <c r="AB95" t="n">
        <v>1215.744788358922</v>
      </c>
      <c r="AC95" t="n">
        <v>1099.715812066473</v>
      </c>
      <c r="AD95" t="n">
        <v>888543.7717981962</v>
      </c>
      <c r="AE95" t="n">
        <v>1215744.788358922</v>
      </c>
      <c r="AF95" t="n">
        <v>4.157990867673376e-06</v>
      </c>
      <c r="AG95" t="n">
        <v>32.48842592592593</v>
      </c>
      <c r="AH95" t="n">
        <v>1099715.812066473</v>
      </c>
    </row>
    <row r="96">
      <c r="A96" t="n">
        <v>94</v>
      </c>
      <c r="B96" t="n">
        <v>145</v>
      </c>
      <c r="C96" t="inlineStr">
        <is>
          <t xml:space="preserve">CONCLUIDO	</t>
        </is>
      </c>
      <c r="D96" t="n">
        <v>3.5616</v>
      </c>
      <c r="E96" t="n">
        <v>28.08</v>
      </c>
      <c r="F96" t="n">
        <v>24.48</v>
      </c>
      <c r="G96" t="n">
        <v>122.41</v>
      </c>
      <c r="H96" t="n">
        <v>1.3</v>
      </c>
      <c r="I96" t="n">
        <v>12</v>
      </c>
      <c r="J96" t="n">
        <v>336.53</v>
      </c>
      <c r="K96" t="n">
        <v>61.2</v>
      </c>
      <c r="L96" t="n">
        <v>24.5</v>
      </c>
      <c r="M96" t="n">
        <v>10</v>
      </c>
      <c r="N96" t="n">
        <v>105.83</v>
      </c>
      <c r="O96" t="n">
        <v>41739.48</v>
      </c>
      <c r="P96" t="n">
        <v>368.42</v>
      </c>
      <c r="Q96" t="n">
        <v>1397.17</v>
      </c>
      <c r="R96" t="n">
        <v>82.87</v>
      </c>
      <c r="S96" t="n">
        <v>66.97</v>
      </c>
      <c r="T96" t="n">
        <v>5378.63</v>
      </c>
      <c r="U96" t="n">
        <v>0.8100000000000001</v>
      </c>
      <c r="V96" t="n">
        <v>0.86</v>
      </c>
      <c r="W96" t="n">
        <v>5.31</v>
      </c>
      <c r="X96" t="n">
        <v>0.32</v>
      </c>
      <c r="Y96" t="n">
        <v>1</v>
      </c>
      <c r="Z96" t="n">
        <v>10</v>
      </c>
      <c r="AA96" t="n">
        <v>888.6209570934618</v>
      </c>
      <c r="AB96" t="n">
        <v>1215.85039668508</v>
      </c>
      <c r="AC96" t="n">
        <v>1099.811341282204</v>
      </c>
      <c r="AD96" t="n">
        <v>888620.9570934618</v>
      </c>
      <c r="AE96" t="n">
        <v>1215850.39668508</v>
      </c>
      <c r="AF96" t="n">
        <v>4.157523940007158e-06</v>
      </c>
      <c r="AG96" t="n">
        <v>32.5</v>
      </c>
      <c r="AH96" t="n">
        <v>1099811.341282204</v>
      </c>
    </row>
    <row r="97">
      <c r="A97" t="n">
        <v>95</v>
      </c>
      <c r="B97" t="n">
        <v>145</v>
      </c>
      <c r="C97" t="inlineStr">
        <is>
          <t xml:space="preserve">CONCLUIDO	</t>
        </is>
      </c>
      <c r="D97" t="n">
        <v>3.5633</v>
      </c>
      <c r="E97" t="n">
        <v>28.06</v>
      </c>
      <c r="F97" t="n">
        <v>24.47</v>
      </c>
      <c r="G97" t="n">
        <v>122.34</v>
      </c>
      <c r="H97" t="n">
        <v>1.31</v>
      </c>
      <c r="I97" t="n">
        <v>12</v>
      </c>
      <c r="J97" t="n">
        <v>337.13</v>
      </c>
      <c r="K97" t="n">
        <v>61.2</v>
      </c>
      <c r="L97" t="n">
        <v>24.75</v>
      </c>
      <c r="M97" t="n">
        <v>10</v>
      </c>
      <c r="N97" t="n">
        <v>106.18</v>
      </c>
      <c r="O97" t="n">
        <v>41813.7</v>
      </c>
      <c r="P97" t="n">
        <v>368.24</v>
      </c>
      <c r="Q97" t="n">
        <v>1397.23</v>
      </c>
      <c r="R97" t="n">
        <v>82.44</v>
      </c>
      <c r="S97" t="n">
        <v>66.97</v>
      </c>
      <c r="T97" t="n">
        <v>5159.93</v>
      </c>
      <c r="U97" t="n">
        <v>0.8100000000000001</v>
      </c>
      <c r="V97" t="n">
        <v>0.86</v>
      </c>
      <c r="W97" t="n">
        <v>5.31</v>
      </c>
      <c r="X97" t="n">
        <v>0.3</v>
      </c>
      <c r="Y97" t="n">
        <v>1</v>
      </c>
      <c r="Z97" t="n">
        <v>10</v>
      </c>
      <c r="AA97" t="n">
        <v>888.2600545531061</v>
      </c>
      <c r="AB97" t="n">
        <v>1215.356593907469</v>
      </c>
      <c r="AC97" t="n">
        <v>1099.364666348632</v>
      </c>
      <c r="AD97" t="n">
        <v>888260.0545531061</v>
      </c>
      <c r="AE97" t="n">
        <v>1215356.593907469</v>
      </c>
      <c r="AF97" t="n">
        <v>4.159508382588584e-06</v>
      </c>
      <c r="AG97" t="n">
        <v>32.47685185185185</v>
      </c>
      <c r="AH97" t="n">
        <v>1099364.666348632</v>
      </c>
    </row>
    <row r="98">
      <c r="A98" t="n">
        <v>96</v>
      </c>
      <c r="B98" t="n">
        <v>145</v>
      </c>
      <c r="C98" t="inlineStr">
        <is>
          <t xml:space="preserve">CONCLUIDO	</t>
        </is>
      </c>
      <c r="D98" t="n">
        <v>3.5622</v>
      </c>
      <c r="E98" t="n">
        <v>28.07</v>
      </c>
      <c r="F98" t="n">
        <v>24.48</v>
      </c>
      <c r="G98" t="n">
        <v>122.38</v>
      </c>
      <c r="H98" t="n">
        <v>1.32</v>
      </c>
      <c r="I98" t="n">
        <v>12</v>
      </c>
      <c r="J98" t="n">
        <v>337.73</v>
      </c>
      <c r="K98" t="n">
        <v>61.2</v>
      </c>
      <c r="L98" t="n">
        <v>25</v>
      </c>
      <c r="M98" t="n">
        <v>9</v>
      </c>
      <c r="N98" t="n">
        <v>106.53</v>
      </c>
      <c r="O98" t="n">
        <v>41888.1</v>
      </c>
      <c r="P98" t="n">
        <v>368.33</v>
      </c>
      <c r="Q98" t="n">
        <v>1397.21</v>
      </c>
      <c r="R98" t="n">
        <v>82.59</v>
      </c>
      <c r="S98" t="n">
        <v>66.97</v>
      </c>
      <c r="T98" t="n">
        <v>5236.61</v>
      </c>
      <c r="U98" t="n">
        <v>0.8100000000000001</v>
      </c>
      <c r="V98" t="n">
        <v>0.86</v>
      </c>
      <c r="W98" t="n">
        <v>5.32</v>
      </c>
      <c r="X98" t="n">
        <v>0.31</v>
      </c>
      <c r="Y98" t="n">
        <v>1</v>
      </c>
      <c r="Z98" t="n">
        <v>10</v>
      </c>
      <c r="AA98" t="n">
        <v>888.4950010111575</v>
      </c>
      <c r="AB98" t="n">
        <v>1215.678058016481</v>
      </c>
      <c r="AC98" t="n">
        <v>1099.655450374258</v>
      </c>
      <c r="AD98" t="n">
        <v>888495.0010111574</v>
      </c>
      <c r="AE98" t="n">
        <v>1215678.058016481</v>
      </c>
      <c r="AF98" t="n">
        <v>4.158224331506485e-06</v>
      </c>
      <c r="AG98" t="n">
        <v>32.48842592592593</v>
      </c>
      <c r="AH98" t="n">
        <v>1099655.450374258</v>
      </c>
    </row>
    <row r="99">
      <c r="A99" t="n">
        <v>97</v>
      </c>
      <c r="B99" t="n">
        <v>145</v>
      </c>
      <c r="C99" t="inlineStr">
        <is>
          <t xml:space="preserve">CONCLUIDO	</t>
        </is>
      </c>
      <c r="D99" t="n">
        <v>3.5608</v>
      </c>
      <c r="E99" t="n">
        <v>28.08</v>
      </c>
      <c r="F99" t="n">
        <v>24.49</v>
      </c>
      <c r="G99" t="n">
        <v>122.44</v>
      </c>
      <c r="H99" t="n">
        <v>1.33</v>
      </c>
      <c r="I99" t="n">
        <v>12</v>
      </c>
      <c r="J99" t="n">
        <v>338.34</v>
      </c>
      <c r="K99" t="n">
        <v>61.2</v>
      </c>
      <c r="L99" t="n">
        <v>25.25</v>
      </c>
      <c r="M99" t="n">
        <v>7</v>
      </c>
      <c r="N99" t="n">
        <v>106.89</v>
      </c>
      <c r="O99" t="n">
        <v>41962.68</v>
      </c>
      <c r="P99" t="n">
        <v>368.68</v>
      </c>
      <c r="Q99" t="n">
        <v>1397.2</v>
      </c>
      <c r="R99" t="n">
        <v>82.86</v>
      </c>
      <c r="S99" t="n">
        <v>66.97</v>
      </c>
      <c r="T99" t="n">
        <v>5370.47</v>
      </c>
      <c r="U99" t="n">
        <v>0.8100000000000001</v>
      </c>
      <c r="V99" t="n">
        <v>0.86</v>
      </c>
      <c r="W99" t="n">
        <v>5.32</v>
      </c>
      <c r="X99" t="n">
        <v>0.32</v>
      </c>
      <c r="Y99" t="n">
        <v>1</v>
      </c>
      <c r="Z99" t="n">
        <v>10</v>
      </c>
      <c r="AA99" t="n">
        <v>888.939141844543</v>
      </c>
      <c r="AB99" t="n">
        <v>1216.285751098829</v>
      </c>
      <c r="AC99" t="n">
        <v>1100.205146081729</v>
      </c>
      <c r="AD99" t="n">
        <v>888939.1418445429</v>
      </c>
      <c r="AE99" t="n">
        <v>1216285.75109883</v>
      </c>
      <c r="AF99" t="n">
        <v>4.156590084674721e-06</v>
      </c>
      <c r="AG99" t="n">
        <v>32.5</v>
      </c>
      <c r="AH99" t="n">
        <v>1100205.14608173</v>
      </c>
    </row>
    <row r="100">
      <c r="A100" t="n">
        <v>98</v>
      </c>
      <c r="B100" t="n">
        <v>145</v>
      </c>
      <c r="C100" t="inlineStr">
        <is>
          <t xml:space="preserve">CONCLUIDO	</t>
        </is>
      </c>
      <c r="D100" t="n">
        <v>3.5612</v>
      </c>
      <c r="E100" t="n">
        <v>28.08</v>
      </c>
      <c r="F100" t="n">
        <v>24.48</v>
      </c>
      <c r="G100" t="n">
        <v>122.42</v>
      </c>
      <c r="H100" t="n">
        <v>1.34</v>
      </c>
      <c r="I100" t="n">
        <v>12</v>
      </c>
      <c r="J100" t="n">
        <v>338.94</v>
      </c>
      <c r="K100" t="n">
        <v>61.2</v>
      </c>
      <c r="L100" t="n">
        <v>25.5</v>
      </c>
      <c r="M100" t="n">
        <v>7</v>
      </c>
      <c r="N100" t="n">
        <v>107.25</v>
      </c>
      <c r="O100" t="n">
        <v>42037.44</v>
      </c>
      <c r="P100" t="n">
        <v>366.11</v>
      </c>
      <c r="Q100" t="n">
        <v>1397.19</v>
      </c>
      <c r="R100" t="n">
        <v>82.88</v>
      </c>
      <c r="S100" t="n">
        <v>66.97</v>
      </c>
      <c r="T100" t="n">
        <v>5381.12</v>
      </c>
      <c r="U100" t="n">
        <v>0.8100000000000001</v>
      </c>
      <c r="V100" t="n">
        <v>0.86</v>
      </c>
      <c r="W100" t="n">
        <v>5.32</v>
      </c>
      <c r="X100" t="n">
        <v>0.32</v>
      </c>
      <c r="Y100" t="n">
        <v>1</v>
      </c>
      <c r="Z100" t="n">
        <v>10</v>
      </c>
      <c r="AA100" t="n">
        <v>887.0953264484713</v>
      </c>
      <c r="AB100" t="n">
        <v>1213.76296153053</v>
      </c>
      <c r="AC100" t="n">
        <v>1097.923128009071</v>
      </c>
      <c r="AD100" t="n">
        <v>887095.3264484713</v>
      </c>
      <c r="AE100" t="n">
        <v>1213762.96153053</v>
      </c>
      <c r="AF100" t="n">
        <v>4.157057012340939e-06</v>
      </c>
      <c r="AG100" t="n">
        <v>32.5</v>
      </c>
      <c r="AH100" t="n">
        <v>1097923.128009071</v>
      </c>
    </row>
    <row r="101">
      <c r="A101" t="n">
        <v>99</v>
      </c>
      <c r="B101" t="n">
        <v>145</v>
      </c>
      <c r="C101" t="inlineStr">
        <is>
          <t xml:space="preserve">CONCLUIDO	</t>
        </is>
      </c>
      <c r="D101" t="n">
        <v>3.5622</v>
      </c>
      <c r="E101" t="n">
        <v>28.07</v>
      </c>
      <c r="F101" t="n">
        <v>24.48</v>
      </c>
      <c r="G101" t="n">
        <v>122.38</v>
      </c>
      <c r="H101" t="n">
        <v>1.35</v>
      </c>
      <c r="I101" t="n">
        <v>12</v>
      </c>
      <c r="J101" t="n">
        <v>339.55</v>
      </c>
      <c r="K101" t="n">
        <v>61.2</v>
      </c>
      <c r="L101" t="n">
        <v>25.75</v>
      </c>
      <c r="M101" t="n">
        <v>8</v>
      </c>
      <c r="N101" t="n">
        <v>107.6</v>
      </c>
      <c r="O101" t="n">
        <v>42112.37</v>
      </c>
      <c r="P101" t="n">
        <v>364.42</v>
      </c>
      <c r="Q101" t="n">
        <v>1397.19</v>
      </c>
      <c r="R101" t="n">
        <v>82.63</v>
      </c>
      <c r="S101" t="n">
        <v>66.97</v>
      </c>
      <c r="T101" t="n">
        <v>5256.03</v>
      </c>
      <c r="U101" t="n">
        <v>0.8100000000000001</v>
      </c>
      <c r="V101" t="n">
        <v>0.86</v>
      </c>
      <c r="W101" t="n">
        <v>5.32</v>
      </c>
      <c r="X101" t="n">
        <v>0.31</v>
      </c>
      <c r="Y101" t="n">
        <v>1</v>
      </c>
      <c r="Z101" t="n">
        <v>10</v>
      </c>
      <c r="AA101" t="n">
        <v>885.8402049117673</v>
      </c>
      <c r="AB101" t="n">
        <v>1212.045648871957</v>
      </c>
      <c r="AC101" t="n">
        <v>1096.369713260369</v>
      </c>
      <c r="AD101" t="n">
        <v>885840.2049117673</v>
      </c>
      <c r="AE101" t="n">
        <v>1212045.648871957</v>
      </c>
      <c r="AF101" t="n">
        <v>4.158224331506485e-06</v>
      </c>
      <c r="AG101" t="n">
        <v>32.48842592592593</v>
      </c>
      <c r="AH101" t="n">
        <v>1096369.713260369</v>
      </c>
    </row>
    <row r="102">
      <c r="A102" t="n">
        <v>100</v>
      </c>
      <c r="B102" t="n">
        <v>145</v>
      </c>
      <c r="C102" t="inlineStr">
        <is>
          <t xml:space="preserve">CONCLUIDO	</t>
        </is>
      </c>
      <c r="D102" t="n">
        <v>3.56</v>
      </c>
      <c r="E102" t="n">
        <v>28.09</v>
      </c>
      <c r="F102" t="n">
        <v>24.49</v>
      </c>
      <c r="G102" t="n">
        <v>122.47</v>
      </c>
      <c r="H102" t="n">
        <v>1.36</v>
      </c>
      <c r="I102" t="n">
        <v>12</v>
      </c>
      <c r="J102" t="n">
        <v>340.16</v>
      </c>
      <c r="K102" t="n">
        <v>61.2</v>
      </c>
      <c r="L102" t="n">
        <v>26</v>
      </c>
      <c r="M102" t="n">
        <v>7</v>
      </c>
      <c r="N102" t="n">
        <v>107.96</v>
      </c>
      <c r="O102" t="n">
        <v>42187.49</v>
      </c>
      <c r="P102" t="n">
        <v>362.98</v>
      </c>
      <c r="Q102" t="n">
        <v>1397.18</v>
      </c>
      <c r="R102" t="n">
        <v>82.95</v>
      </c>
      <c r="S102" t="n">
        <v>66.97</v>
      </c>
      <c r="T102" t="n">
        <v>5416.32</v>
      </c>
      <c r="U102" t="n">
        <v>0.8100000000000001</v>
      </c>
      <c r="V102" t="n">
        <v>0.86</v>
      </c>
      <c r="W102" t="n">
        <v>5.32</v>
      </c>
      <c r="X102" t="n">
        <v>0.33</v>
      </c>
      <c r="Y102" t="n">
        <v>1</v>
      </c>
      <c r="Z102" t="n">
        <v>10</v>
      </c>
      <c r="AA102" t="n">
        <v>885.2546615456853</v>
      </c>
      <c r="AB102" t="n">
        <v>1211.244482606134</v>
      </c>
      <c r="AC102" t="n">
        <v>1095.645009178512</v>
      </c>
      <c r="AD102" t="n">
        <v>885254.6615456853</v>
      </c>
      <c r="AE102" t="n">
        <v>1211244.482606134</v>
      </c>
      <c r="AF102" t="n">
        <v>4.155656229342285e-06</v>
      </c>
      <c r="AG102" t="n">
        <v>32.51157407407408</v>
      </c>
      <c r="AH102" t="n">
        <v>1095645.009178512</v>
      </c>
    </row>
    <row r="103">
      <c r="A103" t="n">
        <v>101</v>
      </c>
      <c r="B103" t="n">
        <v>145</v>
      </c>
      <c r="C103" t="inlineStr">
        <is>
          <t xml:space="preserve">CONCLUIDO	</t>
        </is>
      </c>
      <c r="D103" t="n">
        <v>3.572</v>
      </c>
      <c r="E103" t="n">
        <v>28</v>
      </c>
      <c r="F103" t="n">
        <v>24.45</v>
      </c>
      <c r="G103" t="n">
        <v>133.38</v>
      </c>
      <c r="H103" t="n">
        <v>1.37</v>
      </c>
      <c r="I103" t="n">
        <v>11</v>
      </c>
      <c r="J103" t="n">
        <v>340.77</v>
      </c>
      <c r="K103" t="n">
        <v>61.2</v>
      </c>
      <c r="L103" t="n">
        <v>26.25</v>
      </c>
      <c r="M103" t="n">
        <v>5</v>
      </c>
      <c r="N103" t="n">
        <v>108.32</v>
      </c>
      <c r="O103" t="n">
        <v>42262.79</v>
      </c>
      <c r="P103" t="n">
        <v>361.61</v>
      </c>
      <c r="Q103" t="n">
        <v>1397.17</v>
      </c>
      <c r="R103" t="n">
        <v>81.91</v>
      </c>
      <c r="S103" t="n">
        <v>66.97</v>
      </c>
      <c r="T103" t="n">
        <v>4900.32</v>
      </c>
      <c r="U103" t="n">
        <v>0.82</v>
      </c>
      <c r="V103" t="n">
        <v>0.86</v>
      </c>
      <c r="W103" t="n">
        <v>5.31</v>
      </c>
      <c r="X103" t="n">
        <v>0.29</v>
      </c>
      <c r="Y103" t="n">
        <v>1</v>
      </c>
      <c r="Z103" t="n">
        <v>10</v>
      </c>
      <c r="AA103" t="n">
        <v>882.7241323658189</v>
      </c>
      <c r="AB103" t="n">
        <v>1207.782100943172</v>
      </c>
      <c r="AC103" t="n">
        <v>1092.51307236198</v>
      </c>
      <c r="AD103" t="n">
        <v>882724.132365819</v>
      </c>
      <c r="AE103" t="n">
        <v>1207782.100943172</v>
      </c>
      <c r="AF103" t="n">
        <v>4.169664059328832e-06</v>
      </c>
      <c r="AG103" t="n">
        <v>32.40740740740741</v>
      </c>
      <c r="AH103" t="n">
        <v>1092513.07236198</v>
      </c>
    </row>
    <row r="104">
      <c r="A104" t="n">
        <v>102</v>
      </c>
      <c r="B104" t="n">
        <v>145</v>
      </c>
      <c r="C104" t="inlineStr">
        <is>
          <t xml:space="preserve">CONCLUIDO	</t>
        </is>
      </c>
      <c r="D104" t="n">
        <v>3.5728</v>
      </c>
      <c r="E104" t="n">
        <v>27.99</v>
      </c>
      <c r="F104" t="n">
        <v>24.45</v>
      </c>
      <c r="G104" t="n">
        <v>133.35</v>
      </c>
      <c r="H104" t="n">
        <v>1.38</v>
      </c>
      <c r="I104" t="n">
        <v>11</v>
      </c>
      <c r="J104" t="n">
        <v>341.38</v>
      </c>
      <c r="K104" t="n">
        <v>61.2</v>
      </c>
      <c r="L104" t="n">
        <v>26.5</v>
      </c>
      <c r="M104" t="n">
        <v>4</v>
      </c>
      <c r="N104" t="n">
        <v>108.68</v>
      </c>
      <c r="O104" t="n">
        <v>42338.27</v>
      </c>
      <c r="P104" t="n">
        <v>361.63</v>
      </c>
      <c r="Q104" t="n">
        <v>1397.32</v>
      </c>
      <c r="R104" t="n">
        <v>81.58</v>
      </c>
      <c r="S104" t="n">
        <v>66.97</v>
      </c>
      <c r="T104" t="n">
        <v>4738.96</v>
      </c>
      <c r="U104" t="n">
        <v>0.82</v>
      </c>
      <c r="V104" t="n">
        <v>0.86</v>
      </c>
      <c r="W104" t="n">
        <v>5.32</v>
      </c>
      <c r="X104" t="n">
        <v>0.28</v>
      </c>
      <c r="Y104" t="n">
        <v>1</v>
      </c>
      <c r="Z104" t="n">
        <v>10</v>
      </c>
      <c r="AA104" t="n">
        <v>882.6527841813551</v>
      </c>
      <c r="AB104" t="n">
        <v>1207.684479209529</v>
      </c>
      <c r="AC104" t="n">
        <v>1092.424767509583</v>
      </c>
      <c r="AD104" t="n">
        <v>882652.784181355</v>
      </c>
      <c r="AE104" t="n">
        <v>1207684.479209529</v>
      </c>
      <c r="AF104" t="n">
        <v>4.170597914661269e-06</v>
      </c>
      <c r="AG104" t="n">
        <v>32.39583333333334</v>
      </c>
      <c r="AH104" t="n">
        <v>1092424.767509583</v>
      </c>
    </row>
    <row r="105">
      <c r="A105" t="n">
        <v>103</v>
      </c>
      <c r="B105" t="n">
        <v>145</v>
      </c>
      <c r="C105" t="inlineStr">
        <is>
          <t xml:space="preserve">CONCLUIDO	</t>
        </is>
      </c>
      <c r="D105" t="n">
        <v>3.5723</v>
      </c>
      <c r="E105" t="n">
        <v>27.99</v>
      </c>
      <c r="F105" t="n">
        <v>24.45</v>
      </c>
      <c r="G105" t="n">
        <v>133.37</v>
      </c>
      <c r="H105" t="n">
        <v>1.39</v>
      </c>
      <c r="I105" t="n">
        <v>11</v>
      </c>
      <c r="J105" t="n">
        <v>342</v>
      </c>
      <c r="K105" t="n">
        <v>61.2</v>
      </c>
      <c r="L105" t="n">
        <v>26.75</v>
      </c>
      <c r="M105" t="n">
        <v>3</v>
      </c>
      <c r="N105" t="n">
        <v>109.05</v>
      </c>
      <c r="O105" t="n">
        <v>42413.94</v>
      </c>
      <c r="P105" t="n">
        <v>362.07</v>
      </c>
      <c r="Q105" t="n">
        <v>1397.18</v>
      </c>
      <c r="R105" t="n">
        <v>81.63</v>
      </c>
      <c r="S105" t="n">
        <v>66.97</v>
      </c>
      <c r="T105" t="n">
        <v>4759.93</v>
      </c>
      <c r="U105" t="n">
        <v>0.82</v>
      </c>
      <c r="V105" t="n">
        <v>0.86</v>
      </c>
      <c r="W105" t="n">
        <v>5.32</v>
      </c>
      <c r="X105" t="n">
        <v>0.29</v>
      </c>
      <c r="Y105" t="n">
        <v>1</v>
      </c>
      <c r="Z105" t="n">
        <v>10</v>
      </c>
      <c r="AA105" t="n">
        <v>883.0037410315181</v>
      </c>
      <c r="AB105" t="n">
        <v>1208.164673855045</v>
      </c>
      <c r="AC105" t="n">
        <v>1092.859133052089</v>
      </c>
      <c r="AD105" t="n">
        <v>883003.7410315181</v>
      </c>
      <c r="AE105" t="n">
        <v>1208164.673855045</v>
      </c>
      <c r="AF105" t="n">
        <v>4.170014255078495e-06</v>
      </c>
      <c r="AG105" t="n">
        <v>32.39583333333334</v>
      </c>
      <c r="AH105" t="n">
        <v>1092859.133052089</v>
      </c>
    </row>
    <row r="106">
      <c r="A106" t="n">
        <v>104</v>
      </c>
      <c r="B106" t="n">
        <v>145</v>
      </c>
      <c r="C106" t="inlineStr">
        <is>
          <t xml:space="preserve">CONCLUIDO	</t>
        </is>
      </c>
      <c r="D106" t="n">
        <v>3.5715</v>
      </c>
      <c r="E106" t="n">
        <v>28</v>
      </c>
      <c r="F106" t="n">
        <v>24.46</v>
      </c>
      <c r="G106" t="n">
        <v>133.4</v>
      </c>
      <c r="H106" t="n">
        <v>1.4</v>
      </c>
      <c r="I106" t="n">
        <v>11</v>
      </c>
      <c r="J106" t="n">
        <v>342.61</v>
      </c>
      <c r="K106" t="n">
        <v>61.2</v>
      </c>
      <c r="L106" t="n">
        <v>27</v>
      </c>
      <c r="M106" t="n">
        <v>3</v>
      </c>
      <c r="N106" t="n">
        <v>109.41</v>
      </c>
      <c r="O106" t="n">
        <v>42489.79</v>
      </c>
      <c r="P106" t="n">
        <v>362.59</v>
      </c>
      <c r="Q106" t="n">
        <v>1397.21</v>
      </c>
      <c r="R106" t="n">
        <v>81.75</v>
      </c>
      <c r="S106" t="n">
        <v>66.97</v>
      </c>
      <c r="T106" t="n">
        <v>4823.4</v>
      </c>
      <c r="U106" t="n">
        <v>0.82</v>
      </c>
      <c r="V106" t="n">
        <v>0.86</v>
      </c>
      <c r="W106" t="n">
        <v>5.32</v>
      </c>
      <c r="X106" t="n">
        <v>0.29</v>
      </c>
      <c r="Y106" t="n">
        <v>1</v>
      </c>
      <c r="Z106" t="n">
        <v>10</v>
      </c>
      <c r="AA106" t="n">
        <v>883.4957883601796</v>
      </c>
      <c r="AB106" t="n">
        <v>1208.837914717717</v>
      </c>
      <c r="AC106" t="n">
        <v>1093.468120751726</v>
      </c>
      <c r="AD106" t="n">
        <v>883495.7883601796</v>
      </c>
      <c r="AE106" t="n">
        <v>1208837.914717717</v>
      </c>
      <c r="AF106" t="n">
        <v>4.169080399746058e-06</v>
      </c>
      <c r="AG106" t="n">
        <v>32.40740740740741</v>
      </c>
      <c r="AH106" t="n">
        <v>1093468.120751726</v>
      </c>
    </row>
    <row r="107">
      <c r="A107" t="n">
        <v>105</v>
      </c>
      <c r="B107" t="n">
        <v>145</v>
      </c>
      <c r="C107" t="inlineStr">
        <is>
          <t xml:space="preserve">CONCLUIDO	</t>
        </is>
      </c>
      <c r="D107" t="n">
        <v>3.5719</v>
      </c>
      <c r="E107" t="n">
        <v>28</v>
      </c>
      <c r="F107" t="n">
        <v>24.45</v>
      </c>
      <c r="G107" t="n">
        <v>133.39</v>
      </c>
      <c r="H107" t="n">
        <v>1.42</v>
      </c>
      <c r="I107" t="n">
        <v>11</v>
      </c>
      <c r="J107" t="n">
        <v>343.23</v>
      </c>
      <c r="K107" t="n">
        <v>61.2</v>
      </c>
      <c r="L107" t="n">
        <v>27.25</v>
      </c>
      <c r="M107" t="n">
        <v>3</v>
      </c>
      <c r="N107" t="n">
        <v>109.78</v>
      </c>
      <c r="O107" t="n">
        <v>42565.83</v>
      </c>
      <c r="P107" t="n">
        <v>362.95</v>
      </c>
      <c r="Q107" t="n">
        <v>1397.17</v>
      </c>
      <c r="R107" t="n">
        <v>81.81</v>
      </c>
      <c r="S107" t="n">
        <v>66.97</v>
      </c>
      <c r="T107" t="n">
        <v>4850.96</v>
      </c>
      <c r="U107" t="n">
        <v>0.82</v>
      </c>
      <c r="V107" t="n">
        <v>0.86</v>
      </c>
      <c r="W107" t="n">
        <v>5.32</v>
      </c>
      <c r="X107" t="n">
        <v>0.29</v>
      </c>
      <c r="Y107" t="n">
        <v>1</v>
      </c>
      <c r="Z107" t="n">
        <v>10</v>
      </c>
      <c r="AA107" t="n">
        <v>883.6421030193834</v>
      </c>
      <c r="AB107" t="n">
        <v>1209.038108889386</v>
      </c>
      <c r="AC107" t="n">
        <v>1093.649208672626</v>
      </c>
      <c r="AD107" t="n">
        <v>883642.1030193834</v>
      </c>
      <c r="AE107" t="n">
        <v>1209038.108889386</v>
      </c>
      <c r="AF107" t="n">
        <v>4.169547327412276e-06</v>
      </c>
      <c r="AG107" t="n">
        <v>32.40740740740741</v>
      </c>
      <c r="AH107" t="n">
        <v>1093649.208672626</v>
      </c>
    </row>
    <row r="108">
      <c r="A108" t="n">
        <v>106</v>
      </c>
      <c r="B108" t="n">
        <v>145</v>
      </c>
      <c r="C108" t="inlineStr">
        <is>
          <t xml:space="preserve">CONCLUIDO	</t>
        </is>
      </c>
      <c r="D108" t="n">
        <v>3.5708</v>
      </c>
      <c r="E108" t="n">
        <v>28</v>
      </c>
      <c r="F108" t="n">
        <v>24.46</v>
      </c>
      <c r="G108" t="n">
        <v>133.43</v>
      </c>
      <c r="H108" t="n">
        <v>1.43</v>
      </c>
      <c r="I108" t="n">
        <v>11</v>
      </c>
      <c r="J108" t="n">
        <v>343.85</v>
      </c>
      <c r="K108" t="n">
        <v>61.2</v>
      </c>
      <c r="L108" t="n">
        <v>27.5</v>
      </c>
      <c r="M108" t="n">
        <v>1</v>
      </c>
      <c r="N108" t="n">
        <v>110.15</v>
      </c>
      <c r="O108" t="n">
        <v>42642.18</v>
      </c>
      <c r="P108" t="n">
        <v>363.01</v>
      </c>
      <c r="Q108" t="n">
        <v>1397.17</v>
      </c>
      <c r="R108" t="n">
        <v>81.90000000000001</v>
      </c>
      <c r="S108" t="n">
        <v>66.97</v>
      </c>
      <c r="T108" t="n">
        <v>4895.88</v>
      </c>
      <c r="U108" t="n">
        <v>0.82</v>
      </c>
      <c r="V108" t="n">
        <v>0.86</v>
      </c>
      <c r="W108" t="n">
        <v>5.32</v>
      </c>
      <c r="X108" t="n">
        <v>0.3</v>
      </c>
      <c r="Y108" t="n">
        <v>1</v>
      </c>
      <c r="Z108" t="n">
        <v>10</v>
      </c>
      <c r="AA108" t="n">
        <v>883.8547408256521</v>
      </c>
      <c r="AB108" t="n">
        <v>1209.329049316841</v>
      </c>
      <c r="AC108" t="n">
        <v>1093.912382154022</v>
      </c>
      <c r="AD108" t="n">
        <v>883854.7408256521</v>
      </c>
      <c r="AE108" t="n">
        <v>1209329.049316841</v>
      </c>
      <c r="AF108" t="n">
        <v>4.168263276330177e-06</v>
      </c>
      <c r="AG108" t="n">
        <v>32.40740740740741</v>
      </c>
      <c r="AH108" t="n">
        <v>1093912.382154022</v>
      </c>
    </row>
    <row r="109">
      <c r="A109" t="n">
        <v>107</v>
      </c>
      <c r="B109" t="n">
        <v>145</v>
      </c>
      <c r="C109" t="inlineStr">
        <is>
          <t xml:space="preserve">CONCLUIDO	</t>
        </is>
      </c>
      <c r="D109" t="n">
        <v>3.5708</v>
      </c>
      <c r="E109" t="n">
        <v>28.01</v>
      </c>
      <c r="F109" t="n">
        <v>24.46</v>
      </c>
      <c r="G109" t="n">
        <v>133.44</v>
      </c>
      <c r="H109" t="n">
        <v>1.44</v>
      </c>
      <c r="I109" t="n">
        <v>11</v>
      </c>
      <c r="J109" t="n">
        <v>344.47</v>
      </c>
      <c r="K109" t="n">
        <v>61.2</v>
      </c>
      <c r="L109" t="n">
        <v>27.75</v>
      </c>
      <c r="M109" t="n">
        <v>0</v>
      </c>
      <c r="N109" t="n">
        <v>110.52</v>
      </c>
      <c r="O109" t="n">
        <v>42718.61</v>
      </c>
      <c r="P109" t="n">
        <v>363.61</v>
      </c>
      <c r="Q109" t="n">
        <v>1397.17</v>
      </c>
      <c r="R109" t="n">
        <v>81.91</v>
      </c>
      <c r="S109" t="n">
        <v>66.97</v>
      </c>
      <c r="T109" t="n">
        <v>4900.74</v>
      </c>
      <c r="U109" t="n">
        <v>0.82</v>
      </c>
      <c r="V109" t="n">
        <v>0.86</v>
      </c>
      <c r="W109" t="n">
        <v>5.32</v>
      </c>
      <c r="X109" t="n">
        <v>0.3</v>
      </c>
      <c r="Y109" t="n">
        <v>1</v>
      </c>
      <c r="Z109" t="n">
        <v>10</v>
      </c>
      <c r="AA109" t="n">
        <v>884.2611452591653</v>
      </c>
      <c r="AB109" t="n">
        <v>1209.885109792072</v>
      </c>
      <c r="AC109" t="n">
        <v>1094.415372997933</v>
      </c>
      <c r="AD109" t="n">
        <v>884261.1452591653</v>
      </c>
      <c r="AE109" t="n">
        <v>1209885.109792072</v>
      </c>
      <c r="AF109" t="n">
        <v>4.168263276330177e-06</v>
      </c>
      <c r="AG109" t="n">
        <v>32.41898148148149</v>
      </c>
      <c r="AH109" t="n">
        <v>1094415.372997933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3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2.481</v>
      </c>
      <c r="E2" t="n">
        <v>40.31</v>
      </c>
      <c r="F2" t="n">
        <v>31.43</v>
      </c>
      <c r="G2" t="n">
        <v>7.67</v>
      </c>
      <c r="H2" t="n">
        <v>0.13</v>
      </c>
      <c r="I2" t="n">
        <v>246</v>
      </c>
      <c r="J2" t="n">
        <v>133.21</v>
      </c>
      <c r="K2" t="n">
        <v>46.47</v>
      </c>
      <c r="L2" t="n">
        <v>1</v>
      </c>
      <c r="M2" t="n">
        <v>244</v>
      </c>
      <c r="N2" t="n">
        <v>20.75</v>
      </c>
      <c r="O2" t="n">
        <v>16663.42</v>
      </c>
      <c r="P2" t="n">
        <v>340.04</v>
      </c>
      <c r="Q2" t="n">
        <v>1397.63</v>
      </c>
      <c r="R2" t="n">
        <v>308.39</v>
      </c>
      <c r="S2" t="n">
        <v>66.97</v>
      </c>
      <c r="T2" t="n">
        <v>116966.15</v>
      </c>
      <c r="U2" t="n">
        <v>0.22</v>
      </c>
      <c r="V2" t="n">
        <v>0.67</v>
      </c>
      <c r="W2" t="n">
        <v>5.73</v>
      </c>
      <c r="X2" t="n">
        <v>7.26</v>
      </c>
      <c r="Y2" t="n">
        <v>1</v>
      </c>
      <c r="Z2" t="n">
        <v>10</v>
      </c>
      <c r="AA2" t="n">
        <v>1197.606776608441</v>
      </c>
      <c r="AB2" t="n">
        <v>1638.618426437768</v>
      </c>
      <c r="AC2" t="n">
        <v>1482.230983633952</v>
      </c>
      <c r="AD2" t="n">
        <v>1197606.776608441</v>
      </c>
      <c r="AE2" t="n">
        <v>1638618.426437767</v>
      </c>
      <c r="AF2" t="n">
        <v>4.002873240176897e-06</v>
      </c>
      <c r="AG2" t="n">
        <v>46.6550925925926</v>
      </c>
      <c r="AH2" t="n">
        <v>1482230.983633952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2.724</v>
      </c>
      <c r="E3" t="n">
        <v>36.71</v>
      </c>
      <c r="F3" t="n">
        <v>29.52</v>
      </c>
      <c r="G3" t="n">
        <v>9.630000000000001</v>
      </c>
      <c r="H3" t="n">
        <v>0.17</v>
      </c>
      <c r="I3" t="n">
        <v>184</v>
      </c>
      <c r="J3" t="n">
        <v>133.55</v>
      </c>
      <c r="K3" t="n">
        <v>46.47</v>
      </c>
      <c r="L3" t="n">
        <v>1.25</v>
      </c>
      <c r="M3" t="n">
        <v>182</v>
      </c>
      <c r="N3" t="n">
        <v>20.83</v>
      </c>
      <c r="O3" t="n">
        <v>16704.7</v>
      </c>
      <c r="P3" t="n">
        <v>317.17</v>
      </c>
      <c r="Q3" t="n">
        <v>1397.45</v>
      </c>
      <c r="R3" t="n">
        <v>247.58</v>
      </c>
      <c r="S3" t="n">
        <v>66.97</v>
      </c>
      <c r="T3" t="n">
        <v>86871.7</v>
      </c>
      <c r="U3" t="n">
        <v>0.27</v>
      </c>
      <c r="V3" t="n">
        <v>0.71</v>
      </c>
      <c r="W3" t="n">
        <v>5.58</v>
      </c>
      <c r="X3" t="n">
        <v>5.35</v>
      </c>
      <c r="Y3" t="n">
        <v>1</v>
      </c>
      <c r="Z3" t="n">
        <v>10</v>
      </c>
      <c r="AA3" t="n">
        <v>1063.707219807874</v>
      </c>
      <c r="AB3" t="n">
        <v>1455.411145591698</v>
      </c>
      <c r="AC3" t="n">
        <v>1316.508748538798</v>
      </c>
      <c r="AD3" t="n">
        <v>1063707.219807873</v>
      </c>
      <c r="AE3" t="n">
        <v>1455411.145591698</v>
      </c>
      <c r="AF3" t="n">
        <v>4.394932166965687e-06</v>
      </c>
      <c r="AG3" t="n">
        <v>42.48842592592593</v>
      </c>
      <c r="AH3" t="n">
        <v>1316508.748538798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2.8892</v>
      </c>
      <c r="E4" t="n">
        <v>34.61</v>
      </c>
      <c r="F4" t="n">
        <v>28.43</v>
      </c>
      <c r="G4" t="n">
        <v>11.6</v>
      </c>
      <c r="H4" t="n">
        <v>0.2</v>
      </c>
      <c r="I4" t="n">
        <v>147</v>
      </c>
      <c r="J4" t="n">
        <v>133.88</v>
      </c>
      <c r="K4" t="n">
        <v>46.47</v>
      </c>
      <c r="L4" t="n">
        <v>1.5</v>
      </c>
      <c r="M4" t="n">
        <v>145</v>
      </c>
      <c r="N4" t="n">
        <v>20.91</v>
      </c>
      <c r="O4" t="n">
        <v>16746.01</v>
      </c>
      <c r="P4" t="n">
        <v>303.24</v>
      </c>
      <c r="Q4" t="n">
        <v>1397.64</v>
      </c>
      <c r="R4" t="n">
        <v>211.1</v>
      </c>
      <c r="S4" t="n">
        <v>66.97</v>
      </c>
      <c r="T4" t="n">
        <v>68816.75999999999</v>
      </c>
      <c r="U4" t="n">
        <v>0.32</v>
      </c>
      <c r="V4" t="n">
        <v>0.74</v>
      </c>
      <c r="W4" t="n">
        <v>5.54</v>
      </c>
      <c r="X4" t="n">
        <v>4.26</v>
      </c>
      <c r="Y4" t="n">
        <v>1</v>
      </c>
      <c r="Z4" t="n">
        <v>10</v>
      </c>
      <c r="AA4" t="n">
        <v>983.3100493068476</v>
      </c>
      <c r="AB4" t="n">
        <v>1345.408190039357</v>
      </c>
      <c r="AC4" t="n">
        <v>1217.004320674255</v>
      </c>
      <c r="AD4" t="n">
        <v>983310.0493068476</v>
      </c>
      <c r="AE4" t="n">
        <v>1345408.190039357</v>
      </c>
      <c r="AF4" t="n">
        <v>4.66146770073321e-06</v>
      </c>
      <c r="AG4" t="n">
        <v>40.05787037037037</v>
      </c>
      <c r="AH4" t="n">
        <v>1217004.320674255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3.0128</v>
      </c>
      <c r="E5" t="n">
        <v>33.19</v>
      </c>
      <c r="F5" t="n">
        <v>27.69</v>
      </c>
      <c r="G5" t="n">
        <v>13.62</v>
      </c>
      <c r="H5" t="n">
        <v>0.23</v>
      </c>
      <c r="I5" t="n">
        <v>122</v>
      </c>
      <c r="J5" t="n">
        <v>134.22</v>
      </c>
      <c r="K5" t="n">
        <v>46.47</v>
      </c>
      <c r="L5" t="n">
        <v>1.75</v>
      </c>
      <c r="M5" t="n">
        <v>120</v>
      </c>
      <c r="N5" t="n">
        <v>21</v>
      </c>
      <c r="O5" t="n">
        <v>16787.35</v>
      </c>
      <c r="P5" t="n">
        <v>293.18</v>
      </c>
      <c r="Q5" t="n">
        <v>1397.66</v>
      </c>
      <c r="R5" t="n">
        <v>187.06</v>
      </c>
      <c r="S5" t="n">
        <v>66.97</v>
      </c>
      <c r="T5" t="n">
        <v>56920.84</v>
      </c>
      <c r="U5" t="n">
        <v>0.36</v>
      </c>
      <c r="V5" t="n">
        <v>0.76</v>
      </c>
      <c r="W5" t="n">
        <v>5.5</v>
      </c>
      <c r="X5" t="n">
        <v>3.52</v>
      </c>
      <c r="Y5" t="n">
        <v>1</v>
      </c>
      <c r="Z5" t="n">
        <v>10</v>
      </c>
      <c r="AA5" t="n">
        <v>936.1592072986463</v>
      </c>
      <c r="AB5" t="n">
        <v>1280.894327855396</v>
      </c>
      <c r="AC5" t="n">
        <v>1158.647570951357</v>
      </c>
      <c r="AD5" t="n">
        <v>936159.2072986462</v>
      </c>
      <c r="AE5" t="n">
        <v>1280894.327855396</v>
      </c>
      <c r="AF5" t="n">
        <v>4.860885327692445e-06</v>
      </c>
      <c r="AG5" t="n">
        <v>38.41435185185185</v>
      </c>
      <c r="AH5" t="n">
        <v>1158647.570951357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3.1108</v>
      </c>
      <c r="E6" t="n">
        <v>32.15</v>
      </c>
      <c r="F6" t="n">
        <v>27.13</v>
      </c>
      <c r="G6" t="n">
        <v>15.65</v>
      </c>
      <c r="H6" t="n">
        <v>0.26</v>
      </c>
      <c r="I6" t="n">
        <v>104</v>
      </c>
      <c r="J6" t="n">
        <v>134.55</v>
      </c>
      <c r="K6" t="n">
        <v>46.47</v>
      </c>
      <c r="L6" t="n">
        <v>2</v>
      </c>
      <c r="M6" t="n">
        <v>102</v>
      </c>
      <c r="N6" t="n">
        <v>21.09</v>
      </c>
      <c r="O6" t="n">
        <v>16828.84</v>
      </c>
      <c r="P6" t="n">
        <v>285.14</v>
      </c>
      <c r="Q6" t="n">
        <v>1397.39</v>
      </c>
      <c r="R6" t="n">
        <v>169.38</v>
      </c>
      <c r="S6" t="n">
        <v>66.97</v>
      </c>
      <c r="T6" t="n">
        <v>48170.5</v>
      </c>
      <c r="U6" t="n">
        <v>0.4</v>
      </c>
      <c r="V6" t="n">
        <v>0.78</v>
      </c>
      <c r="W6" t="n">
        <v>5.46</v>
      </c>
      <c r="X6" t="n">
        <v>2.97</v>
      </c>
      <c r="Y6" t="n">
        <v>1</v>
      </c>
      <c r="Z6" t="n">
        <v>10</v>
      </c>
      <c r="AA6" t="n">
        <v>896.5867951779414</v>
      </c>
      <c r="AB6" t="n">
        <v>1226.749607780238</v>
      </c>
      <c r="AC6" t="n">
        <v>1109.67034696758</v>
      </c>
      <c r="AD6" t="n">
        <v>896586.7951779414</v>
      </c>
      <c r="AE6" t="n">
        <v>1226749.607780238</v>
      </c>
      <c r="AF6" t="n">
        <v>5.018999627385042e-06</v>
      </c>
      <c r="AG6" t="n">
        <v>37.21064814814815</v>
      </c>
      <c r="AH6" t="n">
        <v>1109670.34696758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3.1853</v>
      </c>
      <c r="E7" t="n">
        <v>31.39</v>
      </c>
      <c r="F7" t="n">
        <v>26.76</v>
      </c>
      <c r="G7" t="n">
        <v>17.84</v>
      </c>
      <c r="H7" t="n">
        <v>0.29</v>
      </c>
      <c r="I7" t="n">
        <v>90</v>
      </c>
      <c r="J7" t="n">
        <v>134.89</v>
      </c>
      <c r="K7" t="n">
        <v>46.47</v>
      </c>
      <c r="L7" t="n">
        <v>2.25</v>
      </c>
      <c r="M7" t="n">
        <v>88</v>
      </c>
      <c r="N7" t="n">
        <v>21.17</v>
      </c>
      <c r="O7" t="n">
        <v>16870.25</v>
      </c>
      <c r="P7" t="n">
        <v>279.05</v>
      </c>
      <c r="Q7" t="n">
        <v>1397.32</v>
      </c>
      <c r="R7" t="n">
        <v>156.86</v>
      </c>
      <c r="S7" t="n">
        <v>66.97</v>
      </c>
      <c r="T7" t="n">
        <v>41982.58</v>
      </c>
      <c r="U7" t="n">
        <v>0.43</v>
      </c>
      <c r="V7" t="n">
        <v>0.79</v>
      </c>
      <c r="W7" t="n">
        <v>5.45</v>
      </c>
      <c r="X7" t="n">
        <v>2.6</v>
      </c>
      <c r="Y7" t="n">
        <v>1</v>
      </c>
      <c r="Z7" t="n">
        <v>10</v>
      </c>
      <c r="AA7" t="n">
        <v>872.5112407752921</v>
      </c>
      <c r="AB7" t="n">
        <v>1193.808372108035</v>
      </c>
      <c r="AC7" t="n">
        <v>1079.872976594617</v>
      </c>
      <c r="AD7" t="n">
        <v>872511.240775292</v>
      </c>
      <c r="AE7" t="n">
        <v>1193808.372108035</v>
      </c>
      <c r="AF7" t="n">
        <v>5.139198763375844e-06</v>
      </c>
      <c r="AG7" t="n">
        <v>36.33101851851852</v>
      </c>
      <c r="AH7" t="n">
        <v>1079872.976594617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3.2471</v>
      </c>
      <c r="E8" t="n">
        <v>30.8</v>
      </c>
      <c r="F8" t="n">
        <v>26.44</v>
      </c>
      <c r="G8" t="n">
        <v>19.83</v>
      </c>
      <c r="H8" t="n">
        <v>0.33</v>
      </c>
      <c r="I8" t="n">
        <v>80</v>
      </c>
      <c r="J8" t="n">
        <v>135.22</v>
      </c>
      <c r="K8" t="n">
        <v>46.47</v>
      </c>
      <c r="L8" t="n">
        <v>2.5</v>
      </c>
      <c r="M8" t="n">
        <v>78</v>
      </c>
      <c r="N8" t="n">
        <v>21.26</v>
      </c>
      <c r="O8" t="n">
        <v>16911.68</v>
      </c>
      <c r="P8" t="n">
        <v>273.75</v>
      </c>
      <c r="Q8" t="n">
        <v>1397.46</v>
      </c>
      <c r="R8" t="n">
        <v>146.45</v>
      </c>
      <c r="S8" t="n">
        <v>66.97</v>
      </c>
      <c r="T8" t="n">
        <v>36827.6</v>
      </c>
      <c r="U8" t="n">
        <v>0.46</v>
      </c>
      <c r="V8" t="n">
        <v>0.8</v>
      </c>
      <c r="W8" t="n">
        <v>5.42</v>
      </c>
      <c r="X8" t="n">
        <v>2.27</v>
      </c>
      <c r="Y8" t="n">
        <v>1</v>
      </c>
      <c r="Z8" t="n">
        <v>10</v>
      </c>
      <c r="AA8" t="n">
        <v>851.2416081942508</v>
      </c>
      <c r="AB8" t="n">
        <v>1164.706322460691</v>
      </c>
      <c r="AC8" t="n">
        <v>1053.548385720632</v>
      </c>
      <c r="AD8" t="n">
        <v>851241.6081942508</v>
      </c>
      <c r="AE8" t="n">
        <v>1164706.322460691</v>
      </c>
      <c r="AF8" t="n">
        <v>5.238907576855462e-06</v>
      </c>
      <c r="AG8" t="n">
        <v>35.64814814814815</v>
      </c>
      <c r="AH8" t="n">
        <v>1053548.385720632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3.3053</v>
      </c>
      <c r="E9" t="n">
        <v>30.25</v>
      </c>
      <c r="F9" t="n">
        <v>26.14</v>
      </c>
      <c r="G9" t="n">
        <v>22.09</v>
      </c>
      <c r="H9" t="n">
        <v>0.36</v>
      </c>
      <c r="I9" t="n">
        <v>71</v>
      </c>
      <c r="J9" t="n">
        <v>135.56</v>
      </c>
      <c r="K9" t="n">
        <v>46.47</v>
      </c>
      <c r="L9" t="n">
        <v>2.75</v>
      </c>
      <c r="M9" t="n">
        <v>69</v>
      </c>
      <c r="N9" t="n">
        <v>21.34</v>
      </c>
      <c r="O9" t="n">
        <v>16953.14</v>
      </c>
      <c r="P9" t="n">
        <v>268.14</v>
      </c>
      <c r="Q9" t="n">
        <v>1397.24</v>
      </c>
      <c r="R9" t="n">
        <v>136.89</v>
      </c>
      <c r="S9" t="n">
        <v>66.97</v>
      </c>
      <c r="T9" t="n">
        <v>32093.98</v>
      </c>
      <c r="U9" t="n">
        <v>0.49</v>
      </c>
      <c r="V9" t="n">
        <v>0.8100000000000001</v>
      </c>
      <c r="W9" t="n">
        <v>5.41</v>
      </c>
      <c r="X9" t="n">
        <v>1.97</v>
      </c>
      <c r="Y9" t="n">
        <v>1</v>
      </c>
      <c r="Z9" t="n">
        <v>10</v>
      </c>
      <c r="AA9" t="n">
        <v>830.6018286699912</v>
      </c>
      <c r="AB9" t="n">
        <v>1136.46606555279</v>
      </c>
      <c r="AC9" t="n">
        <v>1028.003339296572</v>
      </c>
      <c r="AD9" t="n">
        <v>830601.8286699911</v>
      </c>
      <c r="AE9" t="n">
        <v>1136466.06555279</v>
      </c>
      <c r="AF9" t="n">
        <v>5.33280810993821e-06</v>
      </c>
      <c r="AG9" t="n">
        <v>35.01157407407408</v>
      </c>
      <c r="AH9" t="n">
        <v>1028003.339296572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3.3376</v>
      </c>
      <c r="E10" t="n">
        <v>29.96</v>
      </c>
      <c r="F10" t="n">
        <v>26.01</v>
      </c>
      <c r="G10" t="n">
        <v>24.01</v>
      </c>
      <c r="H10" t="n">
        <v>0.39</v>
      </c>
      <c r="I10" t="n">
        <v>65</v>
      </c>
      <c r="J10" t="n">
        <v>135.9</v>
      </c>
      <c r="K10" t="n">
        <v>46.47</v>
      </c>
      <c r="L10" t="n">
        <v>3</v>
      </c>
      <c r="M10" t="n">
        <v>63</v>
      </c>
      <c r="N10" t="n">
        <v>21.43</v>
      </c>
      <c r="O10" t="n">
        <v>16994.64</v>
      </c>
      <c r="P10" t="n">
        <v>264.74</v>
      </c>
      <c r="Q10" t="n">
        <v>1397.36</v>
      </c>
      <c r="R10" t="n">
        <v>132.75</v>
      </c>
      <c r="S10" t="n">
        <v>66.97</v>
      </c>
      <c r="T10" t="n">
        <v>30049.86</v>
      </c>
      <c r="U10" t="n">
        <v>0.5</v>
      </c>
      <c r="V10" t="n">
        <v>0.8100000000000001</v>
      </c>
      <c r="W10" t="n">
        <v>5.4</v>
      </c>
      <c r="X10" t="n">
        <v>1.85</v>
      </c>
      <c r="Y10" t="n">
        <v>1</v>
      </c>
      <c r="Z10" t="n">
        <v>10</v>
      </c>
      <c r="AA10" t="n">
        <v>814.9786562783776</v>
      </c>
      <c r="AB10" t="n">
        <v>1115.089751840863</v>
      </c>
      <c r="AC10" t="n">
        <v>1008.667150963467</v>
      </c>
      <c r="AD10" t="n">
        <v>814978.6562783775</v>
      </c>
      <c r="AE10" t="n">
        <v>1115089.751840863</v>
      </c>
      <c r="AF10" t="n">
        <v>5.384921292387913e-06</v>
      </c>
      <c r="AG10" t="n">
        <v>34.67592592592593</v>
      </c>
      <c r="AH10" t="n">
        <v>1008667.150963467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3.3757</v>
      </c>
      <c r="E11" t="n">
        <v>29.62</v>
      </c>
      <c r="F11" t="n">
        <v>25.84</v>
      </c>
      <c r="G11" t="n">
        <v>26.28</v>
      </c>
      <c r="H11" t="n">
        <v>0.42</v>
      </c>
      <c r="I11" t="n">
        <v>59</v>
      </c>
      <c r="J11" t="n">
        <v>136.23</v>
      </c>
      <c r="K11" t="n">
        <v>46.47</v>
      </c>
      <c r="L11" t="n">
        <v>3.25</v>
      </c>
      <c r="M11" t="n">
        <v>57</v>
      </c>
      <c r="N11" t="n">
        <v>21.52</v>
      </c>
      <c r="O11" t="n">
        <v>17036.16</v>
      </c>
      <c r="P11" t="n">
        <v>260.59</v>
      </c>
      <c r="Q11" t="n">
        <v>1397.23</v>
      </c>
      <c r="R11" t="n">
        <v>126.91</v>
      </c>
      <c r="S11" t="n">
        <v>66.97</v>
      </c>
      <c r="T11" t="n">
        <v>27163.47</v>
      </c>
      <c r="U11" t="n">
        <v>0.53</v>
      </c>
      <c r="V11" t="n">
        <v>0.8100000000000001</v>
      </c>
      <c r="W11" t="n">
        <v>5.39</v>
      </c>
      <c r="X11" t="n">
        <v>1.67</v>
      </c>
      <c r="Y11" t="n">
        <v>1</v>
      </c>
      <c r="Z11" t="n">
        <v>10</v>
      </c>
      <c r="AA11" t="n">
        <v>798.2554871347088</v>
      </c>
      <c r="AB11" t="n">
        <v>1092.208374044342</v>
      </c>
      <c r="AC11" t="n">
        <v>987.9695397496303</v>
      </c>
      <c r="AD11" t="n">
        <v>798255.4871347088</v>
      </c>
      <c r="AE11" t="n">
        <v>1092208.374044342</v>
      </c>
      <c r="AF11" t="n">
        <v>5.446392259921464e-06</v>
      </c>
      <c r="AG11" t="n">
        <v>34.28240740740741</v>
      </c>
      <c r="AH11" t="n">
        <v>987969.5397496303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3.4075</v>
      </c>
      <c r="E12" t="n">
        <v>29.35</v>
      </c>
      <c r="F12" t="n">
        <v>25.7</v>
      </c>
      <c r="G12" t="n">
        <v>28.55</v>
      </c>
      <c r="H12" t="n">
        <v>0.45</v>
      </c>
      <c r="I12" t="n">
        <v>54</v>
      </c>
      <c r="J12" t="n">
        <v>136.57</v>
      </c>
      <c r="K12" t="n">
        <v>46.47</v>
      </c>
      <c r="L12" t="n">
        <v>3.5</v>
      </c>
      <c r="M12" t="n">
        <v>52</v>
      </c>
      <c r="N12" t="n">
        <v>21.6</v>
      </c>
      <c r="O12" t="n">
        <v>17077.72</v>
      </c>
      <c r="P12" t="n">
        <v>257.17</v>
      </c>
      <c r="Q12" t="n">
        <v>1397.38</v>
      </c>
      <c r="R12" t="n">
        <v>122.19</v>
      </c>
      <c r="S12" t="n">
        <v>66.97</v>
      </c>
      <c r="T12" t="n">
        <v>24825</v>
      </c>
      <c r="U12" t="n">
        <v>0.55</v>
      </c>
      <c r="V12" t="n">
        <v>0.82</v>
      </c>
      <c r="W12" t="n">
        <v>5.39</v>
      </c>
      <c r="X12" t="n">
        <v>1.53</v>
      </c>
      <c r="Y12" t="n">
        <v>1</v>
      </c>
      <c r="Z12" t="n">
        <v>10</v>
      </c>
      <c r="AA12" t="n">
        <v>792.3872413881231</v>
      </c>
      <c r="AB12" t="n">
        <v>1084.179181325133</v>
      </c>
      <c r="AC12" t="n">
        <v>980.7066419144994</v>
      </c>
      <c r="AD12" t="n">
        <v>792387.2413881231</v>
      </c>
      <c r="AE12" t="n">
        <v>1084179.181325133</v>
      </c>
      <c r="AF12" t="n">
        <v>5.497698736760491e-06</v>
      </c>
      <c r="AG12" t="n">
        <v>33.96990740740741</v>
      </c>
      <c r="AH12" t="n">
        <v>980706.6419144995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3.4335</v>
      </c>
      <c r="E13" t="n">
        <v>29.12</v>
      </c>
      <c r="F13" t="n">
        <v>25.58</v>
      </c>
      <c r="G13" t="n">
        <v>30.7</v>
      </c>
      <c r="H13" t="n">
        <v>0.48</v>
      </c>
      <c r="I13" t="n">
        <v>50</v>
      </c>
      <c r="J13" t="n">
        <v>136.91</v>
      </c>
      <c r="K13" t="n">
        <v>46.47</v>
      </c>
      <c r="L13" t="n">
        <v>3.75</v>
      </c>
      <c r="M13" t="n">
        <v>48</v>
      </c>
      <c r="N13" t="n">
        <v>21.69</v>
      </c>
      <c r="O13" t="n">
        <v>17119.3</v>
      </c>
      <c r="P13" t="n">
        <v>253.9</v>
      </c>
      <c r="Q13" t="n">
        <v>1397.29</v>
      </c>
      <c r="R13" t="n">
        <v>118.42</v>
      </c>
      <c r="S13" t="n">
        <v>66.97</v>
      </c>
      <c r="T13" t="n">
        <v>22961.25</v>
      </c>
      <c r="U13" t="n">
        <v>0.57</v>
      </c>
      <c r="V13" t="n">
        <v>0.82</v>
      </c>
      <c r="W13" t="n">
        <v>5.38</v>
      </c>
      <c r="X13" t="n">
        <v>1.42</v>
      </c>
      <c r="Y13" t="n">
        <v>1</v>
      </c>
      <c r="Z13" t="n">
        <v>10</v>
      </c>
      <c r="AA13" t="n">
        <v>787.3950386425499</v>
      </c>
      <c r="AB13" t="n">
        <v>1077.348629288198</v>
      </c>
      <c r="AC13" t="n">
        <v>974.5279881772298</v>
      </c>
      <c r="AD13" t="n">
        <v>787395.0386425499</v>
      </c>
      <c r="AE13" t="n">
        <v>1077348.629288198</v>
      </c>
      <c r="AF13" t="n">
        <v>5.539647428515669e-06</v>
      </c>
      <c r="AG13" t="n">
        <v>33.7037037037037</v>
      </c>
      <c r="AH13" t="n">
        <v>974527.9881772298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3.4596</v>
      </c>
      <c r="E14" t="n">
        <v>28.9</v>
      </c>
      <c r="F14" t="n">
        <v>25.47</v>
      </c>
      <c r="G14" t="n">
        <v>33.22</v>
      </c>
      <c r="H14" t="n">
        <v>0.52</v>
      </c>
      <c r="I14" t="n">
        <v>46</v>
      </c>
      <c r="J14" t="n">
        <v>137.25</v>
      </c>
      <c r="K14" t="n">
        <v>46.47</v>
      </c>
      <c r="L14" t="n">
        <v>4</v>
      </c>
      <c r="M14" t="n">
        <v>44</v>
      </c>
      <c r="N14" t="n">
        <v>21.78</v>
      </c>
      <c r="O14" t="n">
        <v>17160.92</v>
      </c>
      <c r="P14" t="n">
        <v>250.06</v>
      </c>
      <c r="Q14" t="n">
        <v>1397.32</v>
      </c>
      <c r="R14" t="n">
        <v>114.98</v>
      </c>
      <c r="S14" t="n">
        <v>66.97</v>
      </c>
      <c r="T14" t="n">
        <v>21260.29</v>
      </c>
      <c r="U14" t="n">
        <v>0.58</v>
      </c>
      <c r="V14" t="n">
        <v>0.83</v>
      </c>
      <c r="W14" t="n">
        <v>5.37</v>
      </c>
      <c r="X14" t="n">
        <v>1.31</v>
      </c>
      <c r="Y14" t="n">
        <v>1</v>
      </c>
      <c r="Z14" t="n">
        <v>10</v>
      </c>
      <c r="AA14" t="n">
        <v>772.4907174454992</v>
      </c>
      <c r="AB14" t="n">
        <v>1056.955879494149</v>
      </c>
      <c r="AC14" t="n">
        <v>956.0814938021202</v>
      </c>
      <c r="AD14" t="n">
        <v>772490.7174454991</v>
      </c>
      <c r="AE14" t="n">
        <v>1056955.879494149</v>
      </c>
      <c r="AF14" t="n">
        <v>5.581757461392984e-06</v>
      </c>
      <c r="AG14" t="n">
        <v>33.44907407407407</v>
      </c>
      <c r="AH14" t="n">
        <v>956081.4938021202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3.4823</v>
      </c>
      <c r="E15" t="n">
        <v>28.72</v>
      </c>
      <c r="F15" t="n">
        <v>25.37</v>
      </c>
      <c r="G15" t="n">
        <v>35.39</v>
      </c>
      <c r="H15" t="n">
        <v>0.55</v>
      </c>
      <c r="I15" t="n">
        <v>43</v>
      </c>
      <c r="J15" t="n">
        <v>137.58</v>
      </c>
      <c r="K15" t="n">
        <v>46.47</v>
      </c>
      <c r="L15" t="n">
        <v>4.25</v>
      </c>
      <c r="M15" t="n">
        <v>41</v>
      </c>
      <c r="N15" t="n">
        <v>21.87</v>
      </c>
      <c r="O15" t="n">
        <v>17202.57</v>
      </c>
      <c r="P15" t="n">
        <v>247.04</v>
      </c>
      <c r="Q15" t="n">
        <v>1397.34</v>
      </c>
      <c r="R15" t="n">
        <v>111.65</v>
      </c>
      <c r="S15" t="n">
        <v>66.97</v>
      </c>
      <c r="T15" t="n">
        <v>19610.49</v>
      </c>
      <c r="U15" t="n">
        <v>0.6</v>
      </c>
      <c r="V15" t="n">
        <v>0.83</v>
      </c>
      <c r="W15" t="n">
        <v>5.36</v>
      </c>
      <c r="X15" t="n">
        <v>1.2</v>
      </c>
      <c r="Y15" t="n">
        <v>1</v>
      </c>
      <c r="Z15" t="n">
        <v>10</v>
      </c>
      <c r="AA15" t="n">
        <v>768.165006457207</v>
      </c>
      <c r="AB15" t="n">
        <v>1051.037250883067</v>
      </c>
      <c r="AC15" t="n">
        <v>950.7277307988328</v>
      </c>
      <c r="AD15" t="n">
        <v>768165.006457207</v>
      </c>
      <c r="AE15" t="n">
        <v>1051037.250883067</v>
      </c>
      <c r="AF15" t="n">
        <v>5.618381896117698e-06</v>
      </c>
      <c r="AG15" t="n">
        <v>33.24074074074074</v>
      </c>
      <c r="AH15" t="n">
        <v>950727.7307988328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3.5024</v>
      </c>
      <c r="E16" t="n">
        <v>28.55</v>
      </c>
      <c r="F16" t="n">
        <v>25.28</v>
      </c>
      <c r="G16" t="n">
        <v>37.92</v>
      </c>
      <c r="H16" t="n">
        <v>0.58</v>
      </c>
      <c r="I16" t="n">
        <v>40</v>
      </c>
      <c r="J16" t="n">
        <v>137.92</v>
      </c>
      <c r="K16" t="n">
        <v>46.47</v>
      </c>
      <c r="L16" t="n">
        <v>4.5</v>
      </c>
      <c r="M16" t="n">
        <v>38</v>
      </c>
      <c r="N16" t="n">
        <v>21.95</v>
      </c>
      <c r="O16" t="n">
        <v>17244.24</v>
      </c>
      <c r="P16" t="n">
        <v>243.46</v>
      </c>
      <c r="Q16" t="n">
        <v>1397.22</v>
      </c>
      <c r="R16" t="n">
        <v>108.99</v>
      </c>
      <c r="S16" t="n">
        <v>66.97</v>
      </c>
      <c r="T16" t="n">
        <v>18294.33</v>
      </c>
      <c r="U16" t="n">
        <v>0.61</v>
      </c>
      <c r="V16" t="n">
        <v>0.83</v>
      </c>
      <c r="W16" t="n">
        <v>5.36</v>
      </c>
      <c r="X16" t="n">
        <v>1.12</v>
      </c>
      <c r="Y16" t="n">
        <v>1</v>
      </c>
      <c r="Z16" t="n">
        <v>10</v>
      </c>
      <c r="AA16" t="n">
        <v>763.7500791216331</v>
      </c>
      <c r="AB16" t="n">
        <v>1044.996552529687</v>
      </c>
      <c r="AC16" t="n">
        <v>945.2635482181262</v>
      </c>
      <c r="AD16" t="n">
        <v>763750.0791216331</v>
      </c>
      <c r="AE16" t="n">
        <v>1044996.552529687</v>
      </c>
      <c r="AF16" t="n">
        <v>5.650811461666895e-06</v>
      </c>
      <c r="AG16" t="n">
        <v>33.04398148148148</v>
      </c>
      <c r="AH16" t="n">
        <v>945263.5482181262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3.516</v>
      </c>
      <c r="E17" t="n">
        <v>28.44</v>
      </c>
      <c r="F17" t="n">
        <v>25.23</v>
      </c>
      <c r="G17" t="n">
        <v>39.83</v>
      </c>
      <c r="H17" t="n">
        <v>0.61</v>
      </c>
      <c r="I17" t="n">
        <v>38</v>
      </c>
      <c r="J17" t="n">
        <v>138.26</v>
      </c>
      <c r="K17" t="n">
        <v>46.47</v>
      </c>
      <c r="L17" t="n">
        <v>4.75</v>
      </c>
      <c r="M17" t="n">
        <v>36</v>
      </c>
      <c r="N17" t="n">
        <v>22.04</v>
      </c>
      <c r="O17" t="n">
        <v>17285.95</v>
      </c>
      <c r="P17" t="n">
        <v>240.01</v>
      </c>
      <c r="Q17" t="n">
        <v>1397.31</v>
      </c>
      <c r="R17" t="n">
        <v>107.31</v>
      </c>
      <c r="S17" t="n">
        <v>66.97</v>
      </c>
      <c r="T17" t="n">
        <v>17467.3</v>
      </c>
      <c r="U17" t="n">
        <v>0.62</v>
      </c>
      <c r="V17" t="n">
        <v>0.83</v>
      </c>
      <c r="W17" t="n">
        <v>5.35</v>
      </c>
      <c r="X17" t="n">
        <v>1.06</v>
      </c>
      <c r="Y17" t="n">
        <v>1</v>
      </c>
      <c r="Z17" t="n">
        <v>10</v>
      </c>
      <c r="AA17" t="n">
        <v>750.506913356504</v>
      </c>
      <c r="AB17" t="n">
        <v>1026.876668882598</v>
      </c>
      <c r="AC17" t="n">
        <v>928.8730008348988</v>
      </c>
      <c r="AD17" t="n">
        <v>750506.9133565041</v>
      </c>
      <c r="AE17" t="n">
        <v>1026876.668882598</v>
      </c>
      <c r="AF17" t="n">
        <v>5.672753854277296e-06</v>
      </c>
      <c r="AG17" t="n">
        <v>32.91666666666667</v>
      </c>
      <c r="AH17" t="n">
        <v>928873.0008348988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3.5376</v>
      </c>
      <c r="E18" t="n">
        <v>28.27</v>
      </c>
      <c r="F18" t="n">
        <v>25.14</v>
      </c>
      <c r="G18" t="n">
        <v>43.09</v>
      </c>
      <c r="H18" t="n">
        <v>0.64</v>
      </c>
      <c r="I18" t="n">
        <v>35</v>
      </c>
      <c r="J18" t="n">
        <v>138.6</v>
      </c>
      <c r="K18" t="n">
        <v>46.47</v>
      </c>
      <c r="L18" t="n">
        <v>5</v>
      </c>
      <c r="M18" t="n">
        <v>33</v>
      </c>
      <c r="N18" t="n">
        <v>22.13</v>
      </c>
      <c r="O18" t="n">
        <v>17327.69</v>
      </c>
      <c r="P18" t="n">
        <v>236.62</v>
      </c>
      <c r="Q18" t="n">
        <v>1397.29</v>
      </c>
      <c r="R18" t="n">
        <v>104.07</v>
      </c>
      <c r="S18" t="n">
        <v>66.97</v>
      </c>
      <c r="T18" t="n">
        <v>15863.73</v>
      </c>
      <c r="U18" t="n">
        <v>0.64</v>
      </c>
      <c r="V18" t="n">
        <v>0.84</v>
      </c>
      <c r="W18" t="n">
        <v>5.35</v>
      </c>
      <c r="X18" t="n">
        <v>0.97</v>
      </c>
      <c r="Y18" t="n">
        <v>1</v>
      </c>
      <c r="Z18" t="n">
        <v>10</v>
      </c>
      <c r="AA18" t="n">
        <v>746.1982959786809</v>
      </c>
      <c r="AB18" t="n">
        <v>1020.981428503477</v>
      </c>
      <c r="AC18" t="n">
        <v>923.5403939235395</v>
      </c>
      <c r="AD18" t="n">
        <v>746198.295978681</v>
      </c>
      <c r="AE18" t="n">
        <v>1020981.428503477</v>
      </c>
      <c r="AF18" t="n">
        <v>5.707603536658522e-06</v>
      </c>
      <c r="AG18" t="n">
        <v>32.71990740740741</v>
      </c>
      <c r="AH18" t="n">
        <v>923540.3939235394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3.5526</v>
      </c>
      <c r="E19" t="n">
        <v>28.15</v>
      </c>
      <c r="F19" t="n">
        <v>25.07</v>
      </c>
      <c r="G19" t="n">
        <v>45.58</v>
      </c>
      <c r="H19" t="n">
        <v>0.67</v>
      </c>
      <c r="I19" t="n">
        <v>33</v>
      </c>
      <c r="J19" t="n">
        <v>138.94</v>
      </c>
      <c r="K19" t="n">
        <v>46.47</v>
      </c>
      <c r="L19" t="n">
        <v>5.25</v>
      </c>
      <c r="M19" t="n">
        <v>31</v>
      </c>
      <c r="N19" t="n">
        <v>22.22</v>
      </c>
      <c r="O19" t="n">
        <v>17369.47</v>
      </c>
      <c r="P19" t="n">
        <v>234.17</v>
      </c>
      <c r="Q19" t="n">
        <v>1397.42</v>
      </c>
      <c r="R19" t="n">
        <v>101.96</v>
      </c>
      <c r="S19" t="n">
        <v>66.97</v>
      </c>
      <c r="T19" t="n">
        <v>14815.02</v>
      </c>
      <c r="U19" t="n">
        <v>0.66</v>
      </c>
      <c r="V19" t="n">
        <v>0.84</v>
      </c>
      <c r="W19" t="n">
        <v>5.35</v>
      </c>
      <c r="X19" t="n">
        <v>0.9</v>
      </c>
      <c r="Y19" t="n">
        <v>1</v>
      </c>
      <c r="Z19" t="n">
        <v>10</v>
      </c>
      <c r="AA19" t="n">
        <v>743.1418227576962</v>
      </c>
      <c r="AB19" t="n">
        <v>1016.799427000444</v>
      </c>
      <c r="AC19" t="n">
        <v>919.7575167744799</v>
      </c>
      <c r="AD19" t="n">
        <v>743141.8227576963</v>
      </c>
      <c r="AE19" t="n">
        <v>1016799.427000444</v>
      </c>
      <c r="AF19" t="n">
        <v>5.731804704978817e-06</v>
      </c>
      <c r="AG19" t="n">
        <v>32.58101851851852</v>
      </c>
      <c r="AH19" t="n">
        <v>919757.5167744799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3.5561</v>
      </c>
      <c r="E20" t="n">
        <v>28.12</v>
      </c>
      <c r="F20" t="n">
        <v>25.07</v>
      </c>
      <c r="G20" t="n">
        <v>47.01</v>
      </c>
      <c r="H20" t="n">
        <v>0.7</v>
      </c>
      <c r="I20" t="n">
        <v>32</v>
      </c>
      <c r="J20" t="n">
        <v>139.28</v>
      </c>
      <c r="K20" t="n">
        <v>46.47</v>
      </c>
      <c r="L20" t="n">
        <v>5.5</v>
      </c>
      <c r="M20" t="n">
        <v>30</v>
      </c>
      <c r="N20" t="n">
        <v>22.31</v>
      </c>
      <c r="O20" t="n">
        <v>17411.27</v>
      </c>
      <c r="P20" t="n">
        <v>231.21</v>
      </c>
      <c r="Q20" t="n">
        <v>1397.21</v>
      </c>
      <c r="R20" t="n">
        <v>102.17</v>
      </c>
      <c r="S20" t="n">
        <v>66.97</v>
      </c>
      <c r="T20" t="n">
        <v>14925.19</v>
      </c>
      <c r="U20" t="n">
        <v>0.66</v>
      </c>
      <c r="V20" t="n">
        <v>0.84</v>
      </c>
      <c r="W20" t="n">
        <v>5.34</v>
      </c>
      <c r="X20" t="n">
        <v>0.9</v>
      </c>
      <c r="Y20" t="n">
        <v>1</v>
      </c>
      <c r="Z20" t="n">
        <v>10</v>
      </c>
      <c r="AA20" t="n">
        <v>740.8731329582391</v>
      </c>
      <c r="AB20" t="n">
        <v>1013.695305529297</v>
      </c>
      <c r="AC20" t="n">
        <v>916.949648299877</v>
      </c>
      <c r="AD20" t="n">
        <v>740873.1329582392</v>
      </c>
      <c r="AE20" t="n">
        <v>1013695.305529297</v>
      </c>
      <c r="AF20" t="n">
        <v>5.737451644253553e-06</v>
      </c>
      <c r="AG20" t="n">
        <v>32.5462962962963</v>
      </c>
      <c r="AH20" t="n">
        <v>916949.6482998771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3.5747</v>
      </c>
      <c r="E21" t="n">
        <v>27.97</v>
      </c>
      <c r="F21" t="n">
        <v>24.98</v>
      </c>
      <c r="G21" t="n">
        <v>49.96</v>
      </c>
      <c r="H21" t="n">
        <v>0.73</v>
      </c>
      <c r="I21" t="n">
        <v>30</v>
      </c>
      <c r="J21" t="n">
        <v>139.61</v>
      </c>
      <c r="K21" t="n">
        <v>46.47</v>
      </c>
      <c r="L21" t="n">
        <v>5.75</v>
      </c>
      <c r="M21" t="n">
        <v>28</v>
      </c>
      <c r="N21" t="n">
        <v>22.4</v>
      </c>
      <c r="O21" t="n">
        <v>17453.1</v>
      </c>
      <c r="P21" t="n">
        <v>227.89</v>
      </c>
      <c r="Q21" t="n">
        <v>1397.2</v>
      </c>
      <c r="R21" t="n">
        <v>99.17</v>
      </c>
      <c r="S21" t="n">
        <v>66.97</v>
      </c>
      <c r="T21" t="n">
        <v>13435.49</v>
      </c>
      <c r="U21" t="n">
        <v>0.68</v>
      </c>
      <c r="V21" t="n">
        <v>0.84</v>
      </c>
      <c r="W21" t="n">
        <v>5.34</v>
      </c>
      <c r="X21" t="n">
        <v>0.8100000000000001</v>
      </c>
      <c r="Y21" t="n">
        <v>1</v>
      </c>
      <c r="Z21" t="n">
        <v>10</v>
      </c>
      <c r="AA21" t="n">
        <v>736.8292550723618</v>
      </c>
      <c r="AB21" t="n">
        <v>1008.162293402538</v>
      </c>
      <c r="AC21" t="n">
        <v>911.944699084865</v>
      </c>
      <c r="AD21" t="n">
        <v>736829.2550723618</v>
      </c>
      <c r="AE21" t="n">
        <v>1008162.293402538</v>
      </c>
      <c r="AF21" t="n">
        <v>5.767461092970719e-06</v>
      </c>
      <c r="AG21" t="n">
        <v>32.37268518518518</v>
      </c>
      <c r="AH21" t="n">
        <v>911944.6990848649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3.5837</v>
      </c>
      <c r="E22" t="n">
        <v>27.9</v>
      </c>
      <c r="F22" t="n">
        <v>24.96</v>
      </c>
      <c r="G22" t="n">
        <v>53.49</v>
      </c>
      <c r="H22" t="n">
        <v>0.76</v>
      </c>
      <c r="I22" t="n">
        <v>28</v>
      </c>
      <c r="J22" t="n">
        <v>139.95</v>
      </c>
      <c r="K22" t="n">
        <v>46.47</v>
      </c>
      <c r="L22" t="n">
        <v>6</v>
      </c>
      <c r="M22" t="n">
        <v>26</v>
      </c>
      <c r="N22" t="n">
        <v>22.49</v>
      </c>
      <c r="O22" t="n">
        <v>17494.97</v>
      </c>
      <c r="P22" t="n">
        <v>225.38</v>
      </c>
      <c r="Q22" t="n">
        <v>1397.21</v>
      </c>
      <c r="R22" t="n">
        <v>98.3</v>
      </c>
      <c r="S22" t="n">
        <v>66.97</v>
      </c>
      <c r="T22" t="n">
        <v>13011.5</v>
      </c>
      <c r="U22" t="n">
        <v>0.68</v>
      </c>
      <c r="V22" t="n">
        <v>0.84</v>
      </c>
      <c r="W22" t="n">
        <v>5.35</v>
      </c>
      <c r="X22" t="n">
        <v>0.8</v>
      </c>
      <c r="Y22" t="n">
        <v>1</v>
      </c>
      <c r="Z22" t="n">
        <v>10</v>
      </c>
      <c r="AA22" t="n">
        <v>724.8996655822808</v>
      </c>
      <c r="AB22" t="n">
        <v>991.8397027658652</v>
      </c>
      <c r="AC22" t="n">
        <v>897.1799135896562</v>
      </c>
      <c r="AD22" t="n">
        <v>724899.6655822808</v>
      </c>
      <c r="AE22" t="n">
        <v>991839.7027658653</v>
      </c>
      <c r="AF22" t="n">
        <v>5.781981793962896e-06</v>
      </c>
      <c r="AG22" t="n">
        <v>32.29166666666666</v>
      </c>
      <c r="AH22" t="n">
        <v>897179.9135896561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3.5935</v>
      </c>
      <c r="E23" t="n">
        <v>27.83</v>
      </c>
      <c r="F23" t="n">
        <v>24.91</v>
      </c>
      <c r="G23" t="n">
        <v>55.36</v>
      </c>
      <c r="H23" t="n">
        <v>0.79</v>
      </c>
      <c r="I23" t="n">
        <v>27</v>
      </c>
      <c r="J23" t="n">
        <v>140.29</v>
      </c>
      <c r="K23" t="n">
        <v>46.47</v>
      </c>
      <c r="L23" t="n">
        <v>6.25</v>
      </c>
      <c r="M23" t="n">
        <v>23</v>
      </c>
      <c r="N23" t="n">
        <v>22.58</v>
      </c>
      <c r="O23" t="n">
        <v>17536.87</v>
      </c>
      <c r="P23" t="n">
        <v>222.01</v>
      </c>
      <c r="Q23" t="n">
        <v>1397.23</v>
      </c>
      <c r="R23" t="n">
        <v>97.06999999999999</v>
      </c>
      <c r="S23" t="n">
        <v>66.97</v>
      </c>
      <c r="T23" t="n">
        <v>12403.74</v>
      </c>
      <c r="U23" t="n">
        <v>0.6899999999999999</v>
      </c>
      <c r="V23" t="n">
        <v>0.84</v>
      </c>
      <c r="W23" t="n">
        <v>5.33</v>
      </c>
      <c r="X23" t="n">
        <v>0.75</v>
      </c>
      <c r="Y23" t="n">
        <v>1</v>
      </c>
      <c r="Z23" t="n">
        <v>10</v>
      </c>
      <c r="AA23" t="n">
        <v>721.7496223618247</v>
      </c>
      <c r="AB23" t="n">
        <v>987.5296746615384</v>
      </c>
      <c r="AC23" t="n">
        <v>893.2812285184436</v>
      </c>
      <c r="AD23" t="n">
        <v>721749.6223618246</v>
      </c>
      <c r="AE23" t="n">
        <v>987529.6746615383</v>
      </c>
      <c r="AF23" t="n">
        <v>5.797793223932157e-06</v>
      </c>
      <c r="AG23" t="n">
        <v>32.21064814814815</v>
      </c>
      <c r="AH23" t="n">
        <v>893281.2285184436</v>
      </c>
    </row>
    <row r="24">
      <c r="A24" t="n">
        <v>22</v>
      </c>
      <c r="B24" t="n">
        <v>65</v>
      </c>
      <c r="C24" t="inlineStr">
        <is>
          <t xml:space="preserve">CONCLUIDO	</t>
        </is>
      </c>
      <c r="D24" t="n">
        <v>3.6005</v>
      </c>
      <c r="E24" t="n">
        <v>27.77</v>
      </c>
      <c r="F24" t="n">
        <v>24.89</v>
      </c>
      <c r="G24" t="n">
        <v>57.43</v>
      </c>
      <c r="H24" t="n">
        <v>0.82</v>
      </c>
      <c r="I24" t="n">
        <v>26</v>
      </c>
      <c r="J24" t="n">
        <v>140.63</v>
      </c>
      <c r="K24" t="n">
        <v>46.47</v>
      </c>
      <c r="L24" t="n">
        <v>6.5</v>
      </c>
      <c r="M24" t="n">
        <v>21</v>
      </c>
      <c r="N24" t="n">
        <v>22.67</v>
      </c>
      <c r="O24" t="n">
        <v>17578.8</v>
      </c>
      <c r="P24" t="n">
        <v>219.49</v>
      </c>
      <c r="Q24" t="n">
        <v>1397.2</v>
      </c>
      <c r="R24" t="n">
        <v>95.81999999999999</v>
      </c>
      <c r="S24" t="n">
        <v>66.97</v>
      </c>
      <c r="T24" t="n">
        <v>11782.87</v>
      </c>
      <c r="U24" t="n">
        <v>0.7</v>
      </c>
      <c r="V24" t="n">
        <v>0.85</v>
      </c>
      <c r="W24" t="n">
        <v>5.34</v>
      </c>
      <c r="X24" t="n">
        <v>0.72</v>
      </c>
      <c r="Y24" t="n">
        <v>1</v>
      </c>
      <c r="Z24" t="n">
        <v>10</v>
      </c>
      <c r="AA24" t="n">
        <v>719.4962140724982</v>
      </c>
      <c r="AB24" t="n">
        <v>984.4464620267244</v>
      </c>
      <c r="AC24" t="n">
        <v>890.4922733701803</v>
      </c>
      <c r="AD24" t="n">
        <v>719496.2140724983</v>
      </c>
      <c r="AE24" t="n">
        <v>984446.4620267244</v>
      </c>
      <c r="AF24" t="n">
        <v>5.809087102481627e-06</v>
      </c>
      <c r="AG24" t="n">
        <v>32.1412037037037</v>
      </c>
      <c r="AH24" t="n">
        <v>890492.2733701803</v>
      </c>
    </row>
    <row r="25">
      <c r="A25" t="n">
        <v>23</v>
      </c>
      <c r="B25" t="n">
        <v>65</v>
      </c>
      <c r="C25" t="inlineStr">
        <is>
          <t xml:space="preserve">CONCLUIDO	</t>
        </is>
      </c>
      <c r="D25" t="n">
        <v>3.6075</v>
      </c>
      <c r="E25" t="n">
        <v>27.72</v>
      </c>
      <c r="F25" t="n">
        <v>24.86</v>
      </c>
      <c r="G25" t="n">
        <v>59.66</v>
      </c>
      <c r="H25" t="n">
        <v>0.85</v>
      </c>
      <c r="I25" t="n">
        <v>25</v>
      </c>
      <c r="J25" t="n">
        <v>140.97</v>
      </c>
      <c r="K25" t="n">
        <v>46.47</v>
      </c>
      <c r="L25" t="n">
        <v>6.75</v>
      </c>
      <c r="M25" t="n">
        <v>19</v>
      </c>
      <c r="N25" t="n">
        <v>22.76</v>
      </c>
      <c r="O25" t="n">
        <v>17620.76</v>
      </c>
      <c r="P25" t="n">
        <v>216.26</v>
      </c>
      <c r="Q25" t="n">
        <v>1397.28</v>
      </c>
      <c r="R25" t="n">
        <v>94.98</v>
      </c>
      <c r="S25" t="n">
        <v>66.97</v>
      </c>
      <c r="T25" t="n">
        <v>11364.68</v>
      </c>
      <c r="U25" t="n">
        <v>0.71</v>
      </c>
      <c r="V25" t="n">
        <v>0.85</v>
      </c>
      <c r="W25" t="n">
        <v>5.34</v>
      </c>
      <c r="X25" t="n">
        <v>0.6899999999999999</v>
      </c>
      <c r="Y25" t="n">
        <v>1</v>
      </c>
      <c r="Z25" t="n">
        <v>10</v>
      </c>
      <c r="AA25" t="n">
        <v>716.7361939589121</v>
      </c>
      <c r="AB25" t="n">
        <v>980.6700807438219</v>
      </c>
      <c r="AC25" t="n">
        <v>887.0763046167336</v>
      </c>
      <c r="AD25" t="n">
        <v>716736.193958912</v>
      </c>
      <c r="AE25" t="n">
        <v>980670.0807438219</v>
      </c>
      <c r="AF25" t="n">
        <v>5.820380981031099e-06</v>
      </c>
      <c r="AG25" t="n">
        <v>32.08333333333334</v>
      </c>
      <c r="AH25" t="n">
        <v>887076.3046167337</v>
      </c>
    </row>
    <row r="26">
      <c r="A26" t="n">
        <v>24</v>
      </c>
      <c r="B26" t="n">
        <v>65</v>
      </c>
      <c r="C26" t="inlineStr">
        <is>
          <t xml:space="preserve">CONCLUIDO	</t>
        </is>
      </c>
      <c r="D26" t="n">
        <v>3.6139</v>
      </c>
      <c r="E26" t="n">
        <v>27.67</v>
      </c>
      <c r="F26" t="n">
        <v>24.84</v>
      </c>
      <c r="G26" t="n">
        <v>62.09</v>
      </c>
      <c r="H26" t="n">
        <v>0.88</v>
      </c>
      <c r="I26" t="n">
        <v>24</v>
      </c>
      <c r="J26" t="n">
        <v>141.31</v>
      </c>
      <c r="K26" t="n">
        <v>46.47</v>
      </c>
      <c r="L26" t="n">
        <v>7</v>
      </c>
      <c r="M26" t="n">
        <v>11</v>
      </c>
      <c r="N26" t="n">
        <v>22.85</v>
      </c>
      <c r="O26" t="n">
        <v>17662.75</v>
      </c>
      <c r="P26" t="n">
        <v>214.93</v>
      </c>
      <c r="Q26" t="n">
        <v>1397.23</v>
      </c>
      <c r="R26" t="n">
        <v>93.93000000000001</v>
      </c>
      <c r="S26" t="n">
        <v>66.97</v>
      </c>
      <c r="T26" t="n">
        <v>10845.2</v>
      </c>
      <c r="U26" t="n">
        <v>0.71</v>
      </c>
      <c r="V26" t="n">
        <v>0.85</v>
      </c>
      <c r="W26" t="n">
        <v>5.35</v>
      </c>
      <c r="X26" t="n">
        <v>0.67</v>
      </c>
      <c r="Y26" t="n">
        <v>1</v>
      </c>
      <c r="Z26" t="n">
        <v>10</v>
      </c>
      <c r="AA26" t="n">
        <v>715.3375828797082</v>
      </c>
      <c r="AB26" t="n">
        <v>978.7564393628893</v>
      </c>
      <c r="AC26" t="n">
        <v>885.3452984833848</v>
      </c>
      <c r="AD26" t="n">
        <v>715337.5828797081</v>
      </c>
      <c r="AE26" t="n">
        <v>978756.4393628893</v>
      </c>
      <c r="AF26" t="n">
        <v>5.830706812847759e-06</v>
      </c>
      <c r="AG26" t="n">
        <v>32.02546296296297</v>
      </c>
      <c r="AH26" t="n">
        <v>885345.2984833848</v>
      </c>
    </row>
    <row r="27">
      <c r="A27" t="n">
        <v>25</v>
      </c>
      <c r="B27" t="n">
        <v>65</v>
      </c>
      <c r="C27" t="inlineStr">
        <is>
          <t xml:space="preserve">CONCLUIDO	</t>
        </is>
      </c>
      <c r="D27" t="n">
        <v>3.619</v>
      </c>
      <c r="E27" t="n">
        <v>27.63</v>
      </c>
      <c r="F27" t="n">
        <v>24.83</v>
      </c>
      <c r="G27" t="n">
        <v>64.76000000000001</v>
      </c>
      <c r="H27" t="n">
        <v>0.91</v>
      </c>
      <c r="I27" t="n">
        <v>23</v>
      </c>
      <c r="J27" t="n">
        <v>141.66</v>
      </c>
      <c r="K27" t="n">
        <v>46.47</v>
      </c>
      <c r="L27" t="n">
        <v>7.25</v>
      </c>
      <c r="M27" t="n">
        <v>6</v>
      </c>
      <c r="N27" t="n">
        <v>22.94</v>
      </c>
      <c r="O27" t="n">
        <v>17704.77</v>
      </c>
      <c r="P27" t="n">
        <v>213.72</v>
      </c>
      <c r="Q27" t="n">
        <v>1397.22</v>
      </c>
      <c r="R27" t="n">
        <v>93.47</v>
      </c>
      <c r="S27" t="n">
        <v>66.97</v>
      </c>
      <c r="T27" t="n">
        <v>10623.24</v>
      </c>
      <c r="U27" t="n">
        <v>0.72</v>
      </c>
      <c r="V27" t="n">
        <v>0.85</v>
      </c>
      <c r="W27" t="n">
        <v>5.35</v>
      </c>
      <c r="X27" t="n">
        <v>0.66</v>
      </c>
      <c r="Y27" t="n">
        <v>1</v>
      </c>
      <c r="Z27" t="n">
        <v>10</v>
      </c>
      <c r="AA27" t="n">
        <v>714.0480510274242</v>
      </c>
      <c r="AB27" t="n">
        <v>976.9920449924641</v>
      </c>
      <c r="AC27" t="n">
        <v>883.7492954353298</v>
      </c>
      <c r="AD27" t="n">
        <v>714048.0510274242</v>
      </c>
      <c r="AE27" t="n">
        <v>976992.0449924641</v>
      </c>
      <c r="AF27" t="n">
        <v>5.83893521007666e-06</v>
      </c>
      <c r="AG27" t="n">
        <v>31.97916666666667</v>
      </c>
      <c r="AH27" t="n">
        <v>883749.2954353298</v>
      </c>
    </row>
    <row r="28">
      <c r="A28" t="n">
        <v>26</v>
      </c>
      <c r="B28" t="n">
        <v>65</v>
      </c>
      <c r="C28" t="inlineStr">
        <is>
          <t xml:space="preserve">CONCLUIDO	</t>
        </is>
      </c>
      <c r="D28" t="n">
        <v>3.6186</v>
      </c>
      <c r="E28" t="n">
        <v>27.64</v>
      </c>
      <c r="F28" t="n">
        <v>24.83</v>
      </c>
      <c r="G28" t="n">
        <v>64.77</v>
      </c>
      <c r="H28" t="n">
        <v>0.93</v>
      </c>
      <c r="I28" t="n">
        <v>23</v>
      </c>
      <c r="J28" t="n">
        <v>142</v>
      </c>
      <c r="K28" t="n">
        <v>46.47</v>
      </c>
      <c r="L28" t="n">
        <v>7.5</v>
      </c>
      <c r="M28" t="n">
        <v>2</v>
      </c>
      <c r="N28" t="n">
        <v>23.03</v>
      </c>
      <c r="O28" t="n">
        <v>17746.83</v>
      </c>
      <c r="P28" t="n">
        <v>214.09</v>
      </c>
      <c r="Q28" t="n">
        <v>1397.23</v>
      </c>
      <c r="R28" t="n">
        <v>93.42</v>
      </c>
      <c r="S28" t="n">
        <v>66.97</v>
      </c>
      <c r="T28" t="n">
        <v>10598.23</v>
      </c>
      <c r="U28" t="n">
        <v>0.72</v>
      </c>
      <c r="V28" t="n">
        <v>0.85</v>
      </c>
      <c r="W28" t="n">
        <v>5.36</v>
      </c>
      <c r="X28" t="n">
        <v>0.66</v>
      </c>
      <c r="Y28" t="n">
        <v>1</v>
      </c>
      <c r="Z28" t="n">
        <v>10</v>
      </c>
      <c r="AA28" t="n">
        <v>714.3219080132077</v>
      </c>
      <c r="AB28" t="n">
        <v>977.3667482021307</v>
      </c>
      <c r="AC28" t="n">
        <v>884.0882374965649</v>
      </c>
      <c r="AD28" t="n">
        <v>714321.9080132077</v>
      </c>
      <c r="AE28" t="n">
        <v>977366.7482021307</v>
      </c>
      <c r="AF28" t="n">
        <v>5.838289845588117e-06</v>
      </c>
      <c r="AG28" t="n">
        <v>31.99074074074074</v>
      </c>
      <c r="AH28" t="n">
        <v>884088.237496565</v>
      </c>
    </row>
    <row r="29">
      <c r="A29" t="n">
        <v>27</v>
      </c>
      <c r="B29" t="n">
        <v>65</v>
      </c>
      <c r="C29" t="inlineStr">
        <is>
          <t xml:space="preserve">CONCLUIDO	</t>
        </is>
      </c>
      <c r="D29" t="n">
        <v>3.6181</v>
      </c>
      <c r="E29" t="n">
        <v>27.64</v>
      </c>
      <c r="F29" t="n">
        <v>24.83</v>
      </c>
      <c r="G29" t="n">
        <v>64.78</v>
      </c>
      <c r="H29" t="n">
        <v>0.96</v>
      </c>
      <c r="I29" t="n">
        <v>23</v>
      </c>
      <c r="J29" t="n">
        <v>142.34</v>
      </c>
      <c r="K29" t="n">
        <v>46.47</v>
      </c>
      <c r="L29" t="n">
        <v>7.75</v>
      </c>
      <c r="M29" t="n">
        <v>2</v>
      </c>
      <c r="N29" t="n">
        <v>23.12</v>
      </c>
      <c r="O29" t="n">
        <v>17788.92</v>
      </c>
      <c r="P29" t="n">
        <v>214.84</v>
      </c>
      <c r="Q29" t="n">
        <v>1397.23</v>
      </c>
      <c r="R29" t="n">
        <v>93.48</v>
      </c>
      <c r="S29" t="n">
        <v>66.97</v>
      </c>
      <c r="T29" t="n">
        <v>10627.74</v>
      </c>
      <c r="U29" t="n">
        <v>0.72</v>
      </c>
      <c r="V29" t="n">
        <v>0.85</v>
      </c>
      <c r="W29" t="n">
        <v>5.36</v>
      </c>
      <c r="X29" t="n">
        <v>0.67</v>
      </c>
      <c r="Y29" t="n">
        <v>1</v>
      </c>
      <c r="Z29" t="n">
        <v>10</v>
      </c>
      <c r="AA29" t="n">
        <v>714.8565040475579</v>
      </c>
      <c r="AB29" t="n">
        <v>978.0982060810411</v>
      </c>
      <c r="AC29" t="n">
        <v>884.7498860621197</v>
      </c>
      <c r="AD29" t="n">
        <v>714856.5040475579</v>
      </c>
      <c r="AE29" t="n">
        <v>978098.2060810411</v>
      </c>
      <c r="AF29" t="n">
        <v>5.837483139977442e-06</v>
      </c>
      <c r="AG29" t="n">
        <v>31.99074074074074</v>
      </c>
      <c r="AH29" t="n">
        <v>884749.8860621197</v>
      </c>
    </row>
    <row r="30">
      <c r="A30" t="n">
        <v>28</v>
      </c>
      <c r="B30" t="n">
        <v>65</v>
      </c>
      <c r="C30" t="inlineStr">
        <is>
          <t xml:space="preserve">CONCLUIDO	</t>
        </is>
      </c>
      <c r="D30" t="n">
        <v>3.6181</v>
      </c>
      <c r="E30" t="n">
        <v>27.64</v>
      </c>
      <c r="F30" t="n">
        <v>24.83</v>
      </c>
      <c r="G30" t="n">
        <v>64.78</v>
      </c>
      <c r="H30" t="n">
        <v>0.99</v>
      </c>
      <c r="I30" t="n">
        <v>23</v>
      </c>
      <c r="J30" t="n">
        <v>142.68</v>
      </c>
      <c r="K30" t="n">
        <v>46.47</v>
      </c>
      <c r="L30" t="n">
        <v>8</v>
      </c>
      <c r="M30" t="n">
        <v>1</v>
      </c>
      <c r="N30" t="n">
        <v>23.21</v>
      </c>
      <c r="O30" t="n">
        <v>17831.04</v>
      </c>
      <c r="P30" t="n">
        <v>214.96</v>
      </c>
      <c r="Q30" t="n">
        <v>1397.23</v>
      </c>
      <c r="R30" t="n">
        <v>93.48</v>
      </c>
      <c r="S30" t="n">
        <v>66.97</v>
      </c>
      <c r="T30" t="n">
        <v>10624.82</v>
      </c>
      <c r="U30" t="n">
        <v>0.72</v>
      </c>
      <c r="V30" t="n">
        <v>0.85</v>
      </c>
      <c r="W30" t="n">
        <v>5.36</v>
      </c>
      <c r="X30" t="n">
        <v>0.67</v>
      </c>
      <c r="Y30" t="n">
        <v>1</v>
      </c>
      <c r="Z30" t="n">
        <v>10</v>
      </c>
      <c r="AA30" t="n">
        <v>714.9367223362283</v>
      </c>
      <c r="AB30" t="n">
        <v>978.2079642825809</v>
      </c>
      <c r="AC30" t="n">
        <v>884.8491690949511</v>
      </c>
      <c r="AD30" t="n">
        <v>714936.7223362282</v>
      </c>
      <c r="AE30" t="n">
        <v>978207.9642825809</v>
      </c>
      <c r="AF30" t="n">
        <v>5.837483139977442e-06</v>
      </c>
      <c r="AG30" t="n">
        <v>31.99074074074074</v>
      </c>
      <c r="AH30" t="n">
        <v>884849.1690949511</v>
      </c>
    </row>
    <row r="31">
      <c r="A31" t="n">
        <v>29</v>
      </c>
      <c r="B31" t="n">
        <v>65</v>
      </c>
      <c r="C31" t="inlineStr">
        <is>
          <t xml:space="preserve">CONCLUIDO	</t>
        </is>
      </c>
      <c r="D31" t="n">
        <v>3.6182</v>
      </c>
      <c r="E31" t="n">
        <v>27.64</v>
      </c>
      <c r="F31" t="n">
        <v>24.83</v>
      </c>
      <c r="G31" t="n">
        <v>64.78</v>
      </c>
      <c r="H31" t="n">
        <v>1.02</v>
      </c>
      <c r="I31" t="n">
        <v>23</v>
      </c>
      <c r="J31" t="n">
        <v>143.02</v>
      </c>
      <c r="K31" t="n">
        <v>46.47</v>
      </c>
      <c r="L31" t="n">
        <v>8.25</v>
      </c>
      <c r="M31" t="n">
        <v>1</v>
      </c>
      <c r="N31" t="n">
        <v>23.3</v>
      </c>
      <c r="O31" t="n">
        <v>17873.19</v>
      </c>
      <c r="P31" t="n">
        <v>215.25</v>
      </c>
      <c r="Q31" t="n">
        <v>1397.23</v>
      </c>
      <c r="R31" t="n">
        <v>93.40000000000001</v>
      </c>
      <c r="S31" t="n">
        <v>66.97</v>
      </c>
      <c r="T31" t="n">
        <v>10588.25</v>
      </c>
      <c r="U31" t="n">
        <v>0.72</v>
      </c>
      <c r="V31" t="n">
        <v>0.85</v>
      </c>
      <c r="W31" t="n">
        <v>5.36</v>
      </c>
      <c r="X31" t="n">
        <v>0.67</v>
      </c>
      <c r="Y31" t="n">
        <v>1</v>
      </c>
      <c r="Z31" t="n">
        <v>10</v>
      </c>
      <c r="AA31" t="n">
        <v>715.1239146879674</v>
      </c>
      <c r="AB31" t="n">
        <v>978.4640891165743</v>
      </c>
      <c r="AC31" t="n">
        <v>885.0808497342616</v>
      </c>
      <c r="AD31" t="n">
        <v>715123.9146879674</v>
      </c>
      <c r="AE31" t="n">
        <v>978464.0891165743</v>
      </c>
      <c r="AF31" t="n">
        <v>5.837644481099577e-06</v>
      </c>
      <c r="AG31" t="n">
        <v>31.99074074074074</v>
      </c>
      <c r="AH31" t="n">
        <v>885080.8497342616</v>
      </c>
    </row>
    <row r="32">
      <c r="A32" t="n">
        <v>30</v>
      </c>
      <c r="B32" t="n">
        <v>65</v>
      </c>
      <c r="C32" t="inlineStr">
        <is>
          <t xml:space="preserve">CONCLUIDO	</t>
        </is>
      </c>
      <c r="D32" t="n">
        <v>3.6182</v>
      </c>
      <c r="E32" t="n">
        <v>27.64</v>
      </c>
      <c r="F32" t="n">
        <v>24.83</v>
      </c>
      <c r="G32" t="n">
        <v>64.78</v>
      </c>
      <c r="H32" t="n">
        <v>1.05</v>
      </c>
      <c r="I32" t="n">
        <v>23</v>
      </c>
      <c r="J32" t="n">
        <v>143.36</v>
      </c>
      <c r="K32" t="n">
        <v>46.47</v>
      </c>
      <c r="L32" t="n">
        <v>8.5</v>
      </c>
      <c r="M32" t="n">
        <v>1</v>
      </c>
      <c r="N32" t="n">
        <v>23.4</v>
      </c>
      <c r="O32" t="n">
        <v>17915.37</v>
      </c>
      <c r="P32" t="n">
        <v>215.51</v>
      </c>
      <c r="Q32" t="n">
        <v>1397.23</v>
      </c>
      <c r="R32" t="n">
        <v>93.41</v>
      </c>
      <c r="S32" t="n">
        <v>66.97</v>
      </c>
      <c r="T32" t="n">
        <v>10590.95</v>
      </c>
      <c r="U32" t="n">
        <v>0.72</v>
      </c>
      <c r="V32" t="n">
        <v>0.85</v>
      </c>
      <c r="W32" t="n">
        <v>5.36</v>
      </c>
      <c r="X32" t="n">
        <v>0.67</v>
      </c>
      <c r="Y32" t="n">
        <v>1</v>
      </c>
      <c r="Z32" t="n">
        <v>10</v>
      </c>
      <c r="AA32" t="n">
        <v>715.2977161764189</v>
      </c>
      <c r="AB32" t="n">
        <v>978.7018919806541</v>
      </c>
      <c r="AC32" t="n">
        <v>885.2959570267521</v>
      </c>
      <c r="AD32" t="n">
        <v>715297.7161764189</v>
      </c>
      <c r="AE32" t="n">
        <v>978701.8919806541</v>
      </c>
      <c r="AF32" t="n">
        <v>5.837644481099577e-06</v>
      </c>
      <c r="AG32" t="n">
        <v>31.99074074074074</v>
      </c>
      <c r="AH32" t="n">
        <v>885295.9570267522</v>
      </c>
    </row>
    <row r="33">
      <c r="A33" t="n">
        <v>31</v>
      </c>
      <c r="B33" t="n">
        <v>65</v>
      </c>
      <c r="C33" t="inlineStr">
        <is>
          <t xml:space="preserve">CONCLUIDO	</t>
        </is>
      </c>
      <c r="D33" t="n">
        <v>3.618</v>
      </c>
      <c r="E33" t="n">
        <v>27.64</v>
      </c>
      <c r="F33" t="n">
        <v>24.83</v>
      </c>
      <c r="G33" t="n">
        <v>64.78</v>
      </c>
      <c r="H33" t="n">
        <v>1.08</v>
      </c>
      <c r="I33" t="n">
        <v>23</v>
      </c>
      <c r="J33" t="n">
        <v>143.7</v>
      </c>
      <c r="K33" t="n">
        <v>46.47</v>
      </c>
      <c r="L33" t="n">
        <v>8.75</v>
      </c>
      <c r="M33" t="n">
        <v>0</v>
      </c>
      <c r="N33" t="n">
        <v>23.49</v>
      </c>
      <c r="O33" t="n">
        <v>17957.59</v>
      </c>
      <c r="P33" t="n">
        <v>216.01</v>
      </c>
      <c r="Q33" t="n">
        <v>1397.23</v>
      </c>
      <c r="R33" t="n">
        <v>93.40000000000001</v>
      </c>
      <c r="S33" t="n">
        <v>66.97</v>
      </c>
      <c r="T33" t="n">
        <v>10587.22</v>
      </c>
      <c r="U33" t="n">
        <v>0.72</v>
      </c>
      <c r="V33" t="n">
        <v>0.85</v>
      </c>
      <c r="W33" t="n">
        <v>5.36</v>
      </c>
      <c r="X33" t="n">
        <v>0.67</v>
      </c>
      <c r="Y33" t="n">
        <v>1</v>
      </c>
      <c r="Z33" t="n">
        <v>10</v>
      </c>
      <c r="AA33" t="n">
        <v>715.645315285535</v>
      </c>
      <c r="AB33" t="n">
        <v>979.1774924167372</v>
      </c>
      <c r="AC33" t="n">
        <v>885.7261668247248</v>
      </c>
      <c r="AD33" t="n">
        <v>715645.3152855351</v>
      </c>
      <c r="AE33" t="n">
        <v>979177.4924167373</v>
      </c>
      <c r="AF33" t="n">
        <v>5.837321798855306e-06</v>
      </c>
      <c r="AG33" t="n">
        <v>31.99074074074074</v>
      </c>
      <c r="AH33" t="n">
        <v>885726.1668247249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9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1.5919</v>
      </c>
      <c r="E2" t="n">
        <v>62.82</v>
      </c>
      <c r="F2" t="n">
        <v>37.87</v>
      </c>
      <c r="G2" t="n">
        <v>5.02</v>
      </c>
      <c r="H2" t="n">
        <v>0.07000000000000001</v>
      </c>
      <c r="I2" t="n">
        <v>453</v>
      </c>
      <c r="J2" t="n">
        <v>252.85</v>
      </c>
      <c r="K2" t="n">
        <v>59.19</v>
      </c>
      <c r="L2" t="n">
        <v>1</v>
      </c>
      <c r="M2" t="n">
        <v>451</v>
      </c>
      <c r="N2" t="n">
        <v>62.65</v>
      </c>
      <c r="O2" t="n">
        <v>31418.63</v>
      </c>
      <c r="P2" t="n">
        <v>624.13</v>
      </c>
      <c r="Q2" t="n">
        <v>1398.16</v>
      </c>
      <c r="R2" t="n">
        <v>520.75</v>
      </c>
      <c r="S2" t="n">
        <v>66.97</v>
      </c>
      <c r="T2" t="n">
        <v>222109.56</v>
      </c>
      <c r="U2" t="n">
        <v>0.13</v>
      </c>
      <c r="V2" t="n">
        <v>0.5600000000000001</v>
      </c>
      <c r="W2" t="n">
        <v>6.03</v>
      </c>
      <c r="X2" t="n">
        <v>13.68</v>
      </c>
      <c r="Y2" t="n">
        <v>1</v>
      </c>
      <c r="Z2" t="n">
        <v>10</v>
      </c>
      <c r="AA2" t="n">
        <v>2504.936499112113</v>
      </c>
      <c r="AB2" t="n">
        <v>3427.364628084326</v>
      </c>
      <c r="AC2" t="n">
        <v>3100.261758316296</v>
      </c>
      <c r="AD2" t="n">
        <v>2504936.499112113</v>
      </c>
      <c r="AE2" t="n">
        <v>3427364.628084326</v>
      </c>
      <c r="AF2" t="n">
        <v>1.941936324605787e-06</v>
      </c>
      <c r="AG2" t="n">
        <v>72.70833333333333</v>
      </c>
      <c r="AH2" t="n">
        <v>3100261.758316296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1.9121</v>
      </c>
      <c r="E3" t="n">
        <v>52.3</v>
      </c>
      <c r="F3" t="n">
        <v>33.75</v>
      </c>
      <c r="G3" t="n">
        <v>6.29</v>
      </c>
      <c r="H3" t="n">
        <v>0.09</v>
      </c>
      <c r="I3" t="n">
        <v>322</v>
      </c>
      <c r="J3" t="n">
        <v>253.3</v>
      </c>
      <c r="K3" t="n">
        <v>59.19</v>
      </c>
      <c r="L3" t="n">
        <v>1.25</v>
      </c>
      <c r="M3" t="n">
        <v>320</v>
      </c>
      <c r="N3" t="n">
        <v>62.86</v>
      </c>
      <c r="O3" t="n">
        <v>31474.5</v>
      </c>
      <c r="P3" t="n">
        <v>555.29</v>
      </c>
      <c r="Q3" t="n">
        <v>1398.19</v>
      </c>
      <c r="R3" t="n">
        <v>384.85</v>
      </c>
      <c r="S3" t="n">
        <v>66.97</v>
      </c>
      <c r="T3" t="n">
        <v>154817.57</v>
      </c>
      <c r="U3" t="n">
        <v>0.17</v>
      </c>
      <c r="V3" t="n">
        <v>0.62</v>
      </c>
      <c r="W3" t="n">
        <v>5.83</v>
      </c>
      <c r="X3" t="n">
        <v>9.57</v>
      </c>
      <c r="Y3" t="n">
        <v>1</v>
      </c>
      <c r="Z3" t="n">
        <v>10</v>
      </c>
      <c r="AA3" t="n">
        <v>1954.071333262349</v>
      </c>
      <c r="AB3" t="n">
        <v>2673.646605712545</v>
      </c>
      <c r="AC3" t="n">
        <v>2418.477526149919</v>
      </c>
      <c r="AD3" t="n">
        <v>1954071.333262349</v>
      </c>
      <c r="AE3" t="n">
        <v>2673646.605712545</v>
      </c>
      <c r="AF3" t="n">
        <v>2.332543781819666e-06</v>
      </c>
      <c r="AG3" t="n">
        <v>60.53240740740741</v>
      </c>
      <c r="AH3" t="n">
        <v>2418477.526149918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2.1463</v>
      </c>
      <c r="E4" t="n">
        <v>46.59</v>
      </c>
      <c r="F4" t="n">
        <v>31.56</v>
      </c>
      <c r="G4" t="n">
        <v>7.58</v>
      </c>
      <c r="H4" t="n">
        <v>0.11</v>
      </c>
      <c r="I4" t="n">
        <v>250</v>
      </c>
      <c r="J4" t="n">
        <v>253.75</v>
      </c>
      <c r="K4" t="n">
        <v>59.19</v>
      </c>
      <c r="L4" t="n">
        <v>1.5</v>
      </c>
      <c r="M4" t="n">
        <v>248</v>
      </c>
      <c r="N4" t="n">
        <v>63.06</v>
      </c>
      <c r="O4" t="n">
        <v>31530.44</v>
      </c>
      <c r="P4" t="n">
        <v>518.45</v>
      </c>
      <c r="Q4" t="n">
        <v>1397.97</v>
      </c>
      <c r="R4" t="n">
        <v>312.7</v>
      </c>
      <c r="S4" t="n">
        <v>66.97</v>
      </c>
      <c r="T4" t="n">
        <v>119100.52</v>
      </c>
      <c r="U4" t="n">
        <v>0.21</v>
      </c>
      <c r="V4" t="n">
        <v>0.67</v>
      </c>
      <c r="W4" t="n">
        <v>5.73</v>
      </c>
      <c r="X4" t="n">
        <v>7.39</v>
      </c>
      <c r="Y4" t="n">
        <v>1</v>
      </c>
      <c r="Z4" t="n">
        <v>10</v>
      </c>
      <c r="AA4" t="n">
        <v>1680.589528802006</v>
      </c>
      <c r="AB4" t="n">
        <v>2299.456735684209</v>
      </c>
      <c r="AC4" t="n">
        <v>2079.999812138305</v>
      </c>
      <c r="AD4" t="n">
        <v>1680589.528802006</v>
      </c>
      <c r="AE4" t="n">
        <v>2299456.735684209</v>
      </c>
      <c r="AF4" t="n">
        <v>2.618241053773103e-06</v>
      </c>
      <c r="AG4" t="n">
        <v>53.92361111111111</v>
      </c>
      <c r="AH4" t="n">
        <v>2079999.812138305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2.3264</v>
      </c>
      <c r="E5" t="n">
        <v>42.99</v>
      </c>
      <c r="F5" t="n">
        <v>30.16</v>
      </c>
      <c r="G5" t="n">
        <v>8.83</v>
      </c>
      <c r="H5" t="n">
        <v>0.12</v>
      </c>
      <c r="I5" t="n">
        <v>205</v>
      </c>
      <c r="J5" t="n">
        <v>254.21</v>
      </c>
      <c r="K5" t="n">
        <v>59.19</v>
      </c>
      <c r="L5" t="n">
        <v>1.75</v>
      </c>
      <c r="M5" t="n">
        <v>203</v>
      </c>
      <c r="N5" t="n">
        <v>63.26</v>
      </c>
      <c r="O5" t="n">
        <v>31586.46</v>
      </c>
      <c r="P5" t="n">
        <v>494.35</v>
      </c>
      <c r="Q5" t="n">
        <v>1397.69</v>
      </c>
      <c r="R5" t="n">
        <v>267.78</v>
      </c>
      <c r="S5" t="n">
        <v>66.97</v>
      </c>
      <c r="T5" t="n">
        <v>96867.13</v>
      </c>
      <c r="U5" t="n">
        <v>0.25</v>
      </c>
      <c r="V5" t="n">
        <v>0.7</v>
      </c>
      <c r="W5" t="n">
        <v>5.63</v>
      </c>
      <c r="X5" t="n">
        <v>5.99</v>
      </c>
      <c r="Y5" t="n">
        <v>1</v>
      </c>
      <c r="Z5" t="n">
        <v>10</v>
      </c>
      <c r="AA5" t="n">
        <v>1517.671151642062</v>
      </c>
      <c r="AB5" t="n">
        <v>2076.544624602438</v>
      </c>
      <c r="AC5" t="n">
        <v>1878.362120079066</v>
      </c>
      <c r="AD5" t="n">
        <v>1517671.151642062</v>
      </c>
      <c r="AE5" t="n">
        <v>2076544.624602438</v>
      </c>
      <c r="AF5" t="n">
        <v>2.83794249988247e-06</v>
      </c>
      <c r="AG5" t="n">
        <v>49.75694444444445</v>
      </c>
      <c r="AH5" t="n">
        <v>1878362.120079066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2.4724</v>
      </c>
      <c r="E6" t="n">
        <v>40.45</v>
      </c>
      <c r="F6" t="n">
        <v>29.18</v>
      </c>
      <c r="G6" t="n">
        <v>10.12</v>
      </c>
      <c r="H6" t="n">
        <v>0.14</v>
      </c>
      <c r="I6" t="n">
        <v>173</v>
      </c>
      <c r="J6" t="n">
        <v>254.66</v>
      </c>
      <c r="K6" t="n">
        <v>59.19</v>
      </c>
      <c r="L6" t="n">
        <v>2</v>
      </c>
      <c r="M6" t="n">
        <v>171</v>
      </c>
      <c r="N6" t="n">
        <v>63.47</v>
      </c>
      <c r="O6" t="n">
        <v>31642.55</v>
      </c>
      <c r="P6" t="n">
        <v>477.48</v>
      </c>
      <c r="Q6" t="n">
        <v>1397.6</v>
      </c>
      <c r="R6" t="n">
        <v>236.47</v>
      </c>
      <c r="S6" t="n">
        <v>66.97</v>
      </c>
      <c r="T6" t="n">
        <v>81369.48</v>
      </c>
      <c r="U6" t="n">
        <v>0.28</v>
      </c>
      <c r="V6" t="n">
        <v>0.72</v>
      </c>
      <c r="W6" t="n">
        <v>5.57</v>
      </c>
      <c r="X6" t="n">
        <v>5.01</v>
      </c>
      <c r="Y6" t="n">
        <v>1</v>
      </c>
      <c r="Z6" t="n">
        <v>10</v>
      </c>
      <c r="AA6" t="n">
        <v>1399.099771266437</v>
      </c>
      <c r="AB6" t="n">
        <v>1914.310030972391</v>
      </c>
      <c r="AC6" t="n">
        <v>1731.610968367388</v>
      </c>
      <c r="AD6" t="n">
        <v>1399099.771266437</v>
      </c>
      <c r="AE6" t="n">
        <v>1914310.030972391</v>
      </c>
      <c r="AF6" t="n">
        <v>3.016045837650197e-06</v>
      </c>
      <c r="AG6" t="n">
        <v>46.81712962962964</v>
      </c>
      <c r="AH6" t="n">
        <v>1731610.968367388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2.5868</v>
      </c>
      <c r="E7" t="n">
        <v>38.66</v>
      </c>
      <c r="F7" t="n">
        <v>28.52</v>
      </c>
      <c r="G7" t="n">
        <v>11.41</v>
      </c>
      <c r="H7" t="n">
        <v>0.16</v>
      </c>
      <c r="I7" t="n">
        <v>150</v>
      </c>
      <c r="J7" t="n">
        <v>255.12</v>
      </c>
      <c r="K7" t="n">
        <v>59.19</v>
      </c>
      <c r="L7" t="n">
        <v>2.25</v>
      </c>
      <c r="M7" t="n">
        <v>148</v>
      </c>
      <c r="N7" t="n">
        <v>63.67</v>
      </c>
      <c r="O7" t="n">
        <v>31698.72</v>
      </c>
      <c r="P7" t="n">
        <v>465.56</v>
      </c>
      <c r="Q7" t="n">
        <v>1397.61</v>
      </c>
      <c r="R7" t="n">
        <v>214.4</v>
      </c>
      <c r="S7" t="n">
        <v>66.97</v>
      </c>
      <c r="T7" t="n">
        <v>70450</v>
      </c>
      <c r="U7" t="n">
        <v>0.31</v>
      </c>
      <c r="V7" t="n">
        <v>0.74</v>
      </c>
      <c r="W7" t="n">
        <v>5.54</v>
      </c>
      <c r="X7" t="n">
        <v>4.35</v>
      </c>
      <c r="Y7" t="n">
        <v>1</v>
      </c>
      <c r="Z7" t="n">
        <v>10</v>
      </c>
      <c r="AA7" t="n">
        <v>1322.725646245256</v>
      </c>
      <c r="AB7" t="n">
        <v>1809.811583729815</v>
      </c>
      <c r="AC7" t="n">
        <v>1637.085706265152</v>
      </c>
      <c r="AD7" t="n">
        <v>1322725.646245256</v>
      </c>
      <c r="AE7" t="n">
        <v>1809811.583729815</v>
      </c>
      <c r="AF7" t="n">
        <v>3.155600781764088e-06</v>
      </c>
      <c r="AG7" t="n">
        <v>44.74537037037037</v>
      </c>
      <c r="AH7" t="n">
        <v>1637085.706265152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2.6846</v>
      </c>
      <c r="E8" t="n">
        <v>37.25</v>
      </c>
      <c r="F8" t="n">
        <v>27.99</v>
      </c>
      <c r="G8" t="n">
        <v>12.72</v>
      </c>
      <c r="H8" t="n">
        <v>0.17</v>
      </c>
      <c r="I8" t="n">
        <v>132</v>
      </c>
      <c r="J8" t="n">
        <v>255.57</v>
      </c>
      <c r="K8" t="n">
        <v>59.19</v>
      </c>
      <c r="L8" t="n">
        <v>2.5</v>
      </c>
      <c r="M8" t="n">
        <v>130</v>
      </c>
      <c r="N8" t="n">
        <v>63.88</v>
      </c>
      <c r="O8" t="n">
        <v>31754.97</v>
      </c>
      <c r="P8" t="n">
        <v>456.14</v>
      </c>
      <c r="Q8" t="n">
        <v>1397.47</v>
      </c>
      <c r="R8" t="n">
        <v>196.82</v>
      </c>
      <c r="S8" t="n">
        <v>66.97</v>
      </c>
      <c r="T8" t="n">
        <v>61749.87</v>
      </c>
      <c r="U8" t="n">
        <v>0.34</v>
      </c>
      <c r="V8" t="n">
        <v>0.75</v>
      </c>
      <c r="W8" t="n">
        <v>5.52</v>
      </c>
      <c r="X8" t="n">
        <v>3.82</v>
      </c>
      <c r="Y8" t="n">
        <v>1</v>
      </c>
      <c r="Z8" t="n">
        <v>10</v>
      </c>
      <c r="AA8" t="n">
        <v>1267.112217985085</v>
      </c>
      <c r="AB8" t="n">
        <v>1733.718837692954</v>
      </c>
      <c r="AC8" t="n">
        <v>1568.255145113209</v>
      </c>
      <c r="AD8" t="n">
        <v>1267112.217985085</v>
      </c>
      <c r="AE8" t="n">
        <v>1733718.837692954</v>
      </c>
      <c r="AF8" t="n">
        <v>3.274905620350962e-06</v>
      </c>
      <c r="AG8" t="n">
        <v>43.11342592592592</v>
      </c>
      <c r="AH8" t="n">
        <v>1568255.145113209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2.7676</v>
      </c>
      <c r="E9" t="n">
        <v>36.13</v>
      </c>
      <c r="F9" t="n">
        <v>27.56</v>
      </c>
      <c r="G9" t="n">
        <v>14.01</v>
      </c>
      <c r="H9" t="n">
        <v>0.19</v>
      </c>
      <c r="I9" t="n">
        <v>118</v>
      </c>
      <c r="J9" t="n">
        <v>256.03</v>
      </c>
      <c r="K9" t="n">
        <v>59.19</v>
      </c>
      <c r="L9" t="n">
        <v>2.75</v>
      </c>
      <c r="M9" t="n">
        <v>116</v>
      </c>
      <c r="N9" t="n">
        <v>64.09</v>
      </c>
      <c r="O9" t="n">
        <v>31811.29</v>
      </c>
      <c r="P9" t="n">
        <v>447.98</v>
      </c>
      <c r="Q9" t="n">
        <v>1397.34</v>
      </c>
      <c r="R9" t="n">
        <v>183.14</v>
      </c>
      <c r="S9" t="n">
        <v>66.97</v>
      </c>
      <c r="T9" t="n">
        <v>54984.19</v>
      </c>
      <c r="U9" t="n">
        <v>0.37</v>
      </c>
      <c r="V9" t="n">
        <v>0.76</v>
      </c>
      <c r="W9" t="n">
        <v>5.48</v>
      </c>
      <c r="X9" t="n">
        <v>3.39</v>
      </c>
      <c r="Y9" t="n">
        <v>1</v>
      </c>
      <c r="Z9" t="n">
        <v>10</v>
      </c>
      <c r="AA9" t="n">
        <v>1218.847049079945</v>
      </c>
      <c r="AB9" t="n">
        <v>1667.680304287969</v>
      </c>
      <c r="AC9" t="n">
        <v>1508.519236650732</v>
      </c>
      <c r="AD9" t="n">
        <v>1218847.049079946</v>
      </c>
      <c r="AE9" t="n">
        <v>1667680.304287968</v>
      </c>
      <c r="AF9" t="n">
        <v>3.37615614798604e-06</v>
      </c>
      <c r="AG9" t="n">
        <v>41.81712962962963</v>
      </c>
      <c r="AH9" t="n">
        <v>1508519.236650731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2.8333</v>
      </c>
      <c r="E10" t="n">
        <v>35.29</v>
      </c>
      <c r="F10" t="n">
        <v>27.26</v>
      </c>
      <c r="G10" t="n">
        <v>15.29</v>
      </c>
      <c r="H10" t="n">
        <v>0.21</v>
      </c>
      <c r="I10" t="n">
        <v>107</v>
      </c>
      <c r="J10" t="n">
        <v>256.49</v>
      </c>
      <c r="K10" t="n">
        <v>59.19</v>
      </c>
      <c r="L10" t="n">
        <v>3</v>
      </c>
      <c r="M10" t="n">
        <v>105</v>
      </c>
      <c r="N10" t="n">
        <v>64.29000000000001</v>
      </c>
      <c r="O10" t="n">
        <v>31867.69</v>
      </c>
      <c r="P10" t="n">
        <v>442.34</v>
      </c>
      <c r="Q10" t="n">
        <v>1397.54</v>
      </c>
      <c r="R10" t="n">
        <v>173.28</v>
      </c>
      <c r="S10" t="n">
        <v>66.97</v>
      </c>
      <c r="T10" t="n">
        <v>50105.78</v>
      </c>
      <c r="U10" t="n">
        <v>0.39</v>
      </c>
      <c r="V10" t="n">
        <v>0.77</v>
      </c>
      <c r="W10" t="n">
        <v>5.47</v>
      </c>
      <c r="X10" t="n">
        <v>3.09</v>
      </c>
      <c r="Y10" t="n">
        <v>1</v>
      </c>
      <c r="Z10" t="n">
        <v>10</v>
      </c>
      <c r="AA10" t="n">
        <v>1178.709542220541</v>
      </c>
      <c r="AB10" t="n">
        <v>1612.762396661102</v>
      </c>
      <c r="AC10" t="n">
        <v>1458.842617050005</v>
      </c>
      <c r="AD10" t="n">
        <v>1178709.542220541</v>
      </c>
      <c r="AE10" t="n">
        <v>1612762.396661102</v>
      </c>
      <c r="AF10" t="n">
        <v>3.456302649981517e-06</v>
      </c>
      <c r="AG10" t="n">
        <v>40.84490740740741</v>
      </c>
      <c r="AH10" t="n">
        <v>1458842.617050005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2.8931</v>
      </c>
      <c r="E11" t="n">
        <v>34.56</v>
      </c>
      <c r="F11" t="n">
        <v>26.97</v>
      </c>
      <c r="G11" t="n">
        <v>16.51</v>
      </c>
      <c r="H11" t="n">
        <v>0.23</v>
      </c>
      <c r="I11" t="n">
        <v>98</v>
      </c>
      <c r="J11" t="n">
        <v>256.95</v>
      </c>
      <c r="K11" t="n">
        <v>59.19</v>
      </c>
      <c r="L11" t="n">
        <v>3.25</v>
      </c>
      <c r="M11" t="n">
        <v>96</v>
      </c>
      <c r="N11" t="n">
        <v>64.5</v>
      </c>
      <c r="O11" t="n">
        <v>31924.29</v>
      </c>
      <c r="P11" t="n">
        <v>436.73</v>
      </c>
      <c r="Q11" t="n">
        <v>1397.42</v>
      </c>
      <c r="R11" t="n">
        <v>163.65</v>
      </c>
      <c r="S11" t="n">
        <v>66.97</v>
      </c>
      <c r="T11" t="n">
        <v>45335.56</v>
      </c>
      <c r="U11" t="n">
        <v>0.41</v>
      </c>
      <c r="V11" t="n">
        <v>0.78</v>
      </c>
      <c r="W11" t="n">
        <v>5.46</v>
      </c>
      <c r="X11" t="n">
        <v>2.8</v>
      </c>
      <c r="Y11" t="n">
        <v>1</v>
      </c>
      <c r="Z11" t="n">
        <v>10</v>
      </c>
      <c r="AA11" t="n">
        <v>1150.638887209928</v>
      </c>
      <c r="AB11" t="n">
        <v>1574.354888085684</v>
      </c>
      <c r="AC11" t="n">
        <v>1424.100667187749</v>
      </c>
      <c r="AD11" t="n">
        <v>1150638.887209929</v>
      </c>
      <c r="AE11" t="n">
        <v>1574354.888085684</v>
      </c>
      <c r="AF11" t="n">
        <v>3.529251825313778e-06</v>
      </c>
      <c r="AG11" t="n">
        <v>40.00000000000001</v>
      </c>
      <c r="AH11" t="n">
        <v>1424100.667187748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2.9447</v>
      </c>
      <c r="E12" t="n">
        <v>33.96</v>
      </c>
      <c r="F12" t="n">
        <v>26.75</v>
      </c>
      <c r="G12" t="n">
        <v>17.84</v>
      </c>
      <c r="H12" t="n">
        <v>0.24</v>
      </c>
      <c r="I12" t="n">
        <v>90</v>
      </c>
      <c r="J12" t="n">
        <v>257.41</v>
      </c>
      <c r="K12" t="n">
        <v>59.19</v>
      </c>
      <c r="L12" t="n">
        <v>3.5</v>
      </c>
      <c r="M12" t="n">
        <v>88</v>
      </c>
      <c r="N12" t="n">
        <v>64.70999999999999</v>
      </c>
      <c r="O12" t="n">
        <v>31980.84</v>
      </c>
      <c r="P12" t="n">
        <v>432.4</v>
      </c>
      <c r="Q12" t="n">
        <v>1397.25</v>
      </c>
      <c r="R12" t="n">
        <v>156.67</v>
      </c>
      <c r="S12" t="n">
        <v>66.97</v>
      </c>
      <c r="T12" t="n">
        <v>41885.93</v>
      </c>
      <c r="U12" t="n">
        <v>0.43</v>
      </c>
      <c r="V12" t="n">
        <v>0.79</v>
      </c>
      <c r="W12" t="n">
        <v>5.45</v>
      </c>
      <c r="X12" t="n">
        <v>2.59</v>
      </c>
      <c r="Y12" t="n">
        <v>1</v>
      </c>
      <c r="Z12" t="n">
        <v>10</v>
      </c>
      <c r="AA12" t="n">
        <v>1126.153249807693</v>
      </c>
      <c r="AB12" t="n">
        <v>1540.852558761861</v>
      </c>
      <c r="AC12" t="n">
        <v>1393.795753153777</v>
      </c>
      <c r="AD12" t="n">
        <v>1126153.249807693</v>
      </c>
      <c r="AE12" t="n">
        <v>1540852.558761861</v>
      </c>
      <c r="AF12" t="n">
        <v>3.592197936470044e-06</v>
      </c>
      <c r="AG12" t="n">
        <v>39.30555555555556</v>
      </c>
      <c r="AH12" t="n">
        <v>1393795.753153777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2.9934</v>
      </c>
      <c r="E13" t="n">
        <v>33.41</v>
      </c>
      <c r="F13" t="n">
        <v>26.54</v>
      </c>
      <c r="G13" t="n">
        <v>19.19</v>
      </c>
      <c r="H13" t="n">
        <v>0.26</v>
      </c>
      <c r="I13" t="n">
        <v>83</v>
      </c>
      <c r="J13" t="n">
        <v>257.86</v>
      </c>
      <c r="K13" t="n">
        <v>59.19</v>
      </c>
      <c r="L13" t="n">
        <v>3.75</v>
      </c>
      <c r="M13" t="n">
        <v>81</v>
      </c>
      <c r="N13" t="n">
        <v>64.92</v>
      </c>
      <c r="O13" t="n">
        <v>32037.48</v>
      </c>
      <c r="P13" t="n">
        <v>428.01</v>
      </c>
      <c r="Q13" t="n">
        <v>1397.32</v>
      </c>
      <c r="R13" t="n">
        <v>149.97</v>
      </c>
      <c r="S13" t="n">
        <v>66.97</v>
      </c>
      <c r="T13" t="n">
        <v>38569.44</v>
      </c>
      <c r="U13" t="n">
        <v>0.45</v>
      </c>
      <c r="V13" t="n">
        <v>0.79</v>
      </c>
      <c r="W13" t="n">
        <v>5.43</v>
      </c>
      <c r="X13" t="n">
        <v>2.38</v>
      </c>
      <c r="Y13" t="n">
        <v>1</v>
      </c>
      <c r="Z13" t="n">
        <v>10</v>
      </c>
      <c r="AA13" t="n">
        <v>1102.775824036079</v>
      </c>
      <c r="AB13" t="n">
        <v>1508.866533481902</v>
      </c>
      <c r="AC13" t="n">
        <v>1364.862429233869</v>
      </c>
      <c r="AD13" t="n">
        <v>1102775.824036079</v>
      </c>
      <c r="AE13" t="n">
        <v>1508866.533481902</v>
      </c>
      <c r="AF13" t="n">
        <v>3.651606378588456e-06</v>
      </c>
      <c r="AG13" t="n">
        <v>38.66898148148148</v>
      </c>
      <c r="AH13" t="n">
        <v>1364862.429233869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3.0287</v>
      </c>
      <c r="E14" t="n">
        <v>33.02</v>
      </c>
      <c r="F14" t="n">
        <v>26.4</v>
      </c>
      <c r="G14" t="n">
        <v>20.31</v>
      </c>
      <c r="H14" t="n">
        <v>0.28</v>
      </c>
      <c r="I14" t="n">
        <v>78</v>
      </c>
      <c r="J14" t="n">
        <v>258.32</v>
      </c>
      <c r="K14" t="n">
        <v>59.19</v>
      </c>
      <c r="L14" t="n">
        <v>4</v>
      </c>
      <c r="M14" t="n">
        <v>76</v>
      </c>
      <c r="N14" t="n">
        <v>65.13</v>
      </c>
      <c r="O14" t="n">
        <v>32094.19</v>
      </c>
      <c r="P14" t="n">
        <v>424.68</v>
      </c>
      <c r="Q14" t="n">
        <v>1397.34</v>
      </c>
      <c r="R14" t="n">
        <v>145.34</v>
      </c>
      <c r="S14" t="n">
        <v>66.97</v>
      </c>
      <c r="T14" t="n">
        <v>36281.18</v>
      </c>
      <c r="U14" t="n">
        <v>0.46</v>
      </c>
      <c r="V14" t="n">
        <v>0.8</v>
      </c>
      <c r="W14" t="n">
        <v>5.42</v>
      </c>
      <c r="X14" t="n">
        <v>2.23</v>
      </c>
      <c r="Y14" t="n">
        <v>1</v>
      </c>
      <c r="Z14" t="n">
        <v>10</v>
      </c>
      <c r="AA14" t="n">
        <v>1083.317071746345</v>
      </c>
      <c r="AB14" t="n">
        <v>1482.242210139524</v>
      </c>
      <c r="AC14" t="n">
        <v>1340.779093943815</v>
      </c>
      <c r="AD14" t="n">
        <v>1083317.071746345</v>
      </c>
      <c r="AE14" t="n">
        <v>1482242.210139524</v>
      </c>
      <c r="AF14" t="n">
        <v>3.694668349980243e-06</v>
      </c>
      <c r="AG14" t="n">
        <v>38.2175925925926</v>
      </c>
      <c r="AH14" t="n">
        <v>1340779.093943815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3.0743</v>
      </c>
      <c r="E15" t="n">
        <v>32.53</v>
      </c>
      <c r="F15" t="n">
        <v>26.2</v>
      </c>
      <c r="G15" t="n">
        <v>21.84</v>
      </c>
      <c r="H15" t="n">
        <v>0.29</v>
      </c>
      <c r="I15" t="n">
        <v>72</v>
      </c>
      <c r="J15" t="n">
        <v>258.78</v>
      </c>
      <c r="K15" t="n">
        <v>59.19</v>
      </c>
      <c r="L15" t="n">
        <v>4.25</v>
      </c>
      <c r="M15" t="n">
        <v>70</v>
      </c>
      <c r="N15" t="n">
        <v>65.34</v>
      </c>
      <c r="O15" t="n">
        <v>32150.98</v>
      </c>
      <c r="P15" t="n">
        <v>420.69</v>
      </c>
      <c r="Q15" t="n">
        <v>1397.45</v>
      </c>
      <c r="R15" t="n">
        <v>138.86</v>
      </c>
      <c r="S15" t="n">
        <v>66.97</v>
      </c>
      <c r="T15" t="n">
        <v>33072.98</v>
      </c>
      <c r="U15" t="n">
        <v>0.48</v>
      </c>
      <c r="V15" t="n">
        <v>0.8</v>
      </c>
      <c r="W15" t="n">
        <v>5.41</v>
      </c>
      <c r="X15" t="n">
        <v>2.04</v>
      </c>
      <c r="Y15" t="n">
        <v>1</v>
      </c>
      <c r="Z15" t="n">
        <v>10</v>
      </c>
      <c r="AA15" t="n">
        <v>1071.398545476707</v>
      </c>
      <c r="AB15" t="n">
        <v>1465.934756689136</v>
      </c>
      <c r="AC15" t="n">
        <v>1326.028000963077</v>
      </c>
      <c r="AD15" t="n">
        <v>1071398.545476707</v>
      </c>
      <c r="AE15" t="n">
        <v>1465934.756689136</v>
      </c>
      <c r="AF15" t="n">
        <v>3.75029514588578e-06</v>
      </c>
      <c r="AG15" t="n">
        <v>37.65046296296297</v>
      </c>
      <c r="AH15" t="n">
        <v>1326028.000963077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3.1031</v>
      </c>
      <c r="E16" t="n">
        <v>32.23</v>
      </c>
      <c r="F16" t="n">
        <v>26.1</v>
      </c>
      <c r="G16" t="n">
        <v>23.03</v>
      </c>
      <c r="H16" t="n">
        <v>0.31</v>
      </c>
      <c r="I16" t="n">
        <v>68</v>
      </c>
      <c r="J16" t="n">
        <v>259.25</v>
      </c>
      <c r="K16" t="n">
        <v>59.19</v>
      </c>
      <c r="L16" t="n">
        <v>4.5</v>
      </c>
      <c r="M16" t="n">
        <v>66</v>
      </c>
      <c r="N16" t="n">
        <v>65.55</v>
      </c>
      <c r="O16" t="n">
        <v>32207.85</v>
      </c>
      <c r="P16" t="n">
        <v>418.04</v>
      </c>
      <c r="Q16" t="n">
        <v>1397.27</v>
      </c>
      <c r="R16" t="n">
        <v>135.33</v>
      </c>
      <c r="S16" t="n">
        <v>66.97</v>
      </c>
      <c r="T16" t="n">
        <v>31326.31</v>
      </c>
      <c r="U16" t="n">
        <v>0.49</v>
      </c>
      <c r="V16" t="n">
        <v>0.8100000000000001</v>
      </c>
      <c r="W16" t="n">
        <v>5.41</v>
      </c>
      <c r="X16" t="n">
        <v>1.93</v>
      </c>
      <c r="Y16" t="n">
        <v>1</v>
      </c>
      <c r="Z16" t="n">
        <v>10</v>
      </c>
      <c r="AA16" t="n">
        <v>1054.210233432742</v>
      </c>
      <c r="AB16" t="n">
        <v>1442.416949855774</v>
      </c>
      <c r="AC16" t="n">
        <v>1304.754700606442</v>
      </c>
      <c r="AD16" t="n">
        <v>1054210.233432742</v>
      </c>
      <c r="AE16" t="n">
        <v>1442416.949855774</v>
      </c>
      <c r="AF16" t="n">
        <v>3.785427859089276e-06</v>
      </c>
      <c r="AG16" t="n">
        <v>37.30324074074074</v>
      </c>
      <c r="AH16" t="n">
        <v>1304754.700606442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3.1311</v>
      </c>
      <c r="E17" t="n">
        <v>31.94</v>
      </c>
      <c r="F17" t="n">
        <v>26</v>
      </c>
      <c r="G17" t="n">
        <v>24.38</v>
      </c>
      <c r="H17" t="n">
        <v>0.33</v>
      </c>
      <c r="I17" t="n">
        <v>64</v>
      </c>
      <c r="J17" t="n">
        <v>259.71</v>
      </c>
      <c r="K17" t="n">
        <v>59.19</v>
      </c>
      <c r="L17" t="n">
        <v>4.75</v>
      </c>
      <c r="M17" t="n">
        <v>62</v>
      </c>
      <c r="N17" t="n">
        <v>65.76000000000001</v>
      </c>
      <c r="O17" t="n">
        <v>32264.79</v>
      </c>
      <c r="P17" t="n">
        <v>415.69</v>
      </c>
      <c r="Q17" t="n">
        <v>1397.35</v>
      </c>
      <c r="R17" t="n">
        <v>132.29</v>
      </c>
      <c r="S17" t="n">
        <v>66.97</v>
      </c>
      <c r="T17" t="n">
        <v>29828.21</v>
      </c>
      <c r="U17" t="n">
        <v>0.51</v>
      </c>
      <c r="V17" t="n">
        <v>0.8100000000000001</v>
      </c>
      <c r="W17" t="n">
        <v>5.4</v>
      </c>
      <c r="X17" t="n">
        <v>1.84</v>
      </c>
      <c r="Y17" t="n">
        <v>1</v>
      </c>
      <c r="Z17" t="n">
        <v>10</v>
      </c>
      <c r="AA17" t="n">
        <v>1047.368557362683</v>
      </c>
      <c r="AB17" t="n">
        <v>1433.055866823273</v>
      </c>
      <c r="AC17" t="n">
        <v>1296.287026200201</v>
      </c>
      <c r="AD17" t="n">
        <v>1047368.557362683</v>
      </c>
      <c r="AE17" t="n">
        <v>1433055.866823273</v>
      </c>
      <c r="AF17" t="n">
        <v>3.819584663592675e-06</v>
      </c>
      <c r="AG17" t="n">
        <v>36.9675925925926</v>
      </c>
      <c r="AH17" t="n">
        <v>1296287.026200201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3.1559</v>
      </c>
      <c r="E18" t="n">
        <v>31.69</v>
      </c>
      <c r="F18" t="n">
        <v>25.9</v>
      </c>
      <c r="G18" t="n">
        <v>25.48</v>
      </c>
      <c r="H18" t="n">
        <v>0.34</v>
      </c>
      <c r="I18" t="n">
        <v>61</v>
      </c>
      <c r="J18" t="n">
        <v>260.17</v>
      </c>
      <c r="K18" t="n">
        <v>59.19</v>
      </c>
      <c r="L18" t="n">
        <v>5</v>
      </c>
      <c r="M18" t="n">
        <v>59</v>
      </c>
      <c r="N18" t="n">
        <v>65.98</v>
      </c>
      <c r="O18" t="n">
        <v>32321.82</v>
      </c>
      <c r="P18" t="n">
        <v>413.31</v>
      </c>
      <c r="Q18" t="n">
        <v>1397.37</v>
      </c>
      <c r="R18" t="n">
        <v>128.87</v>
      </c>
      <c r="S18" t="n">
        <v>66.97</v>
      </c>
      <c r="T18" t="n">
        <v>28129.45</v>
      </c>
      <c r="U18" t="n">
        <v>0.52</v>
      </c>
      <c r="V18" t="n">
        <v>0.8100000000000001</v>
      </c>
      <c r="W18" t="n">
        <v>5.4</v>
      </c>
      <c r="X18" t="n">
        <v>1.73</v>
      </c>
      <c r="Y18" t="n">
        <v>1</v>
      </c>
      <c r="Z18" t="n">
        <v>10</v>
      </c>
      <c r="AA18" t="n">
        <v>1031.341545236879</v>
      </c>
      <c r="AB18" t="n">
        <v>1411.127001770876</v>
      </c>
      <c r="AC18" t="n">
        <v>1276.451021251049</v>
      </c>
      <c r="AD18" t="n">
        <v>1031341.545236879</v>
      </c>
      <c r="AE18" t="n">
        <v>1411127.001770876</v>
      </c>
      <c r="AF18" t="n">
        <v>3.849837833295687e-06</v>
      </c>
      <c r="AG18" t="n">
        <v>36.67824074074074</v>
      </c>
      <c r="AH18" t="n">
        <v>1276451.021251049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3.1876</v>
      </c>
      <c r="E19" t="n">
        <v>31.37</v>
      </c>
      <c r="F19" t="n">
        <v>25.78</v>
      </c>
      <c r="G19" t="n">
        <v>27.14</v>
      </c>
      <c r="H19" t="n">
        <v>0.36</v>
      </c>
      <c r="I19" t="n">
        <v>57</v>
      </c>
      <c r="J19" t="n">
        <v>260.63</v>
      </c>
      <c r="K19" t="n">
        <v>59.19</v>
      </c>
      <c r="L19" t="n">
        <v>5.25</v>
      </c>
      <c r="M19" t="n">
        <v>55</v>
      </c>
      <c r="N19" t="n">
        <v>66.19</v>
      </c>
      <c r="O19" t="n">
        <v>32378.93</v>
      </c>
      <c r="P19" t="n">
        <v>410.01</v>
      </c>
      <c r="Q19" t="n">
        <v>1397.18</v>
      </c>
      <c r="R19" t="n">
        <v>125.05</v>
      </c>
      <c r="S19" t="n">
        <v>66.97</v>
      </c>
      <c r="T19" t="n">
        <v>26240.69</v>
      </c>
      <c r="U19" t="n">
        <v>0.54</v>
      </c>
      <c r="V19" t="n">
        <v>0.82</v>
      </c>
      <c r="W19" t="n">
        <v>5.39</v>
      </c>
      <c r="X19" t="n">
        <v>1.61</v>
      </c>
      <c r="Y19" t="n">
        <v>1</v>
      </c>
      <c r="Z19" t="n">
        <v>10</v>
      </c>
      <c r="AA19" t="n">
        <v>1023.347655010271</v>
      </c>
      <c r="AB19" t="n">
        <v>1400.189408497283</v>
      </c>
      <c r="AC19" t="n">
        <v>1266.557296528479</v>
      </c>
      <c r="AD19" t="n">
        <v>1023347.655010271</v>
      </c>
      <c r="AE19" t="n">
        <v>1400189.408497283</v>
      </c>
      <c r="AF19" t="n">
        <v>3.888508215537037e-06</v>
      </c>
      <c r="AG19" t="n">
        <v>36.30787037037037</v>
      </c>
      <c r="AH19" t="n">
        <v>1266557.296528479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3.2049</v>
      </c>
      <c r="E20" t="n">
        <v>31.2</v>
      </c>
      <c r="F20" t="n">
        <v>25.71</v>
      </c>
      <c r="G20" t="n">
        <v>28.05</v>
      </c>
      <c r="H20" t="n">
        <v>0.37</v>
      </c>
      <c r="I20" t="n">
        <v>55</v>
      </c>
      <c r="J20" t="n">
        <v>261.1</v>
      </c>
      <c r="K20" t="n">
        <v>59.19</v>
      </c>
      <c r="L20" t="n">
        <v>5.5</v>
      </c>
      <c r="M20" t="n">
        <v>53</v>
      </c>
      <c r="N20" t="n">
        <v>66.40000000000001</v>
      </c>
      <c r="O20" t="n">
        <v>32436.11</v>
      </c>
      <c r="P20" t="n">
        <v>408.39</v>
      </c>
      <c r="Q20" t="n">
        <v>1397.33</v>
      </c>
      <c r="R20" t="n">
        <v>122.94</v>
      </c>
      <c r="S20" t="n">
        <v>66.97</v>
      </c>
      <c r="T20" t="n">
        <v>25197.84</v>
      </c>
      <c r="U20" t="n">
        <v>0.54</v>
      </c>
      <c r="V20" t="n">
        <v>0.82</v>
      </c>
      <c r="W20" t="n">
        <v>5.38</v>
      </c>
      <c r="X20" t="n">
        <v>1.54</v>
      </c>
      <c r="Y20" t="n">
        <v>1</v>
      </c>
      <c r="Z20" t="n">
        <v>10</v>
      </c>
      <c r="AA20" t="n">
        <v>1009.356215868233</v>
      </c>
      <c r="AB20" t="n">
        <v>1381.045704204416</v>
      </c>
      <c r="AC20" t="n">
        <v>1249.240640504966</v>
      </c>
      <c r="AD20" t="n">
        <v>1009356.215868233</v>
      </c>
      <c r="AE20" t="n">
        <v>1381045.704204416</v>
      </c>
      <c r="AF20" t="n">
        <v>3.909612241176636e-06</v>
      </c>
      <c r="AG20" t="n">
        <v>36.11111111111111</v>
      </c>
      <c r="AH20" t="n">
        <v>1249240.640504966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3.2264</v>
      </c>
      <c r="E21" t="n">
        <v>30.99</v>
      </c>
      <c r="F21" t="n">
        <v>25.65</v>
      </c>
      <c r="G21" t="n">
        <v>29.59</v>
      </c>
      <c r="H21" t="n">
        <v>0.39</v>
      </c>
      <c r="I21" t="n">
        <v>52</v>
      </c>
      <c r="J21" t="n">
        <v>261.56</v>
      </c>
      <c r="K21" t="n">
        <v>59.19</v>
      </c>
      <c r="L21" t="n">
        <v>5.75</v>
      </c>
      <c r="M21" t="n">
        <v>50</v>
      </c>
      <c r="N21" t="n">
        <v>66.62</v>
      </c>
      <c r="O21" t="n">
        <v>32493.38</v>
      </c>
      <c r="P21" t="n">
        <v>406.58</v>
      </c>
      <c r="Q21" t="n">
        <v>1397.37</v>
      </c>
      <c r="R21" t="n">
        <v>120.76</v>
      </c>
      <c r="S21" t="n">
        <v>66.97</v>
      </c>
      <c r="T21" t="n">
        <v>24123.25</v>
      </c>
      <c r="U21" t="n">
        <v>0.55</v>
      </c>
      <c r="V21" t="n">
        <v>0.82</v>
      </c>
      <c r="W21" t="n">
        <v>5.38</v>
      </c>
      <c r="X21" t="n">
        <v>1.48</v>
      </c>
      <c r="Y21" t="n">
        <v>1</v>
      </c>
      <c r="Z21" t="n">
        <v>10</v>
      </c>
      <c r="AA21" t="n">
        <v>1004.491727969138</v>
      </c>
      <c r="AB21" t="n">
        <v>1374.389897254813</v>
      </c>
      <c r="AC21" t="n">
        <v>1243.220054429149</v>
      </c>
      <c r="AD21" t="n">
        <v>1004491.727969137</v>
      </c>
      <c r="AE21" t="n">
        <v>1374389.897254813</v>
      </c>
      <c r="AF21" t="n">
        <v>3.935839787491747e-06</v>
      </c>
      <c r="AG21" t="n">
        <v>35.86805555555555</v>
      </c>
      <c r="AH21" t="n">
        <v>1243220.054429149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3.243</v>
      </c>
      <c r="E22" t="n">
        <v>30.84</v>
      </c>
      <c r="F22" t="n">
        <v>25.59</v>
      </c>
      <c r="G22" t="n">
        <v>30.7</v>
      </c>
      <c r="H22" t="n">
        <v>0.41</v>
      </c>
      <c r="I22" t="n">
        <v>50</v>
      </c>
      <c r="J22" t="n">
        <v>262.03</v>
      </c>
      <c r="K22" t="n">
        <v>59.19</v>
      </c>
      <c r="L22" t="n">
        <v>6</v>
      </c>
      <c r="M22" t="n">
        <v>48</v>
      </c>
      <c r="N22" t="n">
        <v>66.83</v>
      </c>
      <c r="O22" t="n">
        <v>32550.72</v>
      </c>
      <c r="P22" t="n">
        <v>404.81</v>
      </c>
      <c r="Q22" t="n">
        <v>1397.44</v>
      </c>
      <c r="R22" t="n">
        <v>118.58</v>
      </c>
      <c r="S22" t="n">
        <v>66.97</v>
      </c>
      <c r="T22" t="n">
        <v>23043.59</v>
      </c>
      <c r="U22" t="n">
        <v>0.5600000000000001</v>
      </c>
      <c r="V22" t="n">
        <v>0.82</v>
      </c>
      <c r="W22" t="n">
        <v>5.38</v>
      </c>
      <c r="X22" t="n">
        <v>1.42</v>
      </c>
      <c r="Y22" t="n">
        <v>1</v>
      </c>
      <c r="Z22" t="n">
        <v>10</v>
      </c>
      <c r="AA22" t="n">
        <v>1000.50048929907</v>
      </c>
      <c r="AB22" t="n">
        <v>1368.928908425405</v>
      </c>
      <c r="AC22" t="n">
        <v>1238.280254709073</v>
      </c>
      <c r="AD22" t="n">
        <v>1000500.48929907</v>
      </c>
      <c r="AE22" t="n">
        <v>1368928.908425405</v>
      </c>
      <c r="AF22" t="n">
        <v>3.956089893018762e-06</v>
      </c>
      <c r="AG22" t="n">
        <v>35.69444444444445</v>
      </c>
      <c r="AH22" t="n">
        <v>1238280.254709073</v>
      </c>
    </row>
    <row r="23">
      <c r="A23" t="n">
        <v>21</v>
      </c>
      <c r="B23" t="n">
        <v>130</v>
      </c>
      <c r="C23" t="inlineStr">
        <is>
          <t xml:space="preserve">CONCLUIDO	</t>
        </is>
      </c>
      <c r="D23" t="n">
        <v>3.259</v>
      </c>
      <c r="E23" t="n">
        <v>30.68</v>
      </c>
      <c r="F23" t="n">
        <v>25.53</v>
      </c>
      <c r="G23" t="n">
        <v>31.92</v>
      </c>
      <c r="H23" t="n">
        <v>0.42</v>
      </c>
      <c r="I23" t="n">
        <v>48</v>
      </c>
      <c r="J23" t="n">
        <v>262.49</v>
      </c>
      <c r="K23" t="n">
        <v>59.19</v>
      </c>
      <c r="L23" t="n">
        <v>6.25</v>
      </c>
      <c r="M23" t="n">
        <v>46</v>
      </c>
      <c r="N23" t="n">
        <v>67.05</v>
      </c>
      <c r="O23" t="n">
        <v>32608.15</v>
      </c>
      <c r="P23" t="n">
        <v>402.79</v>
      </c>
      <c r="Q23" t="n">
        <v>1397.3</v>
      </c>
      <c r="R23" t="n">
        <v>117.01</v>
      </c>
      <c r="S23" t="n">
        <v>66.97</v>
      </c>
      <c r="T23" t="n">
        <v>22268.46</v>
      </c>
      <c r="U23" t="n">
        <v>0.57</v>
      </c>
      <c r="V23" t="n">
        <v>0.82</v>
      </c>
      <c r="W23" t="n">
        <v>5.37</v>
      </c>
      <c r="X23" t="n">
        <v>1.37</v>
      </c>
      <c r="Y23" t="n">
        <v>1</v>
      </c>
      <c r="Z23" t="n">
        <v>10</v>
      </c>
      <c r="AA23" t="n">
        <v>986.5862707645031</v>
      </c>
      <c r="AB23" t="n">
        <v>1349.890860774411</v>
      </c>
      <c r="AC23" t="n">
        <v>1221.059171605823</v>
      </c>
      <c r="AD23" t="n">
        <v>986586.270764503</v>
      </c>
      <c r="AE23" t="n">
        <v>1349890.860774411</v>
      </c>
      <c r="AF23" t="n">
        <v>3.975608067020705e-06</v>
      </c>
      <c r="AG23" t="n">
        <v>35.50925925925926</v>
      </c>
      <c r="AH23" t="n">
        <v>1221059.171605823</v>
      </c>
    </row>
    <row r="24">
      <c r="A24" t="n">
        <v>22</v>
      </c>
      <c r="B24" t="n">
        <v>130</v>
      </c>
      <c r="C24" t="inlineStr">
        <is>
          <t xml:space="preserve">CONCLUIDO	</t>
        </is>
      </c>
      <c r="D24" t="n">
        <v>3.2776</v>
      </c>
      <c r="E24" t="n">
        <v>30.51</v>
      </c>
      <c r="F24" t="n">
        <v>25.46</v>
      </c>
      <c r="G24" t="n">
        <v>33.2</v>
      </c>
      <c r="H24" t="n">
        <v>0.44</v>
      </c>
      <c r="I24" t="n">
        <v>46</v>
      </c>
      <c r="J24" t="n">
        <v>262.96</v>
      </c>
      <c r="K24" t="n">
        <v>59.19</v>
      </c>
      <c r="L24" t="n">
        <v>6.5</v>
      </c>
      <c r="M24" t="n">
        <v>44</v>
      </c>
      <c r="N24" t="n">
        <v>67.26000000000001</v>
      </c>
      <c r="O24" t="n">
        <v>32665.66</v>
      </c>
      <c r="P24" t="n">
        <v>400.76</v>
      </c>
      <c r="Q24" t="n">
        <v>1397.2</v>
      </c>
      <c r="R24" t="n">
        <v>114.46</v>
      </c>
      <c r="S24" t="n">
        <v>66.97</v>
      </c>
      <c r="T24" t="n">
        <v>21001.84</v>
      </c>
      <c r="U24" t="n">
        <v>0.59</v>
      </c>
      <c r="V24" t="n">
        <v>0.83</v>
      </c>
      <c r="W24" t="n">
        <v>5.37</v>
      </c>
      <c r="X24" t="n">
        <v>1.29</v>
      </c>
      <c r="Y24" t="n">
        <v>1</v>
      </c>
      <c r="Z24" t="n">
        <v>10</v>
      </c>
      <c r="AA24" t="n">
        <v>982.0551759263944</v>
      </c>
      <c r="AB24" t="n">
        <v>1343.691216919115</v>
      </c>
      <c r="AC24" t="n">
        <v>1215.451213058821</v>
      </c>
      <c r="AD24" t="n">
        <v>982055.1759263944</v>
      </c>
      <c r="AE24" t="n">
        <v>1343691.216919115</v>
      </c>
      <c r="AF24" t="n">
        <v>3.998297944297964e-06</v>
      </c>
      <c r="AG24" t="n">
        <v>35.31250000000001</v>
      </c>
      <c r="AH24" t="n">
        <v>1215451.213058821</v>
      </c>
    </row>
    <row r="25">
      <c r="A25" t="n">
        <v>23</v>
      </c>
      <c r="B25" t="n">
        <v>130</v>
      </c>
      <c r="C25" t="inlineStr">
        <is>
          <t xml:space="preserve">CONCLUIDO	</t>
        </is>
      </c>
      <c r="D25" t="n">
        <v>3.2943</v>
      </c>
      <c r="E25" t="n">
        <v>30.36</v>
      </c>
      <c r="F25" t="n">
        <v>25.4</v>
      </c>
      <c r="G25" t="n">
        <v>34.64</v>
      </c>
      <c r="H25" t="n">
        <v>0.46</v>
      </c>
      <c r="I25" t="n">
        <v>44</v>
      </c>
      <c r="J25" t="n">
        <v>263.42</v>
      </c>
      <c r="K25" t="n">
        <v>59.19</v>
      </c>
      <c r="L25" t="n">
        <v>6.75</v>
      </c>
      <c r="M25" t="n">
        <v>42</v>
      </c>
      <c r="N25" t="n">
        <v>67.48</v>
      </c>
      <c r="O25" t="n">
        <v>32723.25</v>
      </c>
      <c r="P25" t="n">
        <v>399.17</v>
      </c>
      <c r="Q25" t="n">
        <v>1397.24</v>
      </c>
      <c r="R25" t="n">
        <v>112.86</v>
      </c>
      <c r="S25" t="n">
        <v>66.97</v>
      </c>
      <c r="T25" t="n">
        <v>20214.2</v>
      </c>
      <c r="U25" t="n">
        <v>0.59</v>
      </c>
      <c r="V25" t="n">
        <v>0.83</v>
      </c>
      <c r="W25" t="n">
        <v>5.36</v>
      </c>
      <c r="X25" t="n">
        <v>1.23</v>
      </c>
      <c r="Y25" t="n">
        <v>1</v>
      </c>
      <c r="Z25" t="n">
        <v>10</v>
      </c>
      <c r="AA25" t="n">
        <v>978.3077028243358</v>
      </c>
      <c r="AB25" t="n">
        <v>1338.563758894033</v>
      </c>
      <c r="AC25" t="n">
        <v>1210.813112431221</v>
      </c>
      <c r="AD25" t="n">
        <v>978307.7028243358</v>
      </c>
      <c r="AE25" t="n">
        <v>1338563.758894033</v>
      </c>
      <c r="AF25" t="n">
        <v>4.018670038412491e-06</v>
      </c>
      <c r="AG25" t="n">
        <v>35.13888888888889</v>
      </c>
      <c r="AH25" t="n">
        <v>1210813.112431221</v>
      </c>
    </row>
    <row r="26">
      <c r="A26" t="n">
        <v>24</v>
      </c>
      <c r="B26" t="n">
        <v>130</v>
      </c>
      <c r="C26" t="inlineStr">
        <is>
          <t xml:space="preserve">CONCLUIDO	</t>
        </is>
      </c>
      <c r="D26" t="n">
        <v>3.3092</v>
      </c>
      <c r="E26" t="n">
        <v>30.22</v>
      </c>
      <c r="F26" t="n">
        <v>25.36</v>
      </c>
      <c r="G26" t="n">
        <v>36.23</v>
      </c>
      <c r="H26" t="n">
        <v>0.47</v>
      </c>
      <c r="I26" t="n">
        <v>42</v>
      </c>
      <c r="J26" t="n">
        <v>263.89</v>
      </c>
      <c r="K26" t="n">
        <v>59.19</v>
      </c>
      <c r="L26" t="n">
        <v>7</v>
      </c>
      <c r="M26" t="n">
        <v>40</v>
      </c>
      <c r="N26" t="n">
        <v>67.7</v>
      </c>
      <c r="O26" t="n">
        <v>32780.92</v>
      </c>
      <c r="P26" t="n">
        <v>397.61</v>
      </c>
      <c r="Q26" t="n">
        <v>1397.22</v>
      </c>
      <c r="R26" t="n">
        <v>111.16</v>
      </c>
      <c r="S26" t="n">
        <v>66.97</v>
      </c>
      <c r="T26" t="n">
        <v>19372.23</v>
      </c>
      <c r="U26" t="n">
        <v>0.6</v>
      </c>
      <c r="V26" t="n">
        <v>0.83</v>
      </c>
      <c r="W26" t="n">
        <v>5.37</v>
      </c>
      <c r="X26" t="n">
        <v>1.19</v>
      </c>
      <c r="Y26" t="n">
        <v>1</v>
      </c>
      <c r="Z26" t="n">
        <v>10</v>
      </c>
      <c r="AA26" t="n">
        <v>965.0077980576951</v>
      </c>
      <c r="AB26" t="n">
        <v>1320.366242441928</v>
      </c>
      <c r="AC26" t="n">
        <v>1194.35234140893</v>
      </c>
      <c r="AD26" t="n">
        <v>965007.7980576952</v>
      </c>
      <c r="AE26" t="n">
        <v>1320366.242441928</v>
      </c>
      <c r="AF26" t="n">
        <v>4.036846337951801e-06</v>
      </c>
      <c r="AG26" t="n">
        <v>34.97685185185185</v>
      </c>
      <c r="AH26" t="n">
        <v>1194352.34140893</v>
      </c>
    </row>
    <row r="27">
      <c r="A27" t="n">
        <v>25</v>
      </c>
      <c r="B27" t="n">
        <v>130</v>
      </c>
      <c r="C27" t="inlineStr">
        <is>
          <t xml:space="preserve">CONCLUIDO	</t>
        </is>
      </c>
      <c r="D27" t="n">
        <v>3.3167</v>
      </c>
      <c r="E27" t="n">
        <v>30.15</v>
      </c>
      <c r="F27" t="n">
        <v>25.34</v>
      </c>
      <c r="G27" t="n">
        <v>37.08</v>
      </c>
      <c r="H27" t="n">
        <v>0.49</v>
      </c>
      <c r="I27" t="n">
        <v>41</v>
      </c>
      <c r="J27" t="n">
        <v>264.36</v>
      </c>
      <c r="K27" t="n">
        <v>59.19</v>
      </c>
      <c r="L27" t="n">
        <v>7.25</v>
      </c>
      <c r="M27" t="n">
        <v>39</v>
      </c>
      <c r="N27" t="n">
        <v>67.92</v>
      </c>
      <c r="O27" t="n">
        <v>32838.68</v>
      </c>
      <c r="P27" t="n">
        <v>396.11</v>
      </c>
      <c r="Q27" t="n">
        <v>1397.33</v>
      </c>
      <c r="R27" t="n">
        <v>110.61</v>
      </c>
      <c r="S27" t="n">
        <v>66.97</v>
      </c>
      <c r="T27" t="n">
        <v>19100.81</v>
      </c>
      <c r="U27" t="n">
        <v>0.61</v>
      </c>
      <c r="V27" t="n">
        <v>0.83</v>
      </c>
      <c r="W27" t="n">
        <v>5.37</v>
      </c>
      <c r="X27" t="n">
        <v>1.17</v>
      </c>
      <c r="Y27" t="n">
        <v>1</v>
      </c>
      <c r="Z27" t="n">
        <v>10</v>
      </c>
      <c r="AA27" t="n">
        <v>962.8183726033776</v>
      </c>
      <c r="AB27" t="n">
        <v>1317.370573944697</v>
      </c>
      <c r="AC27" t="n">
        <v>1191.642575308627</v>
      </c>
      <c r="AD27" t="n">
        <v>962818.3726033776</v>
      </c>
      <c r="AE27" t="n">
        <v>1317370.573944697</v>
      </c>
      <c r="AF27" t="n">
        <v>4.045995482015211e-06</v>
      </c>
      <c r="AG27" t="n">
        <v>34.89583333333334</v>
      </c>
      <c r="AH27" t="n">
        <v>1191642.575308627</v>
      </c>
    </row>
    <row r="28">
      <c r="A28" t="n">
        <v>26</v>
      </c>
      <c r="B28" t="n">
        <v>130</v>
      </c>
      <c r="C28" t="inlineStr">
        <is>
          <t xml:space="preserve">CONCLUIDO	</t>
        </is>
      </c>
      <c r="D28" t="n">
        <v>3.3349</v>
      </c>
      <c r="E28" t="n">
        <v>29.99</v>
      </c>
      <c r="F28" t="n">
        <v>25.27</v>
      </c>
      <c r="G28" t="n">
        <v>38.88</v>
      </c>
      <c r="H28" t="n">
        <v>0.5</v>
      </c>
      <c r="I28" t="n">
        <v>39</v>
      </c>
      <c r="J28" t="n">
        <v>264.83</v>
      </c>
      <c r="K28" t="n">
        <v>59.19</v>
      </c>
      <c r="L28" t="n">
        <v>7.5</v>
      </c>
      <c r="M28" t="n">
        <v>37</v>
      </c>
      <c r="N28" t="n">
        <v>68.14</v>
      </c>
      <c r="O28" t="n">
        <v>32896.51</v>
      </c>
      <c r="P28" t="n">
        <v>393.93</v>
      </c>
      <c r="Q28" t="n">
        <v>1397.23</v>
      </c>
      <c r="R28" t="n">
        <v>108.53</v>
      </c>
      <c r="S28" t="n">
        <v>66.97</v>
      </c>
      <c r="T28" t="n">
        <v>18072.27</v>
      </c>
      <c r="U28" t="n">
        <v>0.62</v>
      </c>
      <c r="V28" t="n">
        <v>0.83</v>
      </c>
      <c r="W28" t="n">
        <v>5.36</v>
      </c>
      <c r="X28" t="n">
        <v>1.11</v>
      </c>
      <c r="Y28" t="n">
        <v>1</v>
      </c>
      <c r="Z28" t="n">
        <v>10</v>
      </c>
      <c r="AA28" t="n">
        <v>958.4843665127821</v>
      </c>
      <c r="AB28" t="n">
        <v>1311.44059560869</v>
      </c>
      <c r="AC28" t="n">
        <v>1186.278545782232</v>
      </c>
      <c r="AD28" t="n">
        <v>958484.3665127822</v>
      </c>
      <c r="AE28" t="n">
        <v>1311440.59560869</v>
      </c>
      <c r="AF28" t="n">
        <v>4.068197404942421e-06</v>
      </c>
      <c r="AG28" t="n">
        <v>34.71064814814815</v>
      </c>
      <c r="AH28" t="n">
        <v>1186278.545782232</v>
      </c>
    </row>
    <row r="29">
      <c r="A29" t="n">
        <v>27</v>
      </c>
      <c r="B29" t="n">
        <v>130</v>
      </c>
      <c r="C29" t="inlineStr">
        <is>
          <t xml:space="preserve">CONCLUIDO	</t>
        </is>
      </c>
      <c r="D29" t="n">
        <v>3.3434</v>
      </c>
      <c r="E29" t="n">
        <v>29.91</v>
      </c>
      <c r="F29" t="n">
        <v>25.25</v>
      </c>
      <c r="G29" t="n">
        <v>39.86</v>
      </c>
      <c r="H29" t="n">
        <v>0.52</v>
      </c>
      <c r="I29" t="n">
        <v>38</v>
      </c>
      <c r="J29" t="n">
        <v>265.3</v>
      </c>
      <c r="K29" t="n">
        <v>59.19</v>
      </c>
      <c r="L29" t="n">
        <v>7.75</v>
      </c>
      <c r="M29" t="n">
        <v>36</v>
      </c>
      <c r="N29" t="n">
        <v>68.36</v>
      </c>
      <c r="O29" t="n">
        <v>32954.43</v>
      </c>
      <c r="P29" t="n">
        <v>392.34</v>
      </c>
      <c r="Q29" t="n">
        <v>1397.41</v>
      </c>
      <c r="R29" t="n">
        <v>107.46</v>
      </c>
      <c r="S29" t="n">
        <v>66.97</v>
      </c>
      <c r="T29" t="n">
        <v>17541.42</v>
      </c>
      <c r="U29" t="n">
        <v>0.62</v>
      </c>
      <c r="V29" t="n">
        <v>0.83</v>
      </c>
      <c r="W29" t="n">
        <v>5.37</v>
      </c>
      <c r="X29" t="n">
        <v>1.08</v>
      </c>
      <c r="Y29" t="n">
        <v>1</v>
      </c>
      <c r="Z29" t="n">
        <v>10</v>
      </c>
      <c r="AA29" t="n">
        <v>956.1339630373603</v>
      </c>
      <c r="AB29" t="n">
        <v>1308.224669881135</v>
      </c>
      <c r="AC29" t="n">
        <v>1183.369543492534</v>
      </c>
      <c r="AD29" t="n">
        <v>956133.9630373603</v>
      </c>
      <c r="AE29" t="n">
        <v>1308224.669881135</v>
      </c>
      <c r="AF29" t="n">
        <v>4.078566434880953e-06</v>
      </c>
      <c r="AG29" t="n">
        <v>34.61805555555556</v>
      </c>
      <c r="AH29" t="n">
        <v>1183369.543492534</v>
      </c>
    </row>
    <row r="30">
      <c r="A30" t="n">
        <v>28</v>
      </c>
      <c r="B30" t="n">
        <v>130</v>
      </c>
      <c r="C30" t="inlineStr">
        <is>
          <t xml:space="preserve">CONCLUIDO	</t>
        </is>
      </c>
      <c r="D30" t="n">
        <v>3.3626</v>
      </c>
      <c r="E30" t="n">
        <v>29.74</v>
      </c>
      <c r="F30" t="n">
        <v>25.17</v>
      </c>
      <c r="G30" t="n">
        <v>41.96</v>
      </c>
      <c r="H30" t="n">
        <v>0.54</v>
      </c>
      <c r="I30" t="n">
        <v>36</v>
      </c>
      <c r="J30" t="n">
        <v>265.77</v>
      </c>
      <c r="K30" t="n">
        <v>59.19</v>
      </c>
      <c r="L30" t="n">
        <v>8</v>
      </c>
      <c r="M30" t="n">
        <v>34</v>
      </c>
      <c r="N30" t="n">
        <v>68.58</v>
      </c>
      <c r="O30" t="n">
        <v>33012.44</v>
      </c>
      <c r="P30" t="n">
        <v>390.78</v>
      </c>
      <c r="Q30" t="n">
        <v>1397.34</v>
      </c>
      <c r="R30" t="n">
        <v>105.21</v>
      </c>
      <c r="S30" t="n">
        <v>66.97</v>
      </c>
      <c r="T30" t="n">
        <v>16426.54</v>
      </c>
      <c r="U30" t="n">
        <v>0.64</v>
      </c>
      <c r="V30" t="n">
        <v>0.84</v>
      </c>
      <c r="W30" t="n">
        <v>5.36</v>
      </c>
      <c r="X30" t="n">
        <v>1.01</v>
      </c>
      <c r="Y30" t="n">
        <v>1</v>
      </c>
      <c r="Z30" t="n">
        <v>10</v>
      </c>
      <c r="AA30" t="n">
        <v>952.0339303127971</v>
      </c>
      <c r="AB30" t="n">
        <v>1302.614824226709</v>
      </c>
      <c r="AC30" t="n">
        <v>1178.2950936339</v>
      </c>
      <c r="AD30" t="n">
        <v>952033.9303127971</v>
      </c>
      <c r="AE30" t="n">
        <v>1302614.824226709</v>
      </c>
      <c r="AF30" t="n">
        <v>4.101988243683285e-06</v>
      </c>
      <c r="AG30" t="n">
        <v>34.4212962962963</v>
      </c>
      <c r="AH30" t="n">
        <v>1178295.093633899</v>
      </c>
    </row>
    <row r="31">
      <c r="A31" t="n">
        <v>29</v>
      </c>
      <c r="B31" t="n">
        <v>130</v>
      </c>
      <c r="C31" t="inlineStr">
        <is>
          <t xml:space="preserve">CONCLUIDO	</t>
        </is>
      </c>
      <c r="D31" t="n">
        <v>3.3714</v>
      </c>
      <c r="E31" t="n">
        <v>29.66</v>
      </c>
      <c r="F31" t="n">
        <v>25.15</v>
      </c>
      <c r="G31" t="n">
        <v>43.11</v>
      </c>
      <c r="H31" t="n">
        <v>0.55</v>
      </c>
      <c r="I31" t="n">
        <v>35</v>
      </c>
      <c r="J31" t="n">
        <v>266.24</v>
      </c>
      <c r="K31" t="n">
        <v>59.19</v>
      </c>
      <c r="L31" t="n">
        <v>8.25</v>
      </c>
      <c r="M31" t="n">
        <v>33</v>
      </c>
      <c r="N31" t="n">
        <v>68.8</v>
      </c>
      <c r="O31" t="n">
        <v>33070.52</v>
      </c>
      <c r="P31" t="n">
        <v>388.96</v>
      </c>
      <c r="Q31" t="n">
        <v>1397.36</v>
      </c>
      <c r="R31" t="n">
        <v>104.38</v>
      </c>
      <c r="S31" t="n">
        <v>66.97</v>
      </c>
      <c r="T31" t="n">
        <v>16014.95</v>
      </c>
      <c r="U31" t="n">
        <v>0.64</v>
      </c>
      <c r="V31" t="n">
        <v>0.84</v>
      </c>
      <c r="W31" t="n">
        <v>5.35</v>
      </c>
      <c r="X31" t="n">
        <v>0.98</v>
      </c>
      <c r="Y31" t="n">
        <v>1</v>
      </c>
      <c r="Z31" t="n">
        <v>10</v>
      </c>
      <c r="AA31" t="n">
        <v>949.516539021374</v>
      </c>
      <c r="AB31" t="n">
        <v>1299.170418402318</v>
      </c>
      <c r="AC31" t="n">
        <v>1175.179417067135</v>
      </c>
      <c r="AD31" t="n">
        <v>949516.539021374</v>
      </c>
      <c r="AE31" t="n">
        <v>1299170.418402318</v>
      </c>
      <c r="AF31" t="n">
        <v>4.112723239384353e-06</v>
      </c>
      <c r="AG31" t="n">
        <v>34.3287037037037</v>
      </c>
      <c r="AH31" t="n">
        <v>1175179.417067135</v>
      </c>
    </row>
    <row r="32">
      <c r="A32" t="n">
        <v>30</v>
      </c>
      <c r="B32" t="n">
        <v>130</v>
      </c>
      <c r="C32" t="inlineStr">
        <is>
          <t xml:space="preserve">CONCLUIDO	</t>
        </is>
      </c>
      <c r="D32" t="n">
        <v>3.3824</v>
      </c>
      <c r="E32" t="n">
        <v>29.56</v>
      </c>
      <c r="F32" t="n">
        <v>25.1</v>
      </c>
      <c r="G32" t="n">
        <v>44.29</v>
      </c>
      <c r="H32" t="n">
        <v>0.57</v>
      </c>
      <c r="I32" t="n">
        <v>34</v>
      </c>
      <c r="J32" t="n">
        <v>266.71</v>
      </c>
      <c r="K32" t="n">
        <v>59.19</v>
      </c>
      <c r="L32" t="n">
        <v>8.5</v>
      </c>
      <c r="M32" t="n">
        <v>32</v>
      </c>
      <c r="N32" t="n">
        <v>69.02</v>
      </c>
      <c r="O32" t="n">
        <v>33128.7</v>
      </c>
      <c r="P32" t="n">
        <v>387.87</v>
      </c>
      <c r="Q32" t="n">
        <v>1397.3</v>
      </c>
      <c r="R32" t="n">
        <v>102.76</v>
      </c>
      <c r="S32" t="n">
        <v>66.97</v>
      </c>
      <c r="T32" t="n">
        <v>15212.42</v>
      </c>
      <c r="U32" t="n">
        <v>0.65</v>
      </c>
      <c r="V32" t="n">
        <v>0.84</v>
      </c>
      <c r="W32" t="n">
        <v>5.35</v>
      </c>
      <c r="X32" t="n">
        <v>0.93</v>
      </c>
      <c r="Y32" t="n">
        <v>1</v>
      </c>
      <c r="Z32" t="n">
        <v>10</v>
      </c>
      <c r="AA32" t="n">
        <v>937.2366343205839</v>
      </c>
      <c r="AB32" t="n">
        <v>1282.368511039537</v>
      </c>
      <c r="AC32" t="n">
        <v>1159.981060161432</v>
      </c>
      <c r="AD32" t="n">
        <v>937236.6343205839</v>
      </c>
      <c r="AE32" t="n">
        <v>1282368.511039537</v>
      </c>
      <c r="AF32" t="n">
        <v>4.126141984010689e-06</v>
      </c>
      <c r="AG32" t="n">
        <v>34.21296296296296</v>
      </c>
      <c r="AH32" t="n">
        <v>1159981.060161432</v>
      </c>
    </row>
    <row r="33">
      <c r="A33" t="n">
        <v>31</v>
      </c>
      <c r="B33" t="n">
        <v>130</v>
      </c>
      <c r="C33" t="inlineStr">
        <is>
          <t xml:space="preserve">CONCLUIDO	</t>
        </is>
      </c>
      <c r="D33" t="n">
        <v>3.393</v>
      </c>
      <c r="E33" t="n">
        <v>29.47</v>
      </c>
      <c r="F33" t="n">
        <v>25.05</v>
      </c>
      <c r="G33" t="n">
        <v>45.55</v>
      </c>
      <c r="H33" t="n">
        <v>0.58</v>
      </c>
      <c r="I33" t="n">
        <v>33</v>
      </c>
      <c r="J33" t="n">
        <v>267.18</v>
      </c>
      <c r="K33" t="n">
        <v>59.19</v>
      </c>
      <c r="L33" t="n">
        <v>8.75</v>
      </c>
      <c r="M33" t="n">
        <v>31</v>
      </c>
      <c r="N33" t="n">
        <v>69.23999999999999</v>
      </c>
      <c r="O33" t="n">
        <v>33186.95</v>
      </c>
      <c r="P33" t="n">
        <v>386.23</v>
      </c>
      <c r="Q33" t="n">
        <v>1397.27</v>
      </c>
      <c r="R33" t="n">
        <v>101.33</v>
      </c>
      <c r="S33" t="n">
        <v>66.97</v>
      </c>
      <c r="T33" t="n">
        <v>14502.12</v>
      </c>
      <c r="U33" t="n">
        <v>0.66</v>
      </c>
      <c r="V33" t="n">
        <v>0.84</v>
      </c>
      <c r="W33" t="n">
        <v>5.35</v>
      </c>
      <c r="X33" t="n">
        <v>0.89</v>
      </c>
      <c r="Y33" t="n">
        <v>1</v>
      </c>
      <c r="Z33" t="n">
        <v>10</v>
      </c>
      <c r="AA33" t="n">
        <v>934.4894091948357</v>
      </c>
      <c r="AB33" t="n">
        <v>1278.60963642347</v>
      </c>
      <c r="AC33" t="n">
        <v>1156.580927263108</v>
      </c>
      <c r="AD33" t="n">
        <v>934489.4091948357</v>
      </c>
      <c r="AE33" t="n">
        <v>1278609.63642347</v>
      </c>
      <c r="AF33" t="n">
        <v>4.139072774286975e-06</v>
      </c>
      <c r="AG33" t="n">
        <v>34.1087962962963</v>
      </c>
      <c r="AH33" t="n">
        <v>1156580.927263108</v>
      </c>
    </row>
    <row r="34">
      <c r="A34" t="n">
        <v>32</v>
      </c>
      <c r="B34" t="n">
        <v>130</v>
      </c>
      <c r="C34" t="inlineStr">
        <is>
          <t xml:space="preserve">CONCLUIDO	</t>
        </is>
      </c>
      <c r="D34" t="n">
        <v>3.399</v>
      </c>
      <c r="E34" t="n">
        <v>29.42</v>
      </c>
      <c r="F34" t="n">
        <v>25.05</v>
      </c>
      <c r="G34" t="n">
        <v>46.97</v>
      </c>
      <c r="H34" t="n">
        <v>0.6</v>
      </c>
      <c r="I34" t="n">
        <v>32</v>
      </c>
      <c r="J34" t="n">
        <v>267.66</v>
      </c>
      <c r="K34" t="n">
        <v>59.19</v>
      </c>
      <c r="L34" t="n">
        <v>9</v>
      </c>
      <c r="M34" t="n">
        <v>30</v>
      </c>
      <c r="N34" t="n">
        <v>69.45999999999999</v>
      </c>
      <c r="O34" t="n">
        <v>33245.29</v>
      </c>
      <c r="P34" t="n">
        <v>385.04</v>
      </c>
      <c r="Q34" t="n">
        <v>1397.21</v>
      </c>
      <c r="R34" t="n">
        <v>101.33</v>
      </c>
      <c r="S34" t="n">
        <v>66.97</v>
      </c>
      <c r="T34" t="n">
        <v>14507.07</v>
      </c>
      <c r="U34" t="n">
        <v>0.66</v>
      </c>
      <c r="V34" t="n">
        <v>0.84</v>
      </c>
      <c r="W34" t="n">
        <v>5.35</v>
      </c>
      <c r="X34" t="n">
        <v>0.89</v>
      </c>
      <c r="Y34" t="n">
        <v>1</v>
      </c>
      <c r="Z34" t="n">
        <v>10</v>
      </c>
      <c r="AA34" t="n">
        <v>932.9120318157375</v>
      </c>
      <c r="AB34" t="n">
        <v>1276.451399104409</v>
      </c>
      <c r="AC34" t="n">
        <v>1154.628669084673</v>
      </c>
      <c r="AD34" t="n">
        <v>932912.0318157375</v>
      </c>
      <c r="AE34" t="n">
        <v>1276451.399104409</v>
      </c>
      <c r="AF34" t="n">
        <v>4.146392089537704e-06</v>
      </c>
      <c r="AG34" t="n">
        <v>34.05092592592593</v>
      </c>
      <c r="AH34" t="n">
        <v>1154628.669084673</v>
      </c>
    </row>
    <row r="35">
      <c r="A35" t="n">
        <v>33</v>
      </c>
      <c r="B35" t="n">
        <v>130</v>
      </c>
      <c r="C35" t="inlineStr">
        <is>
          <t xml:space="preserve">CONCLUIDO	</t>
        </is>
      </c>
      <c r="D35" t="n">
        <v>3.406</v>
      </c>
      <c r="E35" t="n">
        <v>29.36</v>
      </c>
      <c r="F35" t="n">
        <v>25.04</v>
      </c>
      <c r="G35" t="n">
        <v>48.46</v>
      </c>
      <c r="H35" t="n">
        <v>0.61</v>
      </c>
      <c r="I35" t="n">
        <v>31</v>
      </c>
      <c r="J35" t="n">
        <v>268.13</v>
      </c>
      <c r="K35" t="n">
        <v>59.19</v>
      </c>
      <c r="L35" t="n">
        <v>9.25</v>
      </c>
      <c r="M35" t="n">
        <v>29</v>
      </c>
      <c r="N35" t="n">
        <v>69.69</v>
      </c>
      <c r="O35" t="n">
        <v>33303.72</v>
      </c>
      <c r="P35" t="n">
        <v>384.38</v>
      </c>
      <c r="Q35" t="n">
        <v>1397.2</v>
      </c>
      <c r="R35" t="n">
        <v>101.09</v>
      </c>
      <c r="S35" t="n">
        <v>66.97</v>
      </c>
      <c r="T35" t="n">
        <v>14393.7</v>
      </c>
      <c r="U35" t="n">
        <v>0.66</v>
      </c>
      <c r="V35" t="n">
        <v>0.84</v>
      </c>
      <c r="W35" t="n">
        <v>5.34</v>
      </c>
      <c r="X35" t="n">
        <v>0.87</v>
      </c>
      <c r="Y35" t="n">
        <v>1</v>
      </c>
      <c r="Z35" t="n">
        <v>10</v>
      </c>
      <c r="AA35" t="n">
        <v>931.4393913568241</v>
      </c>
      <c r="AB35" t="n">
        <v>1274.436467460212</v>
      </c>
      <c r="AC35" t="n">
        <v>1152.806039688624</v>
      </c>
      <c r="AD35" t="n">
        <v>931439.3913568241</v>
      </c>
      <c r="AE35" t="n">
        <v>1274436.467460212</v>
      </c>
      <c r="AF35" t="n">
        <v>4.154931290663554e-06</v>
      </c>
      <c r="AG35" t="n">
        <v>33.98148148148148</v>
      </c>
      <c r="AH35" t="n">
        <v>1152806.039688624</v>
      </c>
    </row>
    <row r="36">
      <c r="A36" t="n">
        <v>34</v>
      </c>
      <c r="B36" t="n">
        <v>130</v>
      </c>
      <c r="C36" t="inlineStr">
        <is>
          <t xml:space="preserve">CONCLUIDO	</t>
        </is>
      </c>
      <c r="D36" t="n">
        <v>3.4164</v>
      </c>
      <c r="E36" t="n">
        <v>29.27</v>
      </c>
      <c r="F36" t="n">
        <v>25</v>
      </c>
      <c r="G36" t="n">
        <v>50</v>
      </c>
      <c r="H36" t="n">
        <v>0.63</v>
      </c>
      <c r="I36" t="n">
        <v>30</v>
      </c>
      <c r="J36" t="n">
        <v>268.61</v>
      </c>
      <c r="K36" t="n">
        <v>59.19</v>
      </c>
      <c r="L36" t="n">
        <v>9.5</v>
      </c>
      <c r="M36" t="n">
        <v>28</v>
      </c>
      <c r="N36" t="n">
        <v>69.91</v>
      </c>
      <c r="O36" t="n">
        <v>33362.23</v>
      </c>
      <c r="P36" t="n">
        <v>382.94</v>
      </c>
      <c r="Q36" t="n">
        <v>1397.23</v>
      </c>
      <c r="R36" t="n">
        <v>99.77</v>
      </c>
      <c r="S36" t="n">
        <v>66.97</v>
      </c>
      <c r="T36" t="n">
        <v>13736.05</v>
      </c>
      <c r="U36" t="n">
        <v>0.67</v>
      </c>
      <c r="V36" t="n">
        <v>0.84</v>
      </c>
      <c r="W36" t="n">
        <v>5.34</v>
      </c>
      <c r="X36" t="n">
        <v>0.83</v>
      </c>
      <c r="Y36" t="n">
        <v>1</v>
      </c>
      <c r="Z36" t="n">
        <v>10</v>
      </c>
      <c r="AA36" t="n">
        <v>928.949239670048</v>
      </c>
      <c r="AB36" t="n">
        <v>1271.029332064626</v>
      </c>
      <c r="AC36" t="n">
        <v>1149.724076513249</v>
      </c>
      <c r="AD36" t="n">
        <v>928949.239670048</v>
      </c>
      <c r="AE36" t="n">
        <v>1271029.332064626</v>
      </c>
      <c r="AF36" t="n">
        <v>4.167618103764816e-06</v>
      </c>
      <c r="AG36" t="n">
        <v>33.87731481481482</v>
      </c>
      <c r="AH36" t="n">
        <v>1149724.076513248</v>
      </c>
    </row>
    <row r="37">
      <c r="A37" t="n">
        <v>35</v>
      </c>
      <c r="B37" t="n">
        <v>130</v>
      </c>
      <c r="C37" t="inlineStr">
        <is>
          <t xml:space="preserve">CONCLUIDO	</t>
        </is>
      </c>
      <c r="D37" t="n">
        <v>3.4278</v>
      </c>
      <c r="E37" t="n">
        <v>29.17</v>
      </c>
      <c r="F37" t="n">
        <v>24.95</v>
      </c>
      <c r="G37" t="n">
        <v>51.62</v>
      </c>
      <c r="H37" t="n">
        <v>0.64</v>
      </c>
      <c r="I37" t="n">
        <v>29</v>
      </c>
      <c r="J37" t="n">
        <v>269.08</v>
      </c>
      <c r="K37" t="n">
        <v>59.19</v>
      </c>
      <c r="L37" t="n">
        <v>9.75</v>
      </c>
      <c r="M37" t="n">
        <v>27</v>
      </c>
      <c r="N37" t="n">
        <v>70.14</v>
      </c>
      <c r="O37" t="n">
        <v>33420.83</v>
      </c>
      <c r="P37" t="n">
        <v>380.89</v>
      </c>
      <c r="Q37" t="n">
        <v>1397.26</v>
      </c>
      <c r="R37" t="n">
        <v>98.23999999999999</v>
      </c>
      <c r="S37" t="n">
        <v>66.97</v>
      </c>
      <c r="T37" t="n">
        <v>12977.01</v>
      </c>
      <c r="U37" t="n">
        <v>0.68</v>
      </c>
      <c r="V37" t="n">
        <v>0.84</v>
      </c>
      <c r="W37" t="n">
        <v>5.34</v>
      </c>
      <c r="X37" t="n">
        <v>0.78</v>
      </c>
      <c r="Y37" t="n">
        <v>1</v>
      </c>
      <c r="Z37" t="n">
        <v>10</v>
      </c>
      <c r="AA37" t="n">
        <v>925.8705980865634</v>
      </c>
      <c r="AB37" t="n">
        <v>1266.816998830021</v>
      </c>
      <c r="AC37" t="n">
        <v>1145.913762450508</v>
      </c>
      <c r="AD37" t="n">
        <v>925870.5980865634</v>
      </c>
      <c r="AE37" t="n">
        <v>1266816.998830021</v>
      </c>
      <c r="AF37" t="n">
        <v>4.181524802741201e-06</v>
      </c>
      <c r="AG37" t="n">
        <v>33.76157407407408</v>
      </c>
      <c r="AH37" t="n">
        <v>1145913.762450508</v>
      </c>
    </row>
    <row r="38">
      <c r="A38" t="n">
        <v>36</v>
      </c>
      <c r="B38" t="n">
        <v>130</v>
      </c>
      <c r="C38" t="inlineStr">
        <is>
          <t xml:space="preserve">CONCLUIDO	</t>
        </is>
      </c>
      <c r="D38" t="n">
        <v>3.4251</v>
      </c>
      <c r="E38" t="n">
        <v>29.2</v>
      </c>
      <c r="F38" t="n">
        <v>24.97</v>
      </c>
      <c r="G38" t="n">
        <v>51.67</v>
      </c>
      <c r="H38" t="n">
        <v>0.66</v>
      </c>
      <c r="I38" t="n">
        <v>29</v>
      </c>
      <c r="J38" t="n">
        <v>269.56</v>
      </c>
      <c r="K38" t="n">
        <v>59.19</v>
      </c>
      <c r="L38" t="n">
        <v>10</v>
      </c>
      <c r="M38" t="n">
        <v>27</v>
      </c>
      <c r="N38" t="n">
        <v>70.36</v>
      </c>
      <c r="O38" t="n">
        <v>33479.51</v>
      </c>
      <c r="P38" t="n">
        <v>380.19</v>
      </c>
      <c r="Q38" t="n">
        <v>1397.3</v>
      </c>
      <c r="R38" t="n">
        <v>98.89</v>
      </c>
      <c r="S38" t="n">
        <v>66.97</v>
      </c>
      <c r="T38" t="n">
        <v>13303.36</v>
      </c>
      <c r="U38" t="n">
        <v>0.68</v>
      </c>
      <c r="V38" t="n">
        <v>0.84</v>
      </c>
      <c r="W38" t="n">
        <v>5.34</v>
      </c>
      <c r="X38" t="n">
        <v>0.8100000000000001</v>
      </c>
      <c r="Y38" t="n">
        <v>1</v>
      </c>
      <c r="Z38" t="n">
        <v>10</v>
      </c>
      <c r="AA38" t="n">
        <v>925.8054373306816</v>
      </c>
      <c r="AB38" t="n">
        <v>1266.727843009133</v>
      </c>
      <c r="AC38" t="n">
        <v>1145.833115536035</v>
      </c>
      <c r="AD38" t="n">
        <v>925805.4373306816</v>
      </c>
      <c r="AE38" t="n">
        <v>1266727.843009134</v>
      </c>
      <c r="AF38" t="n">
        <v>4.178231110878374e-06</v>
      </c>
      <c r="AG38" t="n">
        <v>33.7962962962963</v>
      </c>
      <c r="AH38" t="n">
        <v>1145833.115536035</v>
      </c>
    </row>
    <row r="39">
      <c r="A39" t="n">
        <v>37</v>
      </c>
      <c r="B39" t="n">
        <v>130</v>
      </c>
      <c r="C39" t="inlineStr">
        <is>
          <t xml:space="preserve">CONCLUIDO	</t>
        </is>
      </c>
      <c r="D39" t="n">
        <v>3.4354</v>
      </c>
      <c r="E39" t="n">
        <v>29.11</v>
      </c>
      <c r="F39" t="n">
        <v>24.93</v>
      </c>
      <c r="G39" t="n">
        <v>53.43</v>
      </c>
      <c r="H39" t="n">
        <v>0.68</v>
      </c>
      <c r="I39" t="n">
        <v>28</v>
      </c>
      <c r="J39" t="n">
        <v>270.03</v>
      </c>
      <c r="K39" t="n">
        <v>59.19</v>
      </c>
      <c r="L39" t="n">
        <v>10.25</v>
      </c>
      <c r="M39" t="n">
        <v>26</v>
      </c>
      <c r="N39" t="n">
        <v>70.59</v>
      </c>
      <c r="O39" t="n">
        <v>33538.28</v>
      </c>
      <c r="P39" t="n">
        <v>379.35</v>
      </c>
      <c r="Q39" t="n">
        <v>1397.19</v>
      </c>
      <c r="R39" t="n">
        <v>97.73</v>
      </c>
      <c r="S39" t="n">
        <v>66.97</v>
      </c>
      <c r="T39" t="n">
        <v>12729.11</v>
      </c>
      <c r="U39" t="n">
        <v>0.6899999999999999</v>
      </c>
      <c r="V39" t="n">
        <v>0.84</v>
      </c>
      <c r="W39" t="n">
        <v>5.33</v>
      </c>
      <c r="X39" t="n">
        <v>0.77</v>
      </c>
      <c r="Y39" t="n">
        <v>1</v>
      </c>
      <c r="Z39" t="n">
        <v>10</v>
      </c>
      <c r="AA39" t="n">
        <v>923.7803334630747</v>
      </c>
      <c r="AB39" t="n">
        <v>1263.957006556197</v>
      </c>
      <c r="AC39" t="n">
        <v>1143.326723825273</v>
      </c>
      <c r="AD39" t="n">
        <v>923780.3334630748</v>
      </c>
      <c r="AE39" t="n">
        <v>1263957.006556197</v>
      </c>
      <c r="AF39" t="n">
        <v>4.190795935392125e-06</v>
      </c>
      <c r="AG39" t="n">
        <v>33.69212962962963</v>
      </c>
      <c r="AH39" t="n">
        <v>1143326.723825273</v>
      </c>
    </row>
    <row r="40">
      <c r="A40" t="n">
        <v>38</v>
      </c>
      <c r="B40" t="n">
        <v>130</v>
      </c>
      <c r="C40" t="inlineStr">
        <is>
          <t xml:space="preserve">CONCLUIDO	</t>
        </is>
      </c>
      <c r="D40" t="n">
        <v>3.4438</v>
      </c>
      <c r="E40" t="n">
        <v>29.04</v>
      </c>
      <c r="F40" t="n">
        <v>24.91</v>
      </c>
      <c r="G40" t="n">
        <v>55.36</v>
      </c>
      <c r="H40" t="n">
        <v>0.6899999999999999</v>
      </c>
      <c r="I40" t="n">
        <v>27</v>
      </c>
      <c r="J40" t="n">
        <v>270.51</v>
      </c>
      <c r="K40" t="n">
        <v>59.19</v>
      </c>
      <c r="L40" t="n">
        <v>10.5</v>
      </c>
      <c r="M40" t="n">
        <v>25</v>
      </c>
      <c r="N40" t="n">
        <v>70.81999999999999</v>
      </c>
      <c r="O40" t="n">
        <v>33597.14</v>
      </c>
      <c r="P40" t="n">
        <v>377.49</v>
      </c>
      <c r="Q40" t="n">
        <v>1397.23</v>
      </c>
      <c r="R40" t="n">
        <v>96.84999999999999</v>
      </c>
      <c r="S40" t="n">
        <v>66.97</v>
      </c>
      <c r="T40" t="n">
        <v>12292.2</v>
      </c>
      <c r="U40" t="n">
        <v>0.6899999999999999</v>
      </c>
      <c r="V40" t="n">
        <v>0.84</v>
      </c>
      <c r="W40" t="n">
        <v>5.34</v>
      </c>
      <c r="X40" t="n">
        <v>0.75</v>
      </c>
      <c r="Y40" t="n">
        <v>1</v>
      </c>
      <c r="Z40" t="n">
        <v>10</v>
      </c>
      <c r="AA40" t="n">
        <v>911.5211377999968</v>
      </c>
      <c r="AB40" t="n">
        <v>1247.183434212432</v>
      </c>
      <c r="AC40" t="n">
        <v>1128.15399768414</v>
      </c>
      <c r="AD40" t="n">
        <v>911521.1377999969</v>
      </c>
      <c r="AE40" t="n">
        <v>1247183.434212432</v>
      </c>
      <c r="AF40" t="n">
        <v>4.201042976743144e-06</v>
      </c>
      <c r="AG40" t="n">
        <v>33.61111111111111</v>
      </c>
      <c r="AH40" t="n">
        <v>1128153.99768414</v>
      </c>
    </row>
    <row r="41">
      <c r="A41" t="n">
        <v>39</v>
      </c>
      <c r="B41" t="n">
        <v>130</v>
      </c>
      <c r="C41" t="inlineStr">
        <is>
          <t xml:space="preserve">CONCLUIDO	</t>
        </is>
      </c>
      <c r="D41" t="n">
        <v>3.4527</v>
      </c>
      <c r="E41" t="n">
        <v>28.96</v>
      </c>
      <c r="F41" t="n">
        <v>24.89</v>
      </c>
      <c r="G41" t="n">
        <v>57.43</v>
      </c>
      <c r="H41" t="n">
        <v>0.71</v>
      </c>
      <c r="I41" t="n">
        <v>26</v>
      </c>
      <c r="J41" t="n">
        <v>270.99</v>
      </c>
      <c r="K41" t="n">
        <v>59.19</v>
      </c>
      <c r="L41" t="n">
        <v>10.75</v>
      </c>
      <c r="M41" t="n">
        <v>24</v>
      </c>
      <c r="N41" t="n">
        <v>71.04000000000001</v>
      </c>
      <c r="O41" t="n">
        <v>33656.08</v>
      </c>
      <c r="P41" t="n">
        <v>375.24</v>
      </c>
      <c r="Q41" t="n">
        <v>1397.21</v>
      </c>
      <c r="R41" t="n">
        <v>96.06</v>
      </c>
      <c r="S41" t="n">
        <v>66.97</v>
      </c>
      <c r="T41" t="n">
        <v>11901.6</v>
      </c>
      <c r="U41" t="n">
        <v>0.7</v>
      </c>
      <c r="V41" t="n">
        <v>0.85</v>
      </c>
      <c r="W41" t="n">
        <v>5.34</v>
      </c>
      <c r="X41" t="n">
        <v>0.72</v>
      </c>
      <c r="Y41" t="n">
        <v>1</v>
      </c>
      <c r="Z41" t="n">
        <v>10</v>
      </c>
      <c r="AA41" t="n">
        <v>908.8029288629389</v>
      </c>
      <c r="AB41" t="n">
        <v>1243.464260825834</v>
      </c>
      <c r="AC41" t="n">
        <v>1124.789776985667</v>
      </c>
      <c r="AD41" t="n">
        <v>908802.9288629389</v>
      </c>
      <c r="AE41" t="n">
        <v>1243464.260825834</v>
      </c>
      <c r="AF41" t="n">
        <v>4.211899961031724e-06</v>
      </c>
      <c r="AG41" t="n">
        <v>33.51851851851852</v>
      </c>
      <c r="AH41" t="n">
        <v>1124789.776985667</v>
      </c>
    </row>
    <row r="42">
      <c r="A42" t="n">
        <v>40</v>
      </c>
      <c r="B42" t="n">
        <v>130</v>
      </c>
      <c r="C42" t="inlineStr">
        <is>
          <t xml:space="preserve">CONCLUIDO	</t>
        </is>
      </c>
      <c r="D42" t="n">
        <v>3.4528</v>
      </c>
      <c r="E42" t="n">
        <v>28.96</v>
      </c>
      <c r="F42" t="n">
        <v>24.89</v>
      </c>
      <c r="G42" t="n">
        <v>57.43</v>
      </c>
      <c r="H42" t="n">
        <v>0.72</v>
      </c>
      <c r="I42" t="n">
        <v>26</v>
      </c>
      <c r="J42" t="n">
        <v>271.47</v>
      </c>
      <c r="K42" t="n">
        <v>59.19</v>
      </c>
      <c r="L42" t="n">
        <v>11</v>
      </c>
      <c r="M42" t="n">
        <v>24</v>
      </c>
      <c r="N42" t="n">
        <v>71.27</v>
      </c>
      <c r="O42" t="n">
        <v>33715.11</v>
      </c>
      <c r="P42" t="n">
        <v>375.07</v>
      </c>
      <c r="Q42" t="n">
        <v>1397.23</v>
      </c>
      <c r="R42" t="n">
        <v>95.86</v>
      </c>
      <c r="S42" t="n">
        <v>66.97</v>
      </c>
      <c r="T42" t="n">
        <v>11803.57</v>
      </c>
      <c r="U42" t="n">
        <v>0.7</v>
      </c>
      <c r="V42" t="n">
        <v>0.85</v>
      </c>
      <c r="W42" t="n">
        <v>5.34</v>
      </c>
      <c r="X42" t="n">
        <v>0.72</v>
      </c>
      <c r="Y42" t="n">
        <v>1</v>
      </c>
      <c r="Z42" t="n">
        <v>10</v>
      </c>
      <c r="AA42" t="n">
        <v>908.6723142033403</v>
      </c>
      <c r="AB42" t="n">
        <v>1243.285548086259</v>
      </c>
      <c r="AC42" t="n">
        <v>1124.628120339132</v>
      </c>
      <c r="AD42" t="n">
        <v>908672.3142033403</v>
      </c>
      <c r="AE42" t="n">
        <v>1243285.548086259</v>
      </c>
      <c r="AF42" t="n">
        <v>4.212021949619237e-06</v>
      </c>
      <c r="AG42" t="n">
        <v>33.51851851851852</v>
      </c>
      <c r="AH42" t="n">
        <v>1124628.120339132</v>
      </c>
    </row>
    <row r="43">
      <c r="A43" t="n">
        <v>41</v>
      </c>
      <c r="B43" t="n">
        <v>130</v>
      </c>
      <c r="C43" t="inlineStr">
        <is>
          <t xml:space="preserve">CONCLUIDO	</t>
        </is>
      </c>
      <c r="D43" t="n">
        <v>3.4621</v>
      </c>
      <c r="E43" t="n">
        <v>28.88</v>
      </c>
      <c r="F43" t="n">
        <v>24.86</v>
      </c>
      <c r="G43" t="n">
        <v>59.66</v>
      </c>
      <c r="H43" t="n">
        <v>0.74</v>
      </c>
      <c r="I43" t="n">
        <v>25</v>
      </c>
      <c r="J43" t="n">
        <v>271.95</v>
      </c>
      <c r="K43" t="n">
        <v>59.19</v>
      </c>
      <c r="L43" t="n">
        <v>11.25</v>
      </c>
      <c r="M43" t="n">
        <v>23</v>
      </c>
      <c r="N43" t="n">
        <v>71.5</v>
      </c>
      <c r="O43" t="n">
        <v>33774.23</v>
      </c>
      <c r="P43" t="n">
        <v>374.38</v>
      </c>
      <c r="Q43" t="n">
        <v>1397.21</v>
      </c>
      <c r="R43" t="n">
        <v>95.18000000000001</v>
      </c>
      <c r="S43" t="n">
        <v>66.97</v>
      </c>
      <c r="T43" t="n">
        <v>11467.93</v>
      </c>
      <c r="U43" t="n">
        <v>0.7</v>
      </c>
      <c r="V43" t="n">
        <v>0.85</v>
      </c>
      <c r="W43" t="n">
        <v>5.33</v>
      </c>
      <c r="X43" t="n">
        <v>0.6899999999999999</v>
      </c>
      <c r="Y43" t="n">
        <v>1</v>
      </c>
      <c r="Z43" t="n">
        <v>10</v>
      </c>
      <c r="AA43" t="n">
        <v>906.856951609554</v>
      </c>
      <c r="AB43" t="n">
        <v>1240.801688897295</v>
      </c>
      <c r="AC43" t="n">
        <v>1122.381317185045</v>
      </c>
      <c r="AD43" t="n">
        <v>906856.951609554</v>
      </c>
      <c r="AE43" t="n">
        <v>1240801.688897295</v>
      </c>
      <c r="AF43" t="n">
        <v>4.223366888257866e-06</v>
      </c>
      <c r="AG43" t="n">
        <v>33.42592592592592</v>
      </c>
      <c r="AH43" t="n">
        <v>1122381.317185045</v>
      </c>
    </row>
    <row r="44">
      <c r="A44" t="n">
        <v>42</v>
      </c>
      <c r="B44" t="n">
        <v>130</v>
      </c>
      <c r="C44" t="inlineStr">
        <is>
          <t xml:space="preserve">CONCLUIDO	</t>
        </is>
      </c>
      <c r="D44" t="n">
        <v>3.4607</v>
      </c>
      <c r="E44" t="n">
        <v>28.9</v>
      </c>
      <c r="F44" t="n">
        <v>24.87</v>
      </c>
      <c r="G44" t="n">
        <v>59.68</v>
      </c>
      <c r="H44" t="n">
        <v>0.75</v>
      </c>
      <c r="I44" t="n">
        <v>25</v>
      </c>
      <c r="J44" t="n">
        <v>272.43</v>
      </c>
      <c r="K44" t="n">
        <v>59.19</v>
      </c>
      <c r="L44" t="n">
        <v>11.5</v>
      </c>
      <c r="M44" t="n">
        <v>23</v>
      </c>
      <c r="N44" t="n">
        <v>71.73</v>
      </c>
      <c r="O44" t="n">
        <v>33833.57</v>
      </c>
      <c r="P44" t="n">
        <v>373.19</v>
      </c>
      <c r="Q44" t="n">
        <v>1397.31</v>
      </c>
      <c r="R44" t="n">
        <v>95.25</v>
      </c>
      <c r="S44" t="n">
        <v>66.97</v>
      </c>
      <c r="T44" t="n">
        <v>11503.88</v>
      </c>
      <c r="U44" t="n">
        <v>0.7</v>
      </c>
      <c r="V44" t="n">
        <v>0.85</v>
      </c>
      <c r="W44" t="n">
        <v>5.34</v>
      </c>
      <c r="X44" t="n">
        <v>0.7</v>
      </c>
      <c r="Y44" t="n">
        <v>1</v>
      </c>
      <c r="Z44" t="n">
        <v>10</v>
      </c>
      <c r="AA44" t="n">
        <v>906.2398337186287</v>
      </c>
      <c r="AB44" t="n">
        <v>1239.957320973611</v>
      </c>
      <c r="AC44" t="n">
        <v>1121.617534550919</v>
      </c>
      <c r="AD44" t="n">
        <v>906239.8337186287</v>
      </c>
      <c r="AE44" t="n">
        <v>1239957.320973611</v>
      </c>
      <c r="AF44" t="n">
        <v>4.221659048032696e-06</v>
      </c>
      <c r="AG44" t="n">
        <v>33.44907407407407</v>
      </c>
      <c r="AH44" t="n">
        <v>1121617.534550919</v>
      </c>
    </row>
    <row r="45">
      <c r="A45" t="n">
        <v>43</v>
      </c>
      <c r="B45" t="n">
        <v>130</v>
      </c>
      <c r="C45" t="inlineStr">
        <is>
          <t xml:space="preserve">CONCLUIDO	</t>
        </is>
      </c>
      <c r="D45" t="n">
        <v>3.473</v>
      </c>
      <c r="E45" t="n">
        <v>28.79</v>
      </c>
      <c r="F45" t="n">
        <v>24.82</v>
      </c>
      <c r="G45" t="n">
        <v>62.04</v>
      </c>
      <c r="H45" t="n">
        <v>0.77</v>
      </c>
      <c r="I45" t="n">
        <v>24</v>
      </c>
      <c r="J45" t="n">
        <v>272.91</v>
      </c>
      <c r="K45" t="n">
        <v>59.19</v>
      </c>
      <c r="L45" t="n">
        <v>11.75</v>
      </c>
      <c r="M45" t="n">
        <v>22</v>
      </c>
      <c r="N45" t="n">
        <v>71.95999999999999</v>
      </c>
      <c r="O45" t="n">
        <v>33892.87</v>
      </c>
      <c r="P45" t="n">
        <v>371.59</v>
      </c>
      <c r="Q45" t="n">
        <v>1397.18</v>
      </c>
      <c r="R45" t="n">
        <v>93.89</v>
      </c>
      <c r="S45" t="n">
        <v>66.97</v>
      </c>
      <c r="T45" t="n">
        <v>10827.13</v>
      </c>
      <c r="U45" t="n">
        <v>0.71</v>
      </c>
      <c r="V45" t="n">
        <v>0.85</v>
      </c>
      <c r="W45" t="n">
        <v>5.33</v>
      </c>
      <c r="X45" t="n">
        <v>0.65</v>
      </c>
      <c r="Y45" t="n">
        <v>1</v>
      </c>
      <c r="Z45" t="n">
        <v>10</v>
      </c>
      <c r="AA45" t="n">
        <v>903.4539478874245</v>
      </c>
      <c r="AB45" t="n">
        <v>1236.145549074749</v>
      </c>
      <c r="AC45" t="n">
        <v>1118.169552812229</v>
      </c>
      <c r="AD45" t="n">
        <v>903453.9478874245</v>
      </c>
      <c r="AE45" t="n">
        <v>1236145.549074749</v>
      </c>
      <c r="AF45" t="n">
        <v>4.236663644296689e-06</v>
      </c>
      <c r="AG45" t="n">
        <v>33.32175925925926</v>
      </c>
      <c r="AH45" t="n">
        <v>1118169.552812229</v>
      </c>
    </row>
    <row r="46">
      <c r="A46" t="n">
        <v>44</v>
      </c>
      <c r="B46" t="n">
        <v>130</v>
      </c>
      <c r="C46" t="inlineStr">
        <is>
          <t xml:space="preserve">CONCLUIDO	</t>
        </is>
      </c>
      <c r="D46" t="n">
        <v>3.472</v>
      </c>
      <c r="E46" t="n">
        <v>28.8</v>
      </c>
      <c r="F46" t="n">
        <v>24.82</v>
      </c>
      <c r="G46" t="n">
        <v>62.06</v>
      </c>
      <c r="H46" t="n">
        <v>0.78</v>
      </c>
      <c r="I46" t="n">
        <v>24</v>
      </c>
      <c r="J46" t="n">
        <v>273.39</v>
      </c>
      <c r="K46" t="n">
        <v>59.19</v>
      </c>
      <c r="L46" t="n">
        <v>12</v>
      </c>
      <c r="M46" t="n">
        <v>22</v>
      </c>
      <c r="N46" t="n">
        <v>72.2</v>
      </c>
      <c r="O46" t="n">
        <v>33952.26</v>
      </c>
      <c r="P46" t="n">
        <v>370.48</v>
      </c>
      <c r="Q46" t="n">
        <v>1397.2</v>
      </c>
      <c r="R46" t="n">
        <v>94.28</v>
      </c>
      <c r="S46" t="n">
        <v>66.97</v>
      </c>
      <c r="T46" t="n">
        <v>11021.65</v>
      </c>
      <c r="U46" t="n">
        <v>0.71</v>
      </c>
      <c r="V46" t="n">
        <v>0.85</v>
      </c>
      <c r="W46" t="n">
        <v>5.32</v>
      </c>
      <c r="X46" t="n">
        <v>0.66</v>
      </c>
      <c r="Y46" t="n">
        <v>1</v>
      </c>
      <c r="Z46" t="n">
        <v>10</v>
      </c>
      <c r="AA46" t="n">
        <v>902.7938712407667</v>
      </c>
      <c r="AB46" t="n">
        <v>1235.242403086266</v>
      </c>
      <c r="AC46" t="n">
        <v>1117.352601809313</v>
      </c>
      <c r="AD46" t="n">
        <v>902793.8712407667</v>
      </c>
      <c r="AE46" t="n">
        <v>1235242.403086266</v>
      </c>
      <c r="AF46" t="n">
        <v>4.235443758421567e-06</v>
      </c>
      <c r="AG46" t="n">
        <v>33.33333333333334</v>
      </c>
      <c r="AH46" t="n">
        <v>1117352.601809313</v>
      </c>
    </row>
    <row r="47">
      <c r="A47" t="n">
        <v>45</v>
      </c>
      <c r="B47" t="n">
        <v>130</v>
      </c>
      <c r="C47" t="inlineStr">
        <is>
          <t xml:space="preserve">CONCLUIDO	</t>
        </is>
      </c>
      <c r="D47" t="n">
        <v>3.4821</v>
      </c>
      <c r="E47" t="n">
        <v>28.72</v>
      </c>
      <c r="F47" t="n">
        <v>24.79</v>
      </c>
      <c r="G47" t="n">
        <v>64.67</v>
      </c>
      <c r="H47" t="n">
        <v>0.8</v>
      </c>
      <c r="I47" t="n">
        <v>23</v>
      </c>
      <c r="J47" t="n">
        <v>273.87</v>
      </c>
      <c r="K47" t="n">
        <v>59.19</v>
      </c>
      <c r="L47" t="n">
        <v>12.25</v>
      </c>
      <c r="M47" t="n">
        <v>21</v>
      </c>
      <c r="N47" t="n">
        <v>72.43000000000001</v>
      </c>
      <c r="O47" t="n">
        <v>34011.74</v>
      </c>
      <c r="P47" t="n">
        <v>369.23</v>
      </c>
      <c r="Q47" t="n">
        <v>1397.2</v>
      </c>
      <c r="R47" t="n">
        <v>92.95</v>
      </c>
      <c r="S47" t="n">
        <v>66.97</v>
      </c>
      <c r="T47" t="n">
        <v>10360.57</v>
      </c>
      <c r="U47" t="n">
        <v>0.72</v>
      </c>
      <c r="V47" t="n">
        <v>0.85</v>
      </c>
      <c r="W47" t="n">
        <v>5.33</v>
      </c>
      <c r="X47" t="n">
        <v>0.62</v>
      </c>
      <c r="Y47" t="n">
        <v>1</v>
      </c>
      <c r="Z47" t="n">
        <v>10</v>
      </c>
      <c r="AA47" t="n">
        <v>900.6261750688639</v>
      </c>
      <c r="AB47" t="n">
        <v>1232.276465551862</v>
      </c>
      <c r="AC47" t="n">
        <v>1114.669729190474</v>
      </c>
      <c r="AD47" t="n">
        <v>900626.1750688639</v>
      </c>
      <c r="AE47" t="n">
        <v>1232276.465551862</v>
      </c>
      <c r="AF47" t="n">
        <v>4.247764605760294e-06</v>
      </c>
      <c r="AG47" t="n">
        <v>33.24074074074074</v>
      </c>
      <c r="AH47" t="n">
        <v>1114669.729190474</v>
      </c>
    </row>
    <row r="48">
      <c r="A48" t="n">
        <v>46</v>
      </c>
      <c r="B48" t="n">
        <v>130</v>
      </c>
      <c r="C48" t="inlineStr">
        <is>
          <t xml:space="preserve">CONCLUIDO	</t>
        </is>
      </c>
      <c r="D48" t="n">
        <v>3.482</v>
      </c>
      <c r="E48" t="n">
        <v>28.72</v>
      </c>
      <c r="F48" t="n">
        <v>24.79</v>
      </c>
      <c r="G48" t="n">
        <v>64.67</v>
      </c>
      <c r="H48" t="n">
        <v>0.8100000000000001</v>
      </c>
      <c r="I48" t="n">
        <v>23</v>
      </c>
      <c r="J48" t="n">
        <v>274.35</v>
      </c>
      <c r="K48" t="n">
        <v>59.19</v>
      </c>
      <c r="L48" t="n">
        <v>12.5</v>
      </c>
      <c r="M48" t="n">
        <v>21</v>
      </c>
      <c r="N48" t="n">
        <v>72.66</v>
      </c>
      <c r="O48" t="n">
        <v>34071.31</v>
      </c>
      <c r="P48" t="n">
        <v>368.07</v>
      </c>
      <c r="Q48" t="n">
        <v>1397.2</v>
      </c>
      <c r="R48" t="n">
        <v>92.77</v>
      </c>
      <c r="S48" t="n">
        <v>66.97</v>
      </c>
      <c r="T48" t="n">
        <v>10270.75</v>
      </c>
      <c r="U48" t="n">
        <v>0.72</v>
      </c>
      <c r="V48" t="n">
        <v>0.85</v>
      </c>
      <c r="W48" t="n">
        <v>5.33</v>
      </c>
      <c r="X48" t="n">
        <v>0.62</v>
      </c>
      <c r="Y48" t="n">
        <v>1</v>
      </c>
      <c r="Z48" t="n">
        <v>10</v>
      </c>
      <c r="AA48" t="n">
        <v>899.8316249811757</v>
      </c>
      <c r="AB48" t="n">
        <v>1231.189327068811</v>
      </c>
      <c r="AC48" t="n">
        <v>1113.686345678437</v>
      </c>
      <c r="AD48" t="n">
        <v>899831.6249811756</v>
      </c>
      <c r="AE48" t="n">
        <v>1231189.327068811</v>
      </c>
      <c r="AF48" t="n">
        <v>4.247642617172782e-06</v>
      </c>
      <c r="AG48" t="n">
        <v>33.24074074074074</v>
      </c>
      <c r="AH48" t="n">
        <v>1113686.345678437</v>
      </c>
    </row>
    <row r="49">
      <c r="A49" t="n">
        <v>47</v>
      </c>
      <c r="B49" t="n">
        <v>130</v>
      </c>
      <c r="C49" t="inlineStr">
        <is>
          <t xml:space="preserve">CONCLUIDO	</t>
        </is>
      </c>
      <c r="D49" t="n">
        <v>3.4887</v>
      </c>
      <c r="E49" t="n">
        <v>28.66</v>
      </c>
      <c r="F49" t="n">
        <v>24.78</v>
      </c>
      <c r="G49" t="n">
        <v>67.59</v>
      </c>
      <c r="H49" t="n">
        <v>0.83</v>
      </c>
      <c r="I49" t="n">
        <v>22</v>
      </c>
      <c r="J49" t="n">
        <v>274.84</v>
      </c>
      <c r="K49" t="n">
        <v>59.19</v>
      </c>
      <c r="L49" t="n">
        <v>12.75</v>
      </c>
      <c r="M49" t="n">
        <v>20</v>
      </c>
      <c r="N49" t="n">
        <v>72.89</v>
      </c>
      <c r="O49" t="n">
        <v>34130.98</v>
      </c>
      <c r="P49" t="n">
        <v>368.2</v>
      </c>
      <c r="Q49" t="n">
        <v>1397.23</v>
      </c>
      <c r="R49" t="n">
        <v>92.55</v>
      </c>
      <c r="S49" t="n">
        <v>66.97</v>
      </c>
      <c r="T49" t="n">
        <v>10168.56</v>
      </c>
      <c r="U49" t="n">
        <v>0.72</v>
      </c>
      <c r="V49" t="n">
        <v>0.85</v>
      </c>
      <c r="W49" t="n">
        <v>5.33</v>
      </c>
      <c r="X49" t="n">
        <v>0.62</v>
      </c>
      <c r="Y49" t="n">
        <v>1</v>
      </c>
      <c r="Z49" t="n">
        <v>10</v>
      </c>
      <c r="AA49" t="n">
        <v>899.1203242850535</v>
      </c>
      <c r="AB49" t="n">
        <v>1230.216094076005</v>
      </c>
      <c r="AC49" t="n">
        <v>1112.805996676522</v>
      </c>
      <c r="AD49" t="n">
        <v>899120.3242850534</v>
      </c>
      <c r="AE49" t="n">
        <v>1230216.094076005</v>
      </c>
      <c r="AF49" t="n">
        <v>4.255815852536096e-06</v>
      </c>
      <c r="AG49" t="n">
        <v>33.1712962962963</v>
      </c>
      <c r="AH49" t="n">
        <v>1112805.996676523</v>
      </c>
    </row>
    <row r="50">
      <c r="A50" t="n">
        <v>48</v>
      </c>
      <c r="B50" t="n">
        <v>130</v>
      </c>
      <c r="C50" t="inlineStr">
        <is>
          <t xml:space="preserve">CONCLUIDO	</t>
        </is>
      </c>
      <c r="D50" t="n">
        <v>3.4903</v>
      </c>
      <c r="E50" t="n">
        <v>28.65</v>
      </c>
      <c r="F50" t="n">
        <v>24.77</v>
      </c>
      <c r="G50" t="n">
        <v>67.56</v>
      </c>
      <c r="H50" t="n">
        <v>0.84</v>
      </c>
      <c r="I50" t="n">
        <v>22</v>
      </c>
      <c r="J50" t="n">
        <v>275.32</v>
      </c>
      <c r="K50" t="n">
        <v>59.19</v>
      </c>
      <c r="L50" t="n">
        <v>13</v>
      </c>
      <c r="M50" t="n">
        <v>20</v>
      </c>
      <c r="N50" t="n">
        <v>73.13</v>
      </c>
      <c r="O50" t="n">
        <v>34190.73</v>
      </c>
      <c r="P50" t="n">
        <v>365.55</v>
      </c>
      <c r="Q50" t="n">
        <v>1397.28</v>
      </c>
      <c r="R50" t="n">
        <v>92.47</v>
      </c>
      <c r="S50" t="n">
        <v>66.97</v>
      </c>
      <c r="T50" t="n">
        <v>10126.57</v>
      </c>
      <c r="U50" t="n">
        <v>0.72</v>
      </c>
      <c r="V50" t="n">
        <v>0.85</v>
      </c>
      <c r="W50" t="n">
        <v>5.32</v>
      </c>
      <c r="X50" t="n">
        <v>0.6</v>
      </c>
      <c r="Y50" t="n">
        <v>1</v>
      </c>
      <c r="Z50" t="n">
        <v>10</v>
      </c>
      <c r="AA50" t="n">
        <v>897.0520682360005</v>
      </c>
      <c r="AB50" t="n">
        <v>1227.386214904673</v>
      </c>
      <c r="AC50" t="n">
        <v>1110.246197201543</v>
      </c>
      <c r="AD50" t="n">
        <v>897052.0682360005</v>
      </c>
      <c r="AE50" t="n">
        <v>1227386.214904673</v>
      </c>
      <c r="AF50" t="n">
        <v>4.25776766993629e-06</v>
      </c>
      <c r="AG50" t="n">
        <v>33.15972222222222</v>
      </c>
      <c r="AH50" t="n">
        <v>1110246.197201543</v>
      </c>
    </row>
    <row r="51">
      <c r="A51" t="n">
        <v>49</v>
      </c>
      <c r="B51" t="n">
        <v>130</v>
      </c>
      <c r="C51" t="inlineStr">
        <is>
          <t xml:space="preserve">CONCLUIDO	</t>
        </is>
      </c>
      <c r="D51" t="n">
        <v>3.5004</v>
      </c>
      <c r="E51" t="n">
        <v>28.57</v>
      </c>
      <c r="F51" t="n">
        <v>24.74</v>
      </c>
      <c r="G51" t="n">
        <v>70.68000000000001</v>
      </c>
      <c r="H51" t="n">
        <v>0.86</v>
      </c>
      <c r="I51" t="n">
        <v>21</v>
      </c>
      <c r="J51" t="n">
        <v>275.81</v>
      </c>
      <c r="K51" t="n">
        <v>59.19</v>
      </c>
      <c r="L51" t="n">
        <v>13.25</v>
      </c>
      <c r="M51" t="n">
        <v>19</v>
      </c>
      <c r="N51" t="n">
        <v>73.36</v>
      </c>
      <c r="O51" t="n">
        <v>34250.57</v>
      </c>
      <c r="P51" t="n">
        <v>364.43</v>
      </c>
      <c r="Q51" t="n">
        <v>1397.19</v>
      </c>
      <c r="R51" t="n">
        <v>91.15000000000001</v>
      </c>
      <c r="S51" t="n">
        <v>66.97</v>
      </c>
      <c r="T51" t="n">
        <v>9473.360000000001</v>
      </c>
      <c r="U51" t="n">
        <v>0.73</v>
      </c>
      <c r="V51" t="n">
        <v>0.85</v>
      </c>
      <c r="W51" t="n">
        <v>5.33</v>
      </c>
      <c r="X51" t="n">
        <v>0.57</v>
      </c>
      <c r="Y51" t="n">
        <v>1</v>
      </c>
      <c r="Z51" t="n">
        <v>10</v>
      </c>
      <c r="AA51" t="n">
        <v>895.0020972735171</v>
      </c>
      <c r="AB51" t="n">
        <v>1224.581354195468</v>
      </c>
      <c r="AC51" t="n">
        <v>1107.709028461777</v>
      </c>
      <c r="AD51" t="n">
        <v>895002.0972735171</v>
      </c>
      <c r="AE51" t="n">
        <v>1224581.354195468</v>
      </c>
      <c r="AF51" t="n">
        <v>4.270088517275016e-06</v>
      </c>
      <c r="AG51" t="n">
        <v>33.06712962962963</v>
      </c>
      <c r="AH51" t="n">
        <v>1107709.028461777</v>
      </c>
    </row>
    <row r="52">
      <c r="A52" t="n">
        <v>50</v>
      </c>
      <c r="B52" t="n">
        <v>130</v>
      </c>
      <c r="C52" t="inlineStr">
        <is>
          <t xml:space="preserve">CONCLUIDO	</t>
        </is>
      </c>
      <c r="D52" t="n">
        <v>3.5006</v>
      </c>
      <c r="E52" t="n">
        <v>28.57</v>
      </c>
      <c r="F52" t="n">
        <v>24.73</v>
      </c>
      <c r="G52" t="n">
        <v>70.67</v>
      </c>
      <c r="H52" t="n">
        <v>0.87</v>
      </c>
      <c r="I52" t="n">
        <v>21</v>
      </c>
      <c r="J52" t="n">
        <v>276.29</v>
      </c>
      <c r="K52" t="n">
        <v>59.19</v>
      </c>
      <c r="L52" t="n">
        <v>13.5</v>
      </c>
      <c r="M52" t="n">
        <v>19</v>
      </c>
      <c r="N52" t="n">
        <v>73.59999999999999</v>
      </c>
      <c r="O52" t="n">
        <v>34310.51</v>
      </c>
      <c r="P52" t="n">
        <v>363.2</v>
      </c>
      <c r="Q52" t="n">
        <v>1397.21</v>
      </c>
      <c r="R52" t="n">
        <v>90.91</v>
      </c>
      <c r="S52" t="n">
        <v>66.97</v>
      </c>
      <c r="T52" t="n">
        <v>9351.68</v>
      </c>
      <c r="U52" t="n">
        <v>0.74</v>
      </c>
      <c r="V52" t="n">
        <v>0.85</v>
      </c>
      <c r="W52" t="n">
        <v>5.33</v>
      </c>
      <c r="X52" t="n">
        <v>0.57</v>
      </c>
      <c r="Y52" t="n">
        <v>1</v>
      </c>
      <c r="Z52" t="n">
        <v>10</v>
      </c>
      <c r="AA52" t="n">
        <v>894.0766792942188</v>
      </c>
      <c r="AB52" t="n">
        <v>1223.315156489632</v>
      </c>
      <c r="AC52" t="n">
        <v>1106.563674887866</v>
      </c>
      <c r="AD52" t="n">
        <v>894076.6792942188</v>
      </c>
      <c r="AE52" t="n">
        <v>1223315.156489632</v>
      </c>
      <c r="AF52" t="n">
        <v>4.27033249445004e-06</v>
      </c>
      <c r="AG52" t="n">
        <v>33.06712962962963</v>
      </c>
      <c r="AH52" t="n">
        <v>1106563.674887866</v>
      </c>
    </row>
    <row r="53">
      <c r="A53" t="n">
        <v>51</v>
      </c>
      <c r="B53" t="n">
        <v>130</v>
      </c>
      <c r="C53" t="inlineStr">
        <is>
          <t xml:space="preserve">CONCLUIDO	</t>
        </is>
      </c>
      <c r="D53" t="n">
        <v>3.5094</v>
      </c>
      <c r="E53" t="n">
        <v>28.5</v>
      </c>
      <c r="F53" t="n">
        <v>24.71</v>
      </c>
      <c r="G53" t="n">
        <v>74.14</v>
      </c>
      <c r="H53" t="n">
        <v>0.88</v>
      </c>
      <c r="I53" t="n">
        <v>20</v>
      </c>
      <c r="J53" t="n">
        <v>276.78</v>
      </c>
      <c r="K53" t="n">
        <v>59.19</v>
      </c>
      <c r="L53" t="n">
        <v>13.75</v>
      </c>
      <c r="M53" t="n">
        <v>18</v>
      </c>
      <c r="N53" t="n">
        <v>73.84</v>
      </c>
      <c r="O53" t="n">
        <v>34370.54</v>
      </c>
      <c r="P53" t="n">
        <v>362.56</v>
      </c>
      <c r="Q53" t="n">
        <v>1397.27</v>
      </c>
      <c r="R53" t="n">
        <v>90.14</v>
      </c>
      <c r="S53" t="n">
        <v>66.97</v>
      </c>
      <c r="T53" t="n">
        <v>8973.16</v>
      </c>
      <c r="U53" t="n">
        <v>0.74</v>
      </c>
      <c r="V53" t="n">
        <v>0.85</v>
      </c>
      <c r="W53" t="n">
        <v>5.33</v>
      </c>
      <c r="X53" t="n">
        <v>0.55</v>
      </c>
      <c r="Y53" t="n">
        <v>1</v>
      </c>
      <c r="Z53" t="n">
        <v>10</v>
      </c>
      <c r="AA53" t="n">
        <v>882.6051936274562</v>
      </c>
      <c r="AB53" t="n">
        <v>1207.619363714138</v>
      </c>
      <c r="AC53" t="n">
        <v>1092.365866545681</v>
      </c>
      <c r="AD53" t="n">
        <v>882605.1936274562</v>
      </c>
      <c r="AE53" t="n">
        <v>1207619.363714138</v>
      </c>
      <c r="AF53" t="n">
        <v>4.281067490151108e-06</v>
      </c>
      <c r="AG53" t="n">
        <v>32.98611111111111</v>
      </c>
      <c r="AH53" t="n">
        <v>1092365.866545681</v>
      </c>
    </row>
    <row r="54">
      <c r="A54" t="n">
        <v>52</v>
      </c>
      <c r="B54" t="n">
        <v>130</v>
      </c>
      <c r="C54" t="inlineStr">
        <is>
          <t xml:space="preserve">CONCLUIDO	</t>
        </is>
      </c>
      <c r="D54" t="n">
        <v>3.51</v>
      </c>
      <c r="E54" t="n">
        <v>28.49</v>
      </c>
      <c r="F54" t="n">
        <v>24.71</v>
      </c>
      <c r="G54" t="n">
        <v>74.12</v>
      </c>
      <c r="H54" t="n">
        <v>0.9</v>
      </c>
      <c r="I54" t="n">
        <v>20</v>
      </c>
      <c r="J54" t="n">
        <v>277.27</v>
      </c>
      <c r="K54" t="n">
        <v>59.19</v>
      </c>
      <c r="L54" t="n">
        <v>14</v>
      </c>
      <c r="M54" t="n">
        <v>18</v>
      </c>
      <c r="N54" t="n">
        <v>74.06999999999999</v>
      </c>
      <c r="O54" t="n">
        <v>34430.66</v>
      </c>
      <c r="P54" t="n">
        <v>361.69</v>
      </c>
      <c r="Q54" t="n">
        <v>1397.18</v>
      </c>
      <c r="R54" t="n">
        <v>89.98</v>
      </c>
      <c r="S54" t="n">
        <v>66.97</v>
      </c>
      <c r="T54" t="n">
        <v>8890.32</v>
      </c>
      <c r="U54" t="n">
        <v>0.74</v>
      </c>
      <c r="V54" t="n">
        <v>0.85</v>
      </c>
      <c r="W54" t="n">
        <v>5.33</v>
      </c>
      <c r="X54" t="n">
        <v>0.54</v>
      </c>
      <c r="Y54" t="n">
        <v>1</v>
      </c>
      <c r="Z54" t="n">
        <v>10</v>
      </c>
      <c r="AA54" t="n">
        <v>881.9403959596068</v>
      </c>
      <c r="AB54" t="n">
        <v>1206.709758216183</v>
      </c>
      <c r="AC54" t="n">
        <v>1091.543072519813</v>
      </c>
      <c r="AD54" t="n">
        <v>881940.3959596069</v>
      </c>
      <c r="AE54" t="n">
        <v>1206709.758216183</v>
      </c>
      <c r="AF54" t="n">
        <v>4.281799421676181e-06</v>
      </c>
      <c r="AG54" t="n">
        <v>32.97453703703704</v>
      </c>
      <c r="AH54" t="n">
        <v>1091543.072519813</v>
      </c>
    </row>
    <row r="55">
      <c r="A55" t="n">
        <v>53</v>
      </c>
      <c r="B55" t="n">
        <v>130</v>
      </c>
      <c r="C55" t="inlineStr">
        <is>
          <t xml:space="preserve">CONCLUIDO	</t>
        </is>
      </c>
      <c r="D55" t="n">
        <v>3.5194</v>
      </c>
      <c r="E55" t="n">
        <v>28.41</v>
      </c>
      <c r="F55" t="n">
        <v>24.68</v>
      </c>
      <c r="G55" t="n">
        <v>77.94</v>
      </c>
      <c r="H55" t="n">
        <v>0.91</v>
      </c>
      <c r="I55" t="n">
        <v>19</v>
      </c>
      <c r="J55" t="n">
        <v>277.76</v>
      </c>
      <c r="K55" t="n">
        <v>59.19</v>
      </c>
      <c r="L55" t="n">
        <v>14.25</v>
      </c>
      <c r="M55" t="n">
        <v>17</v>
      </c>
      <c r="N55" t="n">
        <v>74.31</v>
      </c>
      <c r="O55" t="n">
        <v>34490.87</v>
      </c>
      <c r="P55" t="n">
        <v>358.11</v>
      </c>
      <c r="Q55" t="n">
        <v>1397.19</v>
      </c>
      <c r="R55" t="n">
        <v>89.31999999999999</v>
      </c>
      <c r="S55" t="n">
        <v>66.97</v>
      </c>
      <c r="T55" t="n">
        <v>8566.969999999999</v>
      </c>
      <c r="U55" t="n">
        <v>0.75</v>
      </c>
      <c r="V55" t="n">
        <v>0.85</v>
      </c>
      <c r="W55" t="n">
        <v>5.33</v>
      </c>
      <c r="X55" t="n">
        <v>0.51</v>
      </c>
      <c r="Y55" t="n">
        <v>1</v>
      </c>
      <c r="Z55" t="n">
        <v>10</v>
      </c>
      <c r="AA55" t="n">
        <v>878.3015298873805</v>
      </c>
      <c r="AB55" t="n">
        <v>1201.730901120722</v>
      </c>
      <c r="AC55" t="n">
        <v>1087.039390557672</v>
      </c>
      <c r="AD55" t="n">
        <v>878301.5298873805</v>
      </c>
      <c r="AE55" t="n">
        <v>1201730.901120722</v>
      </c>
      <c r="AF55" t="n">
        <v>4.293266348902323e-06</v>
      </c>
      <c r="AG55" t="n">
        <v>32.88194444444445</v>
      </c>
      <c r="AH55" t="n">
        <v>1087039.390557672</v>
      </c>
    </row>
    <row r="56">
      <c r="A56" t="n">
        <v>54</v>
      </c>
      <c r="B56" t="n">
        <v>130</v>
      </c>
      <c r="C56" t="inlineStr">
        <is>
          <t xml:space="preserve">CONCLUIDO	</t>
        </is>
      </c>
      <c r="D56" t="n">
        <v>3.5189</v>
      </c>
      <c r="E56" t="n">
        <v>28.42</v>
      </c>
      <c r="F56" t="n">
        <v>24.68</v>
      </c>
      <c r="G56" t="n">
        <v>77.95</v>
      </c>
      <c r="H56" t="n">
        <v>0.93</v>
      </c>
      <c r="I56" t="n">
        <v>19</v>
      </c>
      <c r="J56" t="n">
        <v>278.25</v>
      </c>
      <c r="K56" t="n">
        <v>59.19</v>
      </c>
      <c r="L56" t="n">
        <v>14.5</v>
      </c>
      <c r="M56" t="n">
        <v>17</v>
      </c>
      <c r="N56" t="n">
        <v>74.55</v>
      </c>
      <c r="O56" t="n">
        <v>34551.18</v>
      </c>
      <c r="P56" t="n">
        <v>359.51</v>
      </c>
      <c r="Q56" t="n">
        <v>1397.31</v>
      </c>
      <c r="R56" t="n">
        <v>89.5</v>
      </c>
      <c r="S56" t="n">
        <v>66.97</v>
      </c>
      <c r="T56" t="n">
        <v>8656.719999999999</v>
      </c>
      <c r="U56" t="n">
        <v>0.75</v>
      </c>
      <c r="V56" t="n">
        <v>0.85</v>
      </c>
      <c r="W56" t="n">
        <v>5.32</v>
      </c>
      <c r="X56" t="n">
        <v>0.52</v>
      </c>
      <c r="Y56" t="n">
        <v>1</v>
      </c>
      <c r="Z56" t="n">
        <v>10</v>
      </c>
      <c r="AA56" t="n">
        <v>879.3174635361561</v>
      </c>
      <c r="AB56" t="n">
        <v>1203.120946358806</v>
      </c>
      <c r="AC56" t="n">
        <v>1088.296771829174</v>
      </c>
      <c r="AD56" t="n">
        <v>879317.4635361561</v>
      </c>
      <c r="AE56" t="n">
        <v>1203120.946358806</v>
      </c>
      <c r="AF56" t="n">
        <v>4.292656405964762e-06</v>
      </c>
      <c r="AG56" t="n">
        <v>32.89351851851853</v>
      </c>
      <c r="AH56" t="n">
        <v>1088296.771829174</v>
      </c>
    </row>
    <row r="57">
      <c r="A57" t="n">
        <v>55</v>
      </c>
      <c r="B57" t="n">
        <v>130</v>
      </c>
      <c r="C57" t="inlineStr">
        <is>
          <t xml:space="preserve">CONCLUIDO	</t>
        </is>
      </c>
      <c r="D57" t="n">
        <v>3.5202</v>
      </c>
      <c r="E57" t="n">
        <v>28.41</v>
      </c>
      <c r="F57" t="n">
        <v>24.67</v>
      </c>
      <c r="G57" t="n">
        <v>77.92</v>
      </c>
      <c r="H57" t="n">
        <v>0.9399999999999999</v>
      </c>
      <c r="I57" t="n">
        <v>19</v>
      </c>
      <c r="J57" t="n">
        <v>278.74</v>
      </c>
      <c r="K57" t="n">
        <v>59.19</v>
      </c>
      <c r="L57" t="n">
        <v>14.75</v>
      </c>
      <c r="M57" t="n">
        <v>17</v>
      </c>
      <c r="N57" t="n">
        <v>74.79000000000001</v>
      </c>
      <c r="O57" t="n">
        <v>34611.59</v>
      </c>
      <c r="P57" t="n">
        <v>358.23</v>
      </c>
      <c r="Q57" t="n">
        <v>1397.17</v>
      </c>
      <c r="R57" t="n">
        <v>89.22</v>
      </c>
      <c r="S57" t="n">
        <v>66.97</v>
      </c>
      <c r="T57" t="n">
        <v>8515.74</v>
      </c>
      <c r="U57" t="n">
        <v>0.75</v>
      </c>
      <c r="V57" t="n">
        <v>0.85</v>
      </c>
      <c r="W57" t="n">
        <v>5.32</v>
      </c>
      <c r="X57" t="n">
        <v>0.51</v>
      </c>
      <c r="Y57" t="n">
        <v>1</v>
      </c>
      <c r="Z57" t="n">
        <v>10</v>
      </c>
      <c r="AA57" t="n">
        <v>878.2448203532566</v>
      </c>
      <c r="AB57" t="n">
        <v>1201.653308634285</v>
      </c>
      <c r="AC57" t="n">
        <v>1086.96920338924</v>
      </c>
      <c r="AD57" t="n">
        <v>878244.8203532567</v>
      </c>
      <c r="AE57" t="n">
        <v>1201653.308634285</v>
      </c>
      <c r="AF57" t="n">
        <v>4.29424225760242e-06</v>
      </c>
      <c r="AG57" t="n">
        <v>32.88194444444445</v>
      </c>
      <c r="AH57" t="n">
        <v>1086969.203389239</v>
      </c>
    </row>
    <row r="58">
      <c r="A58" t="n">
        <v>56</v>
      </c>
      <c r="B58" t="n">
        <v>130</v>
      </c>
      <c r="C58" t="inlineStr">
        <is>
          <t xml:space="preserve">CONCLUIDO	</t>
        </is>
      </c>
      <c r="D58" t="n">
        <v>3.5287</v>
      </c>
      <c r="E58" t="n">
        <v>28.34</v>
      </c>
      <c r="F58" t="n">
        <v>24.65</v>
      </c>
      <c r="G58" t="n">
        <v>82.18000000000001</v>
      </c>
      <c r="H58" t="n">
        <v>0.96</v>
      </c>
      <c r="I58" t="n">
        <v>18</v>
      </c>
      <c r="J58" t="n">
        <v>279.23</v>
      </c>
      <c r="K58" t="n">
        <v>59.19</v>
      </c>
      <c r="L58" t="n">
        <v>15</v>
      </c>
      <c r="M58" t="n">
        <v>16</v>
      </c>
      <c r="N58" t="n">
        <v>75.03</v>
      </c>
      <c r="O58" t="n">
        <v>34672.08</v>
      </c>
      <c r="P58" t="n">
        <v>355.01</v>
      </c>
      <c r="Q58" t="n">
        <v>1397.23</v>
      </c>
      <c r="R58" t="n">
        <v>88.54000000000001</v>
      </c>
      <c r="S58" t="n">
        <v>66.97</v>
      </c>
      <c r="T58" t="n">
        <v>8180.04</v>
      </c>
      <c r="U58" t="n">
        <v>0.76</v>
      </c>
      <c r="V58" t="n">
        <v>0.85</v>
      </c>
      <c r="W58" t="n">
        <v>5.32</v>
      </c>
      <c r="X58" t="n">
        <v>0.49</v>
      </c>
      <c r="Y58" t="n">
        <v>1</v>
      </c>
      <c r="Z58" t="n">
        <v>10</v>
      </c>
      <c r="AA58" t="n">
        <v>875.0216544432275</v>
      </c>
      <c r="AB58" t="n">
        <v>1197.243230840139</v>
      </c>
      <c r="AC58" t="n">
        <v>1082.980017230184</v>
      </c>
      <c r="AD58" t="n">
        <v>875021.6544432275</v>
      </c>
      <c r="AE58" t="n">
        <v>1197243.230840139</v>
      </c>
      <c r="AF58" t="n">
        <v>4.304611287540953e-06</v>
      </c>
      <c r="AG58" t="n">
        <v>32.80092592592593</v>
      </c>
      <c r="AH58" t="n">
        <v>1082980.017230184</v>
      </c>
    </row>
    <row r="59">
      <c r="A59" t="n">
        <v>57</v>
      </c>
      <c r="B59" t="n">
        <v>130</v>
      </c>
      <c r="C59" t="inlineStr">
        <is>
          <t xml:space="preserve">CONCLUIDO	</t>
        </is>
      </c>
      <c r="D59" t="n">
        <v>3.5261</v>
      </c>
      <c r="E59" t="n">
        <v>28.36</v>
      </c>
      <c r="F59" t="n">
        <v>24.67</v>
      </c>
      <c r="G59" t="n">
        <v>82.25</v>
      </c>
      <c r="H59" t="n">
        <v>0.97</v>
      </c>
      <c r="I59" t="n">
        <v>18</v>
      </c>
      <c r="J59" t="n">
        <v>279.72</v>
      </c>
      <c r="K59" t="n">
        <v>59.19</v>
      </c>
      <c r="L59" t="n">
        <v>15.25</v>
      </c>
      <c r="M59" t="n">
        <v>16</v>
      </c>
      <c r="N59" t="n">
        <v>75.27</v>
      </c>
      <c r="O59" t="n">
        <v>34732.68</v>
      </c>
      <c r="P59" t="n">
        <v>356.15</v>
      </c>
      <c r="Q59" t="n">
        <v>1397.29</v>
      </c>
      <c r="R59" t="n">
        <v>89.22</v>
      </c>
      <c r="S59" t="n">
        <v>66.97</v>
      </c>
      <c r="T59" t="n">
        <v>8521.620000000001</v>
      </c>
      <c r="U59" t="n">
        <v>0.75</v>
      </c>
      <c r="V59" t="n">
        <v>0.85</v>
      </c>
      <c r="W59" t="n">
        <v>5.32</v>
      </c>
      <c r="X59" t="n">
        <v>0.51</v>
      </c>
      <c r="Y59" t="n">
        <v>1</v>
      </c>
      <c r="Z59" t="n">
        <v>10</v>
      </c>
      <c r="AA59" t="n">
        <v>876.1861669197402</v>
      </c>
      <c r="AB59" t="n">
        <v>1198.836568185168</v>
      </c>
      <c r="AC59" t="n">
        <v>1084.421288695266</v>
      </c>
      <c r="AD59" t="n">
        <v>876186.1669197403</v>
      </c>
      <c r="AE59" t="n">
        <v>1198836.568185168</v>
      </c>
      <c r="AF59" t="n">
        <v>4.301439584265637e-06</v>
      </c>
      <c r="AG59" t="n">
        <v>32.82407407407408</v>
      </c>
      <c r="AH59" t="n">
        <v>1084421.288695266</v>
      </c>
    </row>
    <row r="60">
      <c r="A60" t="n">
        <v>58</v>
      </c>
      <c r="B60" t="n">
        <v>130</v>
      </c>
      <c r="C60" t="inlineStr">
        <is>
          <t xml:space="preserve">CONCLUIDO	</t>
        </is>
      </c>
      <c r="D60" t="n">
        <v>3.5295</v>
      </c>
      <c r="E60" t="n">
        <v>28.33</v>
      </c>
      <c r="F60" t="n">
        <v>24.65</v>
      </c>
      <c r="G60" t="n">
        <v>82.16</v>
      </c>
      <c r="H60" t="n">
        <v>0.98</v>
      </c>
      <c r="I60" t="n">
        <v>18</v>
      </c>
      <c r="J60" t="n">
        <v>280.21</v>
      </c>
      <c r="K60" t="n">
        <v>59.19</v>
      </c>
      <c r="L60" t="n">
        <v>15.5</v>
      </c>
      <c r="M60" t="n">
        <v>16</v>
      </c>
      <c r="N60" t="n">
        <v>75.52</v>
      </c>
      <c r="O60" t="n">
        <v>34793.36</v>
      </c>
      <c r="P60" t="n">
        <v>354.33</v>
      </c>
      <c r="Q60" t="n">
        <v>1397.21</v>
      </c>
      <c r="R60" t="n">
        <v>88.40000000000001</v>
      </c>
      <c r="S60" t="n">
        <v>66.97</v>
      </c>
      <c r="T60" t="n">
        <v>8112.12</v>
      </c>
      <c r="U60" t="n">
        <v>0.76</v>
      </c>
      <c r="V60" t="n">
        <v>0.85</v>
      </c>
      <c r="W60" t="n">
        <v>5.32</v>
      </c>
      <c r="X60" t="n">
        <v>0.48</v>
      </c>
      <c r="Y60" t="n">
        <v>1</v>
      </c>
      <c r="Z60" t="n">
        <v>10</v>
      </c>
      <c r="AA60" t="n">
        <v>874.4708016047981</v>
      </c>
      <c r="AB60" t="n">
        <v>1196.489529684688</v>
      </c>
      <c r="AC60" t="n">
        <v>1082.298248255182</v>
      </c>
      <c r="AD60" t="n">
        <v>874470.8016047981</v>
      </c>
      <c r="AE60" t="n">
        <v>1196489.529684688</v>
      </c>
      <c r="AF60" t="n">
        <v>4.30558719624105e-06</v>
      </c>
      <c r="AG60" t="n">
        <v>32.78935185185185</v>
      </c>
      <c r="AH60" t="n">
        <v>1082298.248255183</v>
      </c>
    </row>
    <row r="61">
      <c r="A61" t="n">
        <v>59</v>
      </c>
      <c r="B61" t="n">
        <v>130</v>
      </c>
      <c r="C61" t="inlineStr">
        <is>
          <t xml:space="preserve">CONCLUIDO	</t>
        </is>
      </c>
      <c r="D61" t="n">
        <v>3.5402</v>
      </c>
      <c r="E61" t="n">
        <v>28.25</v>
      </c>
      <c r="F61" t="n">
        <v>24.61</v>
      </c>
      <c r="G61" t="n">
        <v>86.86</v>
      </c>
      <c r="H61" t="n">
        <v>1</v>
      </c>
      <c r="I61" t="n">
        <v>17</v>
      </c>
      <c r="J61" t="n">
        <v>280.7</v>
      </c>
      <c r="K61" t="n">
        <v>59.19</v>
      </c>
      <c r="L61" t="n">
        <v>15.75</v>
      </c>
      <c r="M61" t="n">
        <v>15</v>
      </c>
      <c r="N61" t="n">
        <v>75.76000000000001</v>
      </c>
      <c r="O61" t="n">
        <v>34854.15</v>
      </c>
      <c r="P61" t="n">
        <v>351.76</v>
      </c>
      <c r="Q61" t="n">
        <v>1397.21</v>
      </c>
      <c r="R61" t="n">
        <v>86.98999999999999</v>
      </c>
      <c r="S61" t="n">
        <v>66.97</v>
      </c>
      <c r="T61" t="n">
        <v>7410.26</v>
      </c>
      <c r="U61" t="n">
        <v>0.77</v>
      </c>
      <c r="V61" t="n">
        <v>0.86</v>
      </c>
      <c r="W61" t="n">
        <v>5.32</v>
      </c>
      <c r="X61" t="n">
        <v>0.45</v>
      </c>
      <c r="Y61" t="n">
        <v>1</v>
      </c>
      <c r="Z61" t="n">
        <v>10</v>
      </c>
      <c r="AA61" t="n">
        <v>871.3728623803044</v>
      </c>
      <c r="AB61" t="n">
        <v>1192.250792566303</v>
      </c>
      <c r="AC61" t="n">
        <v>1078.464050258271</v>
      </c>
      <c r="AD61" t="n">
        <v>871372.8623803044</v>
      </c>
      <c r="AE61" t="n">
        <v>1192250.792566303</v>
      </c>
      <c r="AF61" t="n">
        <v>4.318639975104849e-06</v>
      </c>
      <c r="AG61" t="n">
        <v>32.69675925925926</v>
      </c>
      <c r="AH61" t="n">
        <v>1078464.050258271</v>
      </c>
    </row>
    <row r="62">
      <c r="A62" t="n">
        <v>60</v>
      </c>
      <c r="B62" t="n">
        <v>130</v>
      </c>
      <c r="C62" t="inlineStr">
        <is>
          <t xml:space="preserve">CONCLUIDO	</t>
        </is>
      </c>
      <c r="D62" t="n">
        <v>3.5411</v>
      </c>
      <c r="E62" t="n">
        <v>28.24</v>
      </c>
      <c r="F62" t="n">
        <v>24.6</v>
      </c>
      <c r="G62" t="n">
        <v>86.84</v>
      </c>
      <c r="H62" t="n">
        <v>1.01</v>
      </c>
      <c r="I62" t="n">
        <v>17</v>
      </c>
      <c r="J62" t="n">
        <v>281.2</v>
      </c>
      <c r="K62" t="n">
        <v>59.19</v>
      </c>
      <c r="L62" t="n">
        <v>16</v>
      </c>
      <c r="M62" t="n">
        <v>15</v>
      </c>
      <c r="N62" t="n">
        <v>76</v>
      </c>
      <c r="O62" t="n">
        <v>34915.03</v>
      </c>
      <c r="P62" t="n">
        <v>351.04</v>
      </c>
      <c r="Q62" t="n">
        <v>1397.25</v>
      </c>
      <c r="R62" t="n">
        <v>86.91</v>
      </c>
      <c r="S62" t="n">
        <v>66.97</v>
      </c>
      <c r="T62" t="n">
        <v>7372.63</v>
      </c>
      <c r="U62" t="n">
        <v>0.77</v>
      </c>
      <c r="V62" t="n">
        <v>0.86</v>
      </c>
      <c r="W62" t="n">
        <v>5.32</v>
      </c>
      <c r="X62" t="n">
        <v>0.44</v>
      </c>
      <c r="Y62" t="n">
        <v>1</v>
      </c>
      <c r="Z62" t="n">
        <v>10</v>
      </c>
      <c r="AA62" t="n">
        <v>870.7338434580168</v>
      </c>
      <c r="AB62" t="n">
        <v>1191.376458685304</v>
      </c>
      <c r="AC62" t="n">
        <v>1077.673161575739</v>
      </c>
      <c r="AD62" t="n">
        <v>870733.8434580169</v>
      </c>
      <c r="AE62" t="n">
        <v>1191376.458685304</v>
      </c>
      <c r="AF62" t="n">
        <v>4.319737872392458e-06</v>
      </c>
      <c r="AG62" t="n">
        <v>32.68518518518518</v>
      </c>
      <c r="AH62" t="n">
        <v>1077673.16157574</v>
      </c>
    </row>
    <row r="63">
      <c r="A63" t="n">
        <v>61</v>
      </c>
      <c r="B63" t="n">
        <v>130</v>
      </c>
      <c r="C63" t="inlineStr">
        <is>
          <t xml:space="preserve">CONCLUIDO	</t>
        </is>
      </c>
      <c r="D63" t="n">
        <v>3.5393</v>
      </c>
      <c r="E63" t="n">
        <v>28.25</v>
      </c>
      <c r="F63" t="n">
        <v>24.62</v>
      </c>
      <c r="G63" t="n">
        <v>86.89</v>
      </c>
      <c r="H63" t="n">
        <v>1.03</v>
      </c>
      <c r="I63" t="n">
        <v>17</v>
      </c>
      <c r="J63" t="n">
        <v>281.69</v>
      </c>
      <c r="K63" t="n">
        <v>59.19</v>
      </c>
      <c r="L63" t="n">
        <v>16.25</v>
      </c>
      <c r="M63" t="n">
        <v>15</v>
      </c>
      <c r="N63" t="n">
        <v>76.25</v>
      </c>
      <c r="O63" t="n">
        <v>34976</v>
      </c>
      <c r="P63" t="n">
        <v>350.76</v>
      </c>
      <c r="Q63" t="n">
        <v>1397.17</v>
      </c>
      <c r="R63" t="n">
        <v>87.37</v>
      </c>
      <c r="S63" t="n">
        <v>66.97</v>
      </c>
      <c r="T63" t="n">
        <v>7600.92</v>
      </c>
      <c r="U63" t="n">
        <v>0.77</v>
      </c>
      <c r="V63" t="n">
        <v>0.85</v>
      </c>
      <c r="W63" t="n">
        <v>5.32</v>
      </c>
      <c r="X63" t="n">
        <v>0.45</v>
      </c>
      <c r="Y63" t="n">
        <v>1</v>
      </c>
      <c r="Z63" t="n">
        <v>10</v>
      </c>
      <c r="AA63" t="n">
        <v>870.8368114415039</v>
      </c>
      <c r="AB63" t="n">
        <v>1191.517344022938</v>
      </c>
      <c r="AC63" t="n">
        <v>1077.800601014483</v>
      </c>
      <c r="AD63" t="n">
        <v>870836.8114415038</v>
      </c>
      <c r="AE63" t="n">
        <v>1191517.344022938</v>
      </c>
      <c r="AF63" t="n">
        <v>4.317542077817239e-06</v>
      </c>
      <c r="AG63" t="n">
        <v>32.69675925925926</v>
      </c>
      <c r="AH63" t="n">
        <v>1077800.601014483</v>
      </c>
    </row>
    <row r="64">
      <c r="A64" t="n">
        <v>62</v>
      </c>
      <c r="B64" t="n">
        <v>130</v>
      </c>
      <c r="C64" t="inlineStr">
        <is>
          <t xml:space="preserve">CONCLUIDO	</t>
        </is>
      </c>
      <c r="D64" t="n">
        <v>3.5377</v>
      </c>
      <c r="E64" t="n">
        <v>28.27</v>
      </c>
      <c r="F64" t="n">
        <v>24.63</v>
      </c>
      <c r="G64" t="n">
        <v>86.93000000000001</v>
      </c>
      <c r="H64" t="n">
        <v>1.04</v>
      </c>
      <c r="I64" t="n">
        <v>17</v>
      </c>
      <c r="J64" t="n">
        <v>282.19</v>
      </c>
      <c r="K64" t="n">
        <v>59.19</v>
      </c>
      <c r="L64" t="n">
        <v>16.5</v>
      </c>
      <c r="M64" t="n">
        <v>15</v>
      </c>
      <c r="N64" t="n">
        <v>76.48999999999999</v>
      </c>
      <c r="O64" t="n">
        <v>35037.08</v>
      </c>
      <c r="P64" t="n">
        <v>348.86</v>
      </c>
      <c r="Q64" t="n">
        <v>1397.24</v>
      </c>
      <c r="R64" t="n">
        <v>87.55</v>
      </c>
      <c r="S64" t="n">
        <v>66.97</v>
      </c>
      <c r="T64" t="n">
        <v>7693</v>
      </c>
      <c r="U64" t="n">
        <v>0.76</v>
      </c>
      <c r="V64" t="n">
        <v>0.85</v>
      </c>
      <c r="W64" t="n">
        <v>5.33</v>
      </c>
      <c r="X64" t="n">
        <v>0.47</v>
      </c>
      <c r="Y64" t="n">
        <v>1</v>
      </c>
      <c r="Z64" t="n">
        <v>10</v>
      </c>
      <c r="AA64" t="n">
        <v>869.7583337995972</v>
      </c>
      <c r="AB64" t="n">
        <v>1190.041723334205</v>
      </c>
      <c r="AC64" t="n">
        <v>1076.465811493237</v>
      </c>
      <c r="AD64" t="n">
        <v>869758.3337995971</v>
      </c>
      <c r="AE64" t="n">
        <v>1190041.723334205</v>
      </c>
      <c r="AF64" t="n">
        <v>4.315590260417045e-06</v>
      </c>
      <c r="AG64" t="n">
        <v>32.71990740740741</v>
      </c>
      <c r="AH64" t="n">
        <v>1076465.811493237</v>
      </c>
    </row>
    <row r="65">
      <c r="A65" t="n">
        <v>63</v>
      </c>
      <c r="B65" t="n">
        <v>130</v>
      </c>
      <c r="C65" t="inlineStr">
        <is>
          <t xml:space="preserve">CONCLUIDO	</t>
        </is>
      </c>
      <c r="D65" t="n">
        <v>3.5481</v>
      </c>
      <c r="E65" t="n">
        <v>28.18</v>
      </c>
      <c r="F65" t="n">
        <v>24.6</v>
      </c>
      <c r="G65" t="n">
        <v>92.23999999999999</v>
      </c>
      <c r="H65" t="n">
        <v>1.06</v>
      </c>
      <c r="I65" t="n">
        <v>16</v>
      </c>
      <c r="J65" t="n">
        <v>282.68</v>
      </c>
      <c r="K65" t="n">
        <v>59.19</v>
      </c>
      <c r="L65" t="n">
        <v>16.75</v>
      </c>
      <c r="M65" t="n">
        <v>14</v>
      </c>
      <c r="N65" t="n">
        <v>76.73999999999999</v>
      </c>
      <c r="O65" t="n">
        <v>35098.25</v>
      </c>
      <c r="P65" t="n">
        <v>348.32</v>
      </c>
      <c r="Q65" t="n">
        <v>1397.21</v>
      </c>
      <c r="R65" t="n">
        <v>86.62</v>
      </c>
      <c r="S65" t="n">
        <v>66.97</v>
      </c>
      <c r="T65" t="n">
        <v>7232.81</v>
      </c>
      <c r="U65" t="n">
        <v>0.77</v>
      </c>
      <c r="V65" t="n">
        <v>0.86</v>
      </c>
      <c r="W65" t="n">
        <v>5.32</v>
      </c>
      <c r="X65" t="n">
        <v>0.43</v>
      </c>
      <c r="Y65" t="n">
        <v>1</v>
      </c>
      <c r="Z65" t="n">
        <v>10</v>
      </c>
      <c r="AA65" t="n">
        <v>868.1494155853466</v>
      </c>
      <c r="AB65" t="n">
        <v>1187.840330453005</v>
      </c>
      <c r="AC65" t="n">
        <v>1074.474516458944</v>
      </c>
      <c r="AD65" t="n">
        <v>868149.4155853465</v>
      </c>
      <c r="AE65" t="n">
        <v>1187840.330453005</v>
      </c>
      <c r="AF65" t="n">
        <v>4.328277073518308e-06</v>
      </c>
      <c r="AG65" t="n">
        <v>32.61574074074074</v>
      </c>
      <c r="AH65" t="n">
        <v>1074474.516458944</v>
      </c>
    </row>
    <row r="66">
      <c r="A66" t="n">
        <v>64</v>
      </c>
      <c r="B66" t="n">
        <v>130</v>
      </c>
      <c r="C66" t="inlineStr">
        <is>
          <t xml:space="preserve">CONCLUIDO	</t>
        </is>
      </c>
      <c r="D66" t="n">
        <v>3.5477</v>
      </c>
      <c r="E66" t="n">
        <v>28.19</v>
      </c>
      <c r="F66" t="n">
        <v>24.6</v>
      </c>
      <c r="G66" t="n">
        <v>92.25</v>
      </c>
      <c r="H66" t="n">
        <v>1.07</v>
      </c>
      <c r="I66" t="n">
        <v>16</v>
      </c>
      <c r="J66" t="n">
        <v>283.18</v>
      </c>
      <c r="K66" t="n">
        <v>59.19</v>
      </c>
      <c r="L66" t="n">
        <v>17</v>
      </c>
      <c r="M66" t="n">
        <v>14</v>
      </c>
      <c r="N66" t="n">
        <v>76.98</v>
      </c>
      <c r="O66" t="n">
        <v>35159.52</v>
      </c>
      <c r="P66" t="n">
        <v>347.81</v>
      </c>
      <c r="Q66" t="n">
        <v>1397.26</v>
      </c>
      <c r="R66" t="n">
        <v>86.84</v>
      </c>
      <c r="S66" t="n">
        <v>66.97</v>
      </c>
      <c r="T66" t="n">
        <v>7343.46</v>
      </c>
      <c r="U66" t="n">
        <v>0.77</v>
      </c>
      <c r="V66" t="n">
        <v>0.86</v>
      </c>
      <c r="W66" t="n">
        <v>5.32</v>
      </c>
      <c r="X66" t="n">
        <v>0.43</v>
      </c>
      <c r="Y66" t="n">
        <v>1</v>
      </c>
      <c r="Z66" t="n">
        <v>10</v>
      </c>
      <c r="AA66" t="n">
        <v>867.8431658001027</v>
      </c>
      <c r="AB66" t="n">
        <v>1187.421305986048</v>
      </c>
      <c r="AC66" t="n">
        <v>1074.095483099009</v>
      </c>
      <c r="AD66" t="n">
        <v>867843.1658001028</v>
      </c>
      <c r="AE66" t="n">
        <v>1187421.305986048</v>
      </c>
      <c r="AF66" t="n">
        <v>4.327789119168259e-06</v>
      </c>
      <c r="AG66" t="n">
        <v>32.62731481481482</v>
      </c>
      <c r="AH66" t="n">
        <v>1074095.483099009</v>
      </c>
    </row>
    <row r="67">
      <c r="A67" t="n">
        <v>65</v>
      </c>
      <c r="B67" t="n">
        <v>130</v>
      </c>
      <c r="C67" t="inlineStr">
        <is>
          <t xml:space="preserve">CONCLUIDO	</t>
        </is>
      </c>
      <c r="D67" t="n">
        <v>3.5467</v>
      </c>
      <c r="E67" t="n">
        <v>28.2</v>
      </c>
      <c r="F67" t="n">
        <v>24.61</v>
      </c>
      <c r="G67" t="n">
        <v>92.28</v>
      </c>
      <c r="H67" t="n">
        <v>1.08</v>
      </c>
      <c r="I67" t="n">
        <v>16</v>
      </c>
      <c r="J67" t="n">
        <v>283.68</v>
      </c>
      <c r="K67" t="n">
        <v>59.19</v>
      </c>
      <c r="L67" t="n">
        <v>17.25</v>
      </c>
      <c r="M67" t="n">
        <v>14</v>
      </c>
      <c r="N67" t="n">
        <v>77.23</v>
      </c>
      <c r="O67" t="n">
        <v>35220.89</v>
      </c>
      <c r="P67" t="n">
        <v>347.3</v>
      </c>
      <c r="Q67" t="n">
        <v>1397.21</v>
      </c>
      <c r="R67" t="n">
        <v>87.11</v>
      </c>
      <c r="S67" t="n">
        <v>66.97</v>
      </c>
      <c r="T67" t="n">
        <v>7476.1</v>
      </c>
      <c r="U67" t="n">
        <v>0.77</v>
      </c>
      <c r="V67" t="n">
        <v>0.86</v>
      </c>
      <c r="W67" t="n">
        <v>5.32</v>
      </c>
      <c r="X67" t="n">
        <v>0.44</v>
      </c>
      <c r="Y67" t="n">
        <v>1</v>
      </c>
      <c r="Z67" t="n">
        <v>10</v>
      </c>
      <c r="AA67" t="n">
        <v>867.6518449286516</v>
      </c>
      <c r="AB67" t="n">
        <v>1187.159532329247</v>
      </c>
      <c r="AC67" t="n">
        <v>1073.858692752612</v>
      </c>
      <c r="AD67" t="n">
        <v>867651.8449286516</v>
      </c>
      <c r="AE67" t="n">
        <v>1187159.532329247</v>
      </c>
      <c r="AF67" t="n">
        <v>4.326569233293138e-06</v>
      </c>
      <c r="AG67" t="n">
        <v>32.63888888888889</v>
      </c>
      <c r="AH67" t="n">
        <v>1073858.692752612</v>
      </c>
    </row>
    <row r="68">
      <c r="A68" t="n">
        <v>66</v>
      </c>
      <c r="B68" t="n">
        <v>130</v>
      </c>
      <c r="C68" t="inlineStr">
        <is>
          <t xml:space="preserve">CONCLUIDO	</t>
        </is>
      </c>
      <c r="D68" t="n">
        <v>3.5484</v>
      </c>
      <c r="E68" t="n">
        <v>28.18</v>
      </c>
      <c r="F68" t="n">
        <v>24.59</v>
      </c>
      <c r="G68" t="n">
        <v>92.23</v>
      </c>
      <c r="H68" t="n">
        <v>1.1</v>
      </c>
      <c r="I68" t="n">
        <v>16</v>
      </c>
      <c r="J68" t="n">
        <v>284.17</v>
      </c>
      <c r="K68" t="n">
        <v>59.19</v>
      </c>
      <c r="L68" t="n">
        <v>17.5</v>
      </c>
      <c r="M68" t="n">
        <v>14</v>
      </c>
      <c r="N68" t="n">
        <v>77.48</v>
      </c>
      <c r="O68" t="n">
        <v>35282.36</v>
      </c>
      <c r="P68" t="n">
        <v>345.73</v>
      </c>
      <c r="Q68" t="n">
        <v>1397.29</v>
      </c>
      <c r="R68" t="n">
        <v>86.58</v>
      </c>
      <c r="S68" t="n">
        <v>66.97</v>
      </c>
      <c r="T68" t="n">
        <v>7212.06</v>
      </c>
      <c r="U68" t="n">
        <v>0.77</v>
      </c>
      <c r="V68" t="n">
        <v>0.86</v>
      </c>
      <c r="W68" t="n">
        <v>5.32</v>
      </c>
      <c r="X68" t="n">
        <v>0.43</v>
      </c>
      <c r="Y68" t="n">
        <v>1</v>
      </c>
      <c r="Z68" t="n">
        <v>10</v>
      </c>
      <c r="AA68" t="n">
        <v>866.3000585042114</v>
      </c>
      <c r="AB68" t="n">
        <v>1185.30995850672</v>
      </c>
      <c r="AC68" t="n">
        <v>1072.185639659813</v>
      </c>
      <c r="AD68" t="n">
        <v>866300.0585042114</v>
      </c>
      <c r="AE68" t="n">
        <v>1185309.95850672</v>
      </c>
      <c r="AF68" t="n">
        <v>4.328643039280844e-06</v>
      </c>
      <c r="AG68" t="n">
        <v>32.61574074074074</v>
      </c>
      <c r="AH68" t="n">
        <v>1072185.639659813</v>
      </c>
    </row>
    <row r="69">
      <c r="A69" t="n">
        <v>67</v>
      </c>
      <c r="B69" t="n">
        <v>130</v>
      </c>
      <c r="C69" t="inlineStr">
        <is>
          <t xml:space="preserve">CONCLUIDO	</t>
        </is>
      </c>
      <c r="D69" t="n">
        <v>3.5592</v>
      </c>
      <c r="E69" t="n">
        <v>28.1</v>
      </c>
      <c r="F69" t="n">
        <v>24.56</v>
      </c>
      <c r="G69" t="n">
        <v>98.23</v>
      </c>
      <c r="H69" t="n">
        <v>1.11</v>
      </c>
      <c r="I69" t="n">
        <v>15</v>
      </c>
      <c r="J69" t="n">
        <v>284.67</v>
      </c>
      <c r="K69" t="n">
        <v>59.19</v>
      </c>
      <c r="L69" t="n">
        <v>17.75</v>
      </c>
      <c r="M69" t="n">
        <v>13</v>
      </c>
      <c r="N69" t="n">
        <v>77.73</v>
      </c>
      <c r="O69" t="n">
        <v>35343.92</v>
      </c>
      <c r="P69" t="n">
        <v>344.24</v>
      </c>
      <c r="Q69" t="n">
        <v>1397.19</v>
      </c>
      <c r="R69" t="n">
        <v>85.41</v>
      </c>
      <c r="S69" t="n">
        <v>66.97</v>
      </c>
      <c r="T69" t="n">
        <v>6633.01</v>
      </c>
      <c r="U69" t="n">
        <v>0.78</v>
      </c>
      <c r="V69" t="n">
        <v>0.86</v>
      </c>
      <c r="W69" t="n">
        <v>5.32</v>
      </c>
      <c r="X69" t="n">
        <v>0.39</v>
      </c>
      <c r="Y69" t="n">
        <v>1</v>
      </c>
      <c r="Z69" t="n">
        <v>10</v>
      </c>
      <c r="AA69" t="n">
        <v>864.0195907039016</v>
      </c>
      <c r="AB69" t="n">
        <v>1182.189721855198</v>
      </c>
      <c r="AC69" t="n">
        <v>1069.363194015032</v>
      </c>
      <c r="AD69" t="n">
        <v>864019.5907039016</v>
      </c>
      <c r="AE69" t="n">
        <v>1182189.721855198</v>
      </c>
      <c r="AF69" t="n">
        <v>4.341817806732156e-06</v>
      </c>
      <c r="AG69" t="n">
        <v>32.52314814814815</v>
      </c>
      <c r="AH69" t="n">
        <v>1069363.194015032</v>
      </c>
    </row>
    <row r="70">
      <c r="A70" t="n">
        <v>68</v>
      </c>
      <c r="B70" t="n">
        <v>130</v>
      </c>
      <c r="C70" t="inlineStr">
        <is>
          <t xml:space="preserve">CONCLUIDO	</t>
        </is>
      </c>
      <c r="D70" t="n">
        <v>3.5588</v>
      </c>
      <c r="E70" t="n">
        <v>28.1</v>
      </c>
      <c r="F70" t="n">
        <v>24.56</v>
      </c>
      <c r="G70" t="n">
        <v>98.23999999999999</v>
      </c>
      <c r="H70" t="n">
        <v>1.12</v>
      </c>
      <c r="I70" t="n">
        <v>15</v>
      </c>
      <c r="J70" t="n">
        <v>285.17</v>
      </c>
      <c r="K70" t="n">
        <v>59.19</v>
      </c>
      <c r="L70" t="n">
        <v>18</v>
      </c>
      <c r="M70" t="n">
        <v>13</v>
      </c>
      <c r="N70" t="n">
        <v>77.98</v>
      </c>
      <c r="O70" t="n">
        <v>35405.59</v>
      </c>
      <c r="P70" t="n">
        <v>343.24</v>
      </c>
      <c r="Q70" t="n">
        <v>1397.23</v>
      </c>
      <c r="R70" t="n">
        <v>85.36</v>
      </c>
      <c r="S70" t="n">
        <v>66.97</v>
      </c>
      <c r="T70" t="n">
        <v>6608.38</v>
      </c>
      <c r="U70" t="n">
        <v>0.78</v>
      </c>
      <c r="V70" t="n">
        <v>0.86</v>
      </c>
      <c r="W70" t="n">
        <v>5.32</v>
      </c>
      <c r="X70" t="n">
        <v>0.4</v>
      </c>
      <c r="Y70" t="n">
        <v>1</v>
      </c>
      <c r="Z70" t="n">
        <v>10</v>
      </c>
      <c r="AA70" t="n">
        <v>863.3808158538025</v>
      </c>
      <c r="AB70" t="n">
        <v>1181.315721924535</v>
      </c>
      <c r="AC70" t="n">
        <v>1068.572607411085</v>
      </c>
      <c r="AD70" t="n">
        <v>863380.8158538025</v>
      </c>
      <c r="AE70" t="n">
        <v>1181315.721924535</v>
      </c>
      <c r="AF70" t="n">
        <v>4.341329852382107e-06</v>
      </c>
      <c r="AG70" t="n">
        <v>32.52314814814815</v>
      </c>
      <c r="AH70" t="n">
        <v>1068572.607411085</v>
      </c>
    </row>
    <row r="71">
      <c r="A71" t="n">
        <v>69</v>
      </c>
      <c r="B71" t="n">
        <v>130</v>
      </c>
      <c r="C71" t="inlineStr">
        <is>
          <t xml:space="preserve">CONCLUIDO	</t>
        </is>
      </c>
      <c r="D71" t="n">
        <v>3.5568</v>
      </c>
      <c r="E71" t="n">
        <v>28.12</v>
      </c>
      <c r="F71" t="n">
        <v>24.58</v>
      </c>
      <c r="G71" t="n">
        <v>98.31</v>
      </c>
      <c r="H71" t="n">
        <v>1.14</v>
      </c>
      <c r="I71" t="n">
        <v>15</v>
      </c>
      <c r="J71" t="n">
        <v>285.67</v>
      </c>
      <c r="K71" t="n">
        <v>59.19</v>
      </c>
      <c r="L71" t="n">
        <v>18.25</v>
      </c>
      <c r="M71" t="n">
        <v>13</v>
      </c>
      <c r="N71" t="n">
        <v>78.23</v>
      </c>
      <c r="O71" t="n">
        <v>35467.36</v>
      </c>
      <c r="P71" t="n">
        <v>342.26</v>
      </c>
      <c r="Q71" t="n">
        <v>1397.18</v>
      </c>
      <c r="R71" t="n">
        <v>85.97</v>
      </c>
      <c r="S71" t="n">
        <v>66.97</v>
      </c>
      <c r="T71" t="n">
        <v>6911.24</v>
      </c>
      <c r="U71" t="n">
        <v>0.78</v>
      </c>
      <c r="V71" t="n">
        <v>0.86</v>
      </c>
      <c r="W71" t="n">
        <v>5.32</v>
      </c>
      <c r="X71" t="n">
        <v>0.41</v>
      </c>
      <c r="Y71" t="n">
        <v>1</v>
      </c>
      <c r="Z71" t="n">
        <v>10</v>
      </c>
      <c r="AA71" t="n">
        <v>863.0239517514168</v>
      </c>
      <c r="AB71" t="n">
        <v>1180.827444715917</v>
      </c>
      <c r="AC71" t="n">
        <v>1068.130930693957</v>
      </c>
      <c r="AD71" t="n">
        <v>863023.9517514168</v>
      </c>
      <c r="AE71" t="n">
        <v>1180827.444715917</v>
      </c>
      <c r="AF71" t="n">
        <v>4.338890080631864e-06</v>
      </c>
      <c r="AG71" t="n">
        <v>32.5462962962963</v>
      </c>
      <c r="AH71" t="n">
        <v>1068130.930693957</v>
      </c>
    </row>
    <row r="72">
      <c r="A72" t="n">
        <v>70</v>
      </c>
      <c r="B72" t="n">
        <v>130</v>
      </c>
      <c r="C72" t="inlineStr">
        <is>
          <t xml:space="preserve">CONCLUIDO	</t>
        </is>
      </c>
      <c r="D72" t="n">
        <v>3.5582</v>
      </c>
      <c r="E72" t="n">
        <v>28.1</v>
      </c>
      <c r="F72" t="n">
        <v>24.57</v>
      </c>
      <c r="G72" t="n">
        <v>98.26000000000001</v>
      </c>
      <c r="H72" t="n">
        <v>1.15</v>
      </c>
      <c r="I72" t="n">
        <v>15</v>
      </c>
      <c r="J72" t="n">
        <v>286.18</v>
      </c>
      <c r="K72" t="n">
        <v>59.19</v>
      </c>
      <c r="L72" t="n">
        <v>18.5</v>
      </c>
      <c r="M72" t="n">
        <v>13</v>
      </c>
      <c r="N72" t="n">
        <v>78.48</v>
      </c>
      <c r="O72" t="n">
        <v>35529.23</v>
      </c>
      <c r="P72" t="n">
        <v>339.45</v>
      </c>
      <c r="Q72" t="n">
        <v>1397.17</v>
      </c>
      <c r="R72" t="n">
        <v>85.53</v>
      </c>
      <c r="S72" t="n">
        <v>66.97</v>
      </c>
      <c r="T72" t="n">
        <v>6691.55</v>
      </c>
      <c r="U72" t="n">
        <v>0.78</v>
      </c>
      <c r="V72" t="n">
        <v>0.86</v>
      </c>
      <c r="W72" t="n">
        <v>5.32</v>
      </c>
      <c r="X72" t="n">
        <v>0.4</v>
      </c>
      <c r="Y72" t="n">
        <v>1</v>
      </c>
      <c r="Z72" t="n">
        <v>10</v>
      </c>
      <c r="AA72" t="n">
        <v>860.9185295414169</v>
      </c>
      <c r="AB72" t="n">
        <v>1177.946713163523</v>
      </c>
      <c r="AC72" t="n">
        <v>1065.525132117791</v>
      </c>
      <c r="AD72" t="n">
        <v>860918.5295414169</v>
      </c>
      <c r="AE72" t="n">
        <v>1177946.713163523</v>
      </c>
      <c r="AF72" t="n">
        <v>4.340597920857034e-06</v>
      </c>
      <c r="AG72" t="n">
        <v>32.52314814814815</v>
      </c>
      <c r="AH72" t="n">
        <v>1065525.132117791</v>
      </c>
    </row>
    <row r="73">
      <c r="A73" t="n">
        <v>71</v>
      </c>
      <c r="B73" t="n">
        <v>130</v>
      </c>
      <c r="C73" t="inlineStr">
        <is>
          <t xml:space="preserve">CONCLUIDO	</t>
        </is>
      </c>
      <c r="D73" t="n">
        <v>3.5691</v>
      </c>
      <c r="E73" t="n">
        <v>28.02</v>
      </c>
      <c r="F73" t="n">
        <v>24.53</v>
      </c>
      <c r="G73" t="n">
        <v>105.12</v>
      </c>
      <c r="H73" t="n">
        <v>1.16</v>
      </c>
      <c r="I73" t="n">
        <v>14</v>
      </c>
      <c r="J73" t="n">
        <v>286.68</v>
      </c>
      <c r="K73" t="n">
        <v>59.19</v>
      </c>
      <c r="L73" t="n">
        <v>18.75</v>
      </c>
      <c r="M73" t="n">
        <v>12</v>
      </c>
      <c r="N73" t="n">
        <v>78.73999999999999</v>
      </c>
      <c r="O73" t="n">
        <v>35591.33</v>
      </c>
      <c r="P73" t="n">
        <v>337.81</v>
      </c>
      <c r="Q73" t="n">
        <v>1397.24</v>
      </c>
      <c r="R73" t="n">
        <v>84.54000000000001</v>
      </c>
      <c r="S73" t="n">
        <v>66.97</v>
      </c>
      <c r="T73" t="n">
        <v>6200.75</v>
      </c>
      <c r="U73" t="n">
        <v>0.79</v>
      </c>
      <c r="V73" t="n">
        <v>0.86</v>
      </c>
      <c r="W73" t="n">
        <v>5.31</v>
      </c>
      <c r="X73" t="n">
        <v>0.36</v>
      </c>
      <c r="Y73" t="n">
        <v>1</v>
      </c>
      <c r="Z73" t="n">
        <v>10</v>
      </c>
      <c r="AA73" t="n">
        <v>858.3948537899747</v>
      </c>
      <c r="AB73" t="n">
        <v>1174.493708663683</v>
      </c>
      <c r="AC73" t="n">
        <v>1062.401677521094</v>
      </c>
      <c r="AD73" t="n">
        <v>858394.8537899747</v>
      </c>
      <c r="AE73" t="n">
        <v>1174493.708663683</v>
      </c>
      <c r="AF73" t="n">
        <v>4.353894676895857e-06</v>
      </c>
      <c r="AG73" t="n">
        <v>32.43055555555556</v>
      </c>
      <c r="AH73" t="n">
        <v>1062401.677521094</v>
      </c>
    </row>
    <row r="74">
      <c r="A74" t="n">
        <v>72</v>
      </c>
      <c r="B74" t="n">
        <v>130</v>
      </c>
      <c r="C74" t="inlineStr">
        <is>
          <t xml:space="preserve">CONCLUIDO	</t>
        </is>
      </c>
      <c r="D74" t="n">
        <v>3.5698</v>
      </c>
      <c r="E74" t="n">
        <v>28.01</v>
      </c>
      <c r="F74" t="n">
        <v>24.52</v>
      </c>
      <c r="G74" t="n">
        <v>105.1</v>
      </c>
      <c r="H74" t="n">
        <v>1.18</v>
      </c>
      <c r="I74" t="n">
        <v>14</v>
      </c>
      <c r="J74" t="n">
        <v>287.18</v>
      </c>
      <c r="K74" t="n">
        <v>59.19</v>
      </c>
      <c r="L74" t="n">
        <v>19</v>
      </c>
      <c r="M74" t="n">
        <v>12</v>
      </c>
      <c r="N74" t="n">
        <v>78.98999999999999</v>
      </c>
      <c r="O74" t="n">
        <v>35653.4</v>
      </c>
      <c r="P74" t="n">
        <v>337.65</v>
      </c>
      <c r="Q74" t="n">
        <v>1397.17</v>
      </c>
      <c r="R74" t="n">
        <v>84.28</v>
      </c>
      <c r="S74" t="n">
        <v>66.97</v>
      </c>
      <c r="T74" t="n">
        <v>6069.3</v>
      </c>
      <c r="U74" t="n">
        <v>0.79</v>
      </c>
      <c r="V74" t="n">
        <v>0.86</v>
      </c>
      <c r="W74" t="n">
        <v>5.31</v>
      </c>
      <c r="X74" t="n">
        <v>0.36</v>
      </c>
      <c r="Y74" t="n">
        <v>1</v>
      </c>
      <c r="Z74" t="n">
        <v>10</v>
      </c>
      <c r="AA74" t="n">
        <v>858.1636883167864</v>
      </c>
      <c r="AB74" t="n">
        <v>1174.177417864966</v>
      </c>
      <c r="AC74" t="n">
        <v>1062.115573072289</v>
      </c>
      <c r="AD74" t="n">
        <v>858163.6883167864</v>
      </c>
      <c r="AE74" t="n">
        <v>1174177.417864966</v>
      </c>
      <c r="AF74" t="n">
        <v>4.354748597008442e-06</v>
      </c>
      <c r="AG74" t="n">
        <v>32.41898148148149</v>
      </c>
      <c r="AH74" t="n">
        <v>1062115.573072289</v>
      </c>
    </row>
    <row r="75">
      <c r="A75" t="n">
        <v>73</v>
      </c>
      <c r="B75" t="n">
        <v>130</v>
      </c>
      <c r="C75" t="inlineStr">
        <is>
          <t xml:space="preserve">CONCLUIDO	</t>
        </is>
      </c>
      <c r="D75" t="n">
        <v>3.5679</v>
      </c>
      <c r="E75" t="n">
        <v>28.03</v>
      </c>
      <c r="F75" t="n">
        <v>24.54</v>
      </c>
      <c r="G75" t="n">
        <v>105.16</v>
      </c>
      <c r="H75" t="n">
        <v>1.19</v>
      </c>
      <c r="I75" t="n">
        <v>14</v>
      </c>
      <c r="J75" t="n">
        <v>287.69</v>
      </c>
      <c r="K75" t="n">
        <v>59.19</v>
      </c>
      <c r="L75" t="n">
        <v>19.25</v>
      </c>
      <c r="M75" t="n">
        <v>12</v>
      </c>
      <c r="N75" t="n">
        <v>79.23999999999999</v>
      </c>
      <c r="O75" t="n">
        <v>35715.58</v>
      </c>
      <c r="P75" t="n">
        <v>336.37</v>
      </c>
      <c r="Q75" t="n">
        <v>1397.18</v>
      </c>
      <c r="R75" t="n">
        <v>84.73</v>
      </c>
      <c r="S75" t="n">
        <v>66.97</v>
      </c>
      <c r="T75" t="n">
        <v>6296.09</v>
      </c>
      <c r="U75" t="n">
        <v>0.79</v>
      </c>
      <c r="V75" t="n">
        <v>0.86</v>
      </c>
      <c r="W75" t="n">
        <v>5.32</v>
      </c>
      <c r="X75" t="n">
        <v>0.37</v>
      </c>
      <c r="Y75" t="n">
        <v>1</v>
      </c>
      <c r="Z75" t="n">
        <v>10</v>
      </c>
      <c r="AA75" t="n">
        <v>857.5916743487023</v>
      </c>
      <c r="AB75" t="n">
        <v>1173.394763118358</v>
      </c>
      <c r="AC75" t="n">
        <v>1061.407613796235</v>
      </c>
      <c r="AD75" t="n">
        <v>857591.6743487023</v>
      </c>
      <c r="AE75" t="n">
        <v>1173394.763118358</v>
      </c>
      <c r="AF75" t="n">
        <v>4.352430813845711e-06</v>
      </c>
      <c r="AG75" t="n">
        <v>32.44212962962963</v>
      </c>
      <c r="AH75" t="n">
        <v>1061407.613796235</v>
      </c>
    </row>
    <row r="76">
      <c r="A76" t="n">
        <v>74</v>
      </c>
      <c r="B76" t="n">
        <v>130</v>
      </c>
      <c r="C76" t="inlineStr">
        <is>
          <t xml:space="preserve">CONCLUIDO	</t>
        </is>
      </c>
      <c r="D76" t="n">
        <v>3.568</v>
      </c>
      <c r="E76" t="n">
        <v>28.03</v>
      </c>
      <c r="F76" t="n">
        <v>24.54</v>
      </c>
      <c r="G76" t="n">
        <v>105.16</v>
      </c>
      <c r="H76" t="n">
        <v>1.2</v>
      </c>
      <c r="I76" t="n">
        <v>14</v>
      </c>
      <c r="J76" t="n">
        <v>288.19</v>
      </c>
      <c r="K76" t="n">
        <v>59.19</v>
      </c>
      <c r="L76" t="n">
        <v>19.5</v>
      </c>
      <c r="M76" t="n">
        <v>12</v>
      </c>
      <c r="N76" t="n">
        <v>79.5</v>
      </c>
      <c r="O76" t="n">
        <v>35777.86</v>
      </c>
      <c r="P76" t="n">
        <v>332.53</v>
      </c>
      <c r="Q76" t="n">
        <v>1397.23</v>
      </c>
      <c r="R76" t="n">
        <v>84.56999999999999</v>
      </c>
      <c r="S76" t="n">
        <v>66.97</v>
      </c>
      <c r="T76" t="n">
        <v>6218.95</v>
      </c>
      <c r="U76" t="n">
        <v>0.79</v>
      </c>
      <c r="V76" t="n">
        <v>0.86</v>
      </c>
      <c r="W76" t="n">
        <v>5.32</v>
      </c>
      <c r="X76" t="n">
        <v>0.37</v>
      </c>
      <c r="Y76" t="n">
        <v>1</v>
      </c>
      <c r="Z76" t="n">
        <v>10</v>
      </c>
      <c r="AA76" t="n">
        <v>854.9786360293755</v>
      </c>
      <c r="AB76" t="n">
        <v>1169.81948881074</v>
      </c>
      <c r="AC76" t="n">
        <v>1058.173558650607</v>
      </c>
      <c r="AD76" t="n">
        <v>854978.6360293755</v>
      </c>
      <c r="AE76" t="n">
        <v>1169819.48881074</v>
      </c>
      <c r="AF76" t="n">
        <v>4.352552802433224e-06</v>
      </c>
      <c r="AG76" t="n">
        <v>32.44212962962963</v>
      </c>
      <c r="AH76" t="n">
        <v>1058173.558650607</v>
      </c>
    </row>
    <row r="77">
      <c r="A77" t="n">
        <v>75</v>
      </c>
      <c r="B77" t="n">
        <v>130</v>
      </c>
      <c r="C77" t="inlineStr">
        <is>
          <t xml:space="preserve">CONCLUIDO	</t>
        </is>
      </c>
      <c r="D77" t="n">
        <v>3.5786</v>
      </c>
      <c r="E77" t="n">
        <v>27.94</v>
      </c>
      <c r="F77" t="n">
        <v>24.5</v>
      </c>
      <c r="G77" t="n">
        <v>113.09</v>
      </c>
      <c r="H77" t="n">
        <v>1.22</v>
      </c>
      <c r="I77" t="n">
        <v>13</v>
      </c>
      <c r="J77" t="n">
        <v>288.7</v>
      </c>
      <c r="K77" t="n">
        <v>59.19</v>
      </c>
      <c r="L77" t="n">
        <v>19.75</v>
      </c>
      <c r="M77" t="n">
        <v>11</v>
      </c>
      <c r="N77" t="n">
        <v>79.75</v>
      </c>
      <c r="O77" t="n">
        <v>35840.25</v>
      </c>
      <c r="P77" t="n">
        <v>330.97</v>
      </c>
      <c r="Q77" t="n">
        <v>1397.18</v>
      </c>
      <c r="R77" t="n">
        <v>83.59999999999999</v>
      </c>
      <c r="S77" t="n">
        <v>66.97</v>
      </c>
      <c r="T77" t="n">
        <v>5737.84</v>
      </c>
      <c r="U77" t="n">
        <v>0.8</v>
      </c>
      <c r="V77" t="n">
        <v>0.86</v>
      </c>
      <c r="W77" t="n">
        <v>5.31</v>
      </c>
      <c r="X77" t="n">
        <v>0.34</v>
      </c>
      <c r="Y77" t="n">
        <v>1</v>
      </c>
      <c r="Z77" t="n">
        <v>10</v>
      </c>
      <c r="AA77" t="n">
        <v>842.8042282440388</v>
      </c>
      <c r="AB77" t="n">
        <v>1153.161926981878</v>
      </c>
      <c r="AC77" t="n">
        <v>1043.105771143656</v>
      </c>
      <c r="AD77" t="n">
        <v>842804.2282440388</v>
      </c>
      <c r="AE77" t="n">
        <v>1153161.926981878</v>
      </c>
      <c r="AF77" t="n">
        <v>4.365483592709511e-06</v>
      </c>
      <c r="AG77" t="n">
        <v>32.33796296296297</v>
      </c>
      <c r="AH77" t="n">
        <v>1043105.771143656</v>
      </c>
    </row>
    <row r="78">
      <c r="A78" t="n">
        <v>76</v>
      </c>
      <c r="B78" t="n">
        <v>130</v>
      </c>
      <c r="C78" t="inlineStr">
        <is>
          <t xml:space="preserve">CONCLUIDO	</t>
        </is>
      </c>
      <c r="D78" t="n">
        <v>3.5766</v>
      </c>
      <c r="E78" t="n">
        <v>27.96</v>
      </c>
      <c r="F78" t="n">
        <v>24.52</v>
      </c>
      <c r="G78" t="n">
        <v>113.16</v>
      </c>
      <c r="H78" t="n">
        <v>1.23</v>
      </c>
      <c r="I78" t="n">
        <v>13</v>
      </c>
      <c r="J78" t="n">
        <v>289.2</v>
      </c>
      <c r="K78" t="n">
        <v>59.19</v>
      </c>
      <c r="L78" t="n">
        <v>20</v>
      </c>
      <c r="M78" t="n">
        <v>11</v>
      </c>
      <c r="N78" t="n">
        <v>80.01000000000001</v>
      </c>
      <c r="O78" t="n">
        <v>35902.74</v>
      </c>
      <c r="P78" t="n">
        <v>332.35</v>
      </c>
      <c r="Q78" t="n">
        <v>1397.18</v>
      </c>
      <c r="R78" t="n">
        <v>83.98999999999999</v>
      </c>
      <c r="S78" t="n">
        <v>66.97</v>
      </c>
      <c r="T78" t="n">
        <v>5932.13</v>
      </c>
      <c r="U78" t="n">
        <v>0.8</v>
      </c>
      <c r="V78" t="n">
        <v>0.86</v>
      </c>
      <c r="W78" t="n">
        <v>5.32</v>
      </c>
      <c r="X78" t="n">
        <v>0.35</v>
      </c>
      <c r="Y78" t="n">
        <v>1</v>
      </c>
      <c r="Z78" t="n">
        <v>10</v>
      </c>
      <c r="AA78" t="n">
        <v>853.8995539261811</v>
      </c>
      <c r="AB78" t="n">
        <v>1168.343041071407</v>
      </c>
      <c r="AC78" t="n">
        <v>1056.838021011309</v>
      </c>
      <c r="AD78" t="n">
        <v>853899.553926181</v>
      </c>
      <c r="AE78" t="n">
        <v>1168343.041071407</v>
      </c>
      <c r="AF78" t="n">
        <v>4.363043820959269e-06</v>
      </c>
      <c r="AG78" t="n">
        <v>32.36111111111111</v>
      </c>
      <c r="AH78" t="n">
        <v>1056838.021011309</v>
      </c>
    </row>
    <row r="79">
      <c r="A79" t="n">
        <v>77</v>
      </c>
      <c r="B79" t="n">
        <v>130</v>
      </c>
      <c r="C79" t="inlineStr">
        <is>
          <t xml:space="preserve">CONCLUIDO	</t>
        </is>
      </c>
      <c r="D79" t="n">
        <v>3.5764</v>
      </c>
      <c r="E79" t="n">
        <v>27.96</v>
      </c>
      <c r="F79" t="n">
        <v>24.52</v>
      </c>
      <c r="G79" t="n">
        <v>113.17</v>
      </c>
      <c r="H79" t="n">
        <v>1.24</v>
      </c>
      <c r="I79" t="n">
        <v>13</v>
      </c>
      <c r="J79" t="n">
        <v>289.71</v>
      </c>
      <c r="K79" t="n">
        <v>59.19</v>
      </c>
      <c r="L79" t="n">
        <v>20.25</v>
      </c>
      <c r="M79" t="n">
        <v>10</v>
      </c>
      <c r="N79" t="n">
        <v>80.27</v>
      </c>
      <c r="O79" t="n">
        <v>35965.33</v>
      </c>
      <c r="P79" t="n">
        <v>332.17</v>
      </c>
      <c r="Q79" t="n">
        <v>1397.22</v>
      </c>
      <c r="R79" t="n">
        <v>84.16</v>
      </c>
      <c r="S79" t="n">
        <v>66.97</v>
      </c>
      <c r="T79" t="n">
        <v>6015.56</v>
      </c>
      <c r="U79" t="n">
        <v>0.8</v>
      </c>
      <c r="V79" t="n">
        <v>0.86</v>
      </c>
      <c r="W79" t="n">
        <v>5.32</v>
      </c>
      <c r="X79" t="n">
        <v>0.35</v>
      </c>
      <c r="Y79" t="n">
        <v>1</v>
      </c>
      <c r="Z79" t="n">
        <v>10</v>
      </c>
      <c r="AA79" t="n">
        <v>853.7975876366321</v>
      </c>
      <c r="AB79" t="n">
        <v>1168.203526295611</v>
      </c>
      <c r="AC79" t="n">
        <v>1056.711821329905</v>
      </c>
      <c r="AD79" t="n">
        <v>853797.5876366321</v>
      </c>
      <c r="AE79" t="n">
        <v>1168203.526295611</v>
      </c>
      <c r="AF79" t="n">
        <v>4.362799843784244e-06</v>
      </c>
      <c r="AG79" t="n">
        <v>32.36111111111111</v>
      </c>
      <c r="AH79" t="n">
        <v>1056711.821329904</v>
      </c>
    </row>
    <row r="80">
      <c r="A80" t="n">
        <v>78</v>
      </c>
      <c r="B80" t="n">
        <v>130</v>
      </c>
      <c r="C80" t="inlineStr">
        <is>
          <t xml:space="preserve">CONCLUIDO	</t>
        </is>
      </c>
      <c r="D80" t="n">
        <v>3.5768</v>
      </c>
      <c r="E80" t="n">
        <v>27.96</v>
      </c>
      <c r="F80" t="n">
        <v>24.52</v>
      </c>
      <c r="G80" t="n">
        <v>113.16</v>
      </c>
      <c r="H80" t="n">
        <v>1.26</v>
      </c>
      <c r="I80" t="n">
        <v>13</v>
      </c>
      <c r="J80" t="n">
        <v>290.22</v>
      </c>
      <c r="K80" t="n">
        <v>59.19</v>
      </c>
      <c r="L80" t="n">
        <v>20.5</v>
      </c>
      <c r="M80" t="n">
        <v>9</v>
      </c>
      <c r="N80" t="n">
        <v>80.53</v>
      </c>
      <c r="O80" t="n">
        <v>36028.03</v>
      </c>
      <c r="P80" t="n">
        <v>332.41</v>
      </c>
      <c r="Q80" t="n">
        <v>1397.19</v>
      </c>
      <c r="R80" t="n">
        <v>84.06999999999999</v>
      </c>
      <c r="S80" t="n">
        <v>66.97</v>
      </c>
      <c r="T80" t="n">
        <v>5973.51</v>
      </c>
      <c r="U80" t="n">
        <v>0.8</v>
      </c>
      <c r="V80" t="n">
        <v>0.86</v>
      </c>
      <c r="W80" t="n">
        <v>5.32</v>
      </c>
      <c r="X80" t="n">
        <v>0.35</v>
      </c>
      <c r="Y80" t="n">
        <v>1</v>
      </c>
      <c r="Z80" t="n">
        <v>10</v>
      </c>
      <c r="AA80" t="n">
        <v>853.9203642727772</v>
      </c>
      <c r="AB80" t="n">
        <v>1168.371514705708</v>
      </c>
      <c r="AC80" t="n">
        <v>1056.863777161914</v>
      </c>
      <c r="AD80" t="n">
        <v>853920.3642727772</v>
      </c>
      <c r="AE80" t="n">
        <v>1168371.514705708</v>
      </c>
      <c r="AF80" t="n">
        <v>4.363287798134292e-06</v>
      </c>
      <c r="AG80" t="n">
        <v>32.36111111111111</v>
      </c>
      <c r="AH80" t="n">
        <v>1056863.777161914</v>
      </c>
    </row>
    <row r="81">
      <c r="A81" t="n">
        <v>79</v>
      </c>
      <c r="B81" t="n">
        <v>130</v>
      </c>
      <c r="C81" t="inlineStr">
        <is>
          <t xml:space="preserve">CONCLUIDO	</t>
        </is>
      </c>
      <c r="D81" t="n">
        <v>3.5771</v>
      </c>
      <c r="E81" t="n">
        <v>27.96</v>
      </c>
      <c r="F81" t="n">
        <v>24.52</v>
      </c>
      <c r="G81" t="n">
        <v>113.15</v>
      </c>
      <c r="H81" t="n">
        <v>1.27</v>
      </c>
      <c r="I81" t="n">
        <v>13</v>
      </c>
      <c r="J81" t="n">
        <v>290.73</v>
      </c>
      <c r="K81" t="n">
        <v>59.19</v>
      </c>
      <c r="L81" t="n">
        <v>20.75</v>
      </c>
      <c r="M81" t="n">
        <v>8</v>
      </c>
      <c r="N81" t="n">
        <v>80.79000000000001</v>
      </c>
      <c r="O81" t="n">
        <v>36090.84</v>
      </c>
      <c r="P81" t="n">
        <v>329.98</v>
      </c>
      <c r="Q81" t="n">
        <v>1397.18</v>
      </c>
      <c r="R81" t="n">
        <v>83.90000000000001</v>
      </c>
      <c r="S81" t="n">
        <v>66.97</v>
      </c>
      <c r="T81" t="n">
        <v>5886.97</v>
      </c>
      <c r="U81" t="n">
        <v>0.8</v>
      </c>
      <c r="V81" t="n">
        <v>0.86</v>
      </c>
      <c r="W81" t="n">
        <v>5.32</v>
      </c>
      <c r="X81" t="n">
        <v>0.35</v>
      </c>
      <c r="Y81" t="n">
        <v>1</v>
      </c>
      <c r="Z81" t="n">
        <v>10</v>
      </c>
      <c r="AA81" t="n">
        <v>852.2476830040005</v>
      </c>
      <c r="AB81" t="n">
        <v>1166.082878400278</v>
      </c>
      <c r="AC81" t="n">
        <v>1054.793565093354</v>
      </c>
      <c r="AD81" t="n">
        <v>852247.6830040005</v>
      </c>
      <c r="AE81" t="n">
        <v>1166082.878400278</v>
      </c>
      <c r="AF81" t="n">
        <v>4.36365376389683e-06</v>
      </c>
      <c r="AG81" t="n">
        <v>32.36111111111111</v>
      </c>
      <c r="AH81" t="n">
        <v>1054793.565093354</v>
      </c>
    </row>
    <row r="82">
      <c r="A82" t="n">
        <v>80</v>
      </c>
      <c r="B82" t="n">
        <v>130</v>
      </c>
      <c r="C82" t="inlineStr">
        <is>
          <t xml:space="preserve">CONCLUIDO	</t>
        </is>
      </c>
      <c r="D82" t="n">
        <v>3.5771</v>
      </c>
      <c r="E82" t="n">
        <v>27.96</v>
      </c>
      <c r="F82" t="n">
        <v>24.51</v>
      </c>
      <c r="G82" t="n">
        <v>113.14</v>
      </c>
      <c r="H82" t="n">
        <v>1.28</v>
      </c>
      <c r="I82" t="n">
        <v>13</v>
      </c>
      <c r="J82" t="n">
        <v>291.24</v>
      </c>
      <c r="K82" t="n">
        <v>59.19</v>
      </c>
      <c r="L82" t="n">
        <v>21</v>
      </c>
      <c r="M82" t="n">
        <v>8</v>
      </c>
      <c r="N82" t="n">
        <v>81.05</v>
      </c>
      <c r="O82" t="n">
        <v>36153.75</v>
      </c>
      <c r="P82" t="n">
        <v>328.79</v>
      </c>
      <c r="Q82" t="n">
        <v>1397.17</v>
      </c>
      <c r="R82" t="n">
        <v>83.88</v>
      </c>
      <c r="S82" t="n">
        <v>66.97</v>
      </c>
      <c r="T82" t="n">
        <v>5875.34</v>
      </c>
      <c r="U82" t="n">
        <v>0.8</v>
      </c>
      <c r="V82" t="n">
        <v>0.86</v>
      </c>
      <c r="W82" t="n">
        <v>5.32</v>
      </c>
      <c r="X82" t="n">
        <v>0.35</v>
      </c>
      <c r="Y82" t="n">
        <v>1</v>
      </c>
      <c r="Z82" t="n">
        <v>10</v>
      </c>
      <c r="AA82" t="n">
        <v>851.3905976751378</v>
      </c>
      <c r="AB82" t="n">
        <v>1164.910176441392</v>
      </c>
      <c r="AC82" t="n">
        <v>1053.732784163527</v>
      </c>
      <c r="AD82" t="n">
        <v>851390.5976751378</v>
      </c>
      <c r="AE82" t="n">
        <v>1164910.176441392</v>
      </c>
      <c r="AF82" t="n">
        <v>4.36365376389683e-06</v>
      </c>
      <c r="AG82" t="n">
        <v>32.36111111111111</v>
      </c>
      <c r="AH82" t="n">
        <v>1053732.784163526</v>
      </c>
    </row>
    <row r="83">
      <c r="A83" t="n">
        <v>81</v>
      </c>
      <c r="B83" t="n">
        <v>130</v>
      </c>
      <c r="C83" t="inlineStr">
        <is>
          <t xml:space="preserve">CONCLUIDO	</t>
        </is>
      </c>
      <c r="D83" t="n">
        <v>3.5766</v>
      </c>
      <c r="E83" t="n">
        <v>27.96</v>
      </c>
      <c r="F83" t="n">
        <v>24.52</v>
      </c>
      <c r="G83" t="n">
        <v>113.17</v>
      </c>
      <c r="H83" t="n">
        <v>1.3</v>
      </c>
      <c r="I83" t="n">
        <v>13</v>
      </c>
      <c r="J83" t="n">
        <v>291.75</v>
      </c>
      <c r="K83" t="n">
        <v>59.19</v>
      </c>
      <c r="L83" t="n">
        <v>21.25</v>
      </c>
      <c r="M83" t="n">
        <v>5</v>
      </c>
      <c r="N83" t="n">
        <v>81.31</v>
      </c>
      <c r="O83" t="n">
        <v>36216.77</v>
      </c>
      <c r="P83" t="n">
        <v>328.59</v>
      </c>
      <c r="Q83" t="n">
        <v>1397.26</v>
      </c>
      <c r="R83" t="n">
        <v>83.97</v>
      </c>
      <c r="S83" t="n">
        <v>66.97</v>
      </c>
      <c r="T83" t="n">
        <v>5924.04</v>
      </c>
      <c r="U83" t="n">
        <v>0.8</v>
      </c>
      <c r="V83" t="n">
        <v>0.86</v>
      </c>
      <c r="W83" t="n">
        <v>5.32</v>
      </c>
      <c r="X83" t="n">
        <v>0.35</v>
      </c>
      <c r="Y83" t="n">
        <v>1</v>
      </c>
      <c r="Z83" t="n">
        <v>10</v>
      </c>
      <c r="AA83" t="n">
        <v>851.3568828342359</v>
      </c>
      <c r="AB83" t="n">
        <v>1164.864046308676</v>
      </c>
      <c r="AC83" t="n">
        <v>1053.691056625933</v>
      </c>
      <c r="AD83" t="n">
        <v>851356.8828342359</v>
      </c>
      <c r="AE83" t="n">
        <v>1164864.046308676</v>
      </c>
      <c r="AF83" t="n">
        <v>4.363043820959269e-06</v>
      </c>
      <c r="AG83" t="n">
        <v>32.36111111111111</v>
      </c>
      <c r="AH83" t="n">
        <v>1053691.056625933</v>
      </c>
    </row>
    <row r="84">
      <c r="A84" t="n">
        <v>82</v>
      </c>
      <c r="B84" t="n">
        <v>130</v>
      </c>
      <c r="C84" t="inlineStr">
        <is>
          <t xml:space="preserve">CONCLUIDO	</t>
        </is>
      </c>
      <c r="D84" t="n">
        <v>3.5865</v>
      </c>
      <c r="E84" t="n">
        <v>27.88</v>
      </c>
      <c r="F84" t="n">
        <v>24.49</v>
      </c>
      <c r="G84" t="n">
        <v>122.45</v>
      </c>
      <c r="H84" t="n">
        <v>1.31</v>
      </c>
      <c r="I84" t="n">
        <v>12</v>
      </c>
      <c r="J84" t="n">
        <v>292.26</v>
      </c>
      <c r="K84" t="n">
        <v>59.19</v>
      </c>
      <c r="L84" t="n">
        <v>21.5</v>
      </c>
      <c r="M84" t="n">
        <v>4</v>
      </c>
      <c r="N84" t="n">
        <v>81.56999999999999</v>
      </c>
      <c r="O84" t="n">
        <v>36279.9</v>
      </c>
      <c r="P84" t="n">
        <v>325.92</v>
      </c>
      <c r="Q84" t="n">
        <v>1397.22</v>
      </c>
      <c r="R84" t="n">
        <v>83.03</v>
      </c>
      <c r="S84" t="n">
        <v>66.97</v>
      </c>
      <c r="T84" t="n">
        <v>5455.05</v>
      </c>
      <c r="U84" t="n">
        <v>0.8100000000000001</v>
      </c>
      <c r="V84" t="n">
        <v>0.86</v>
      </c>
      <c r="W84" t="n">
        <v>5.32</v>
      </c>
      <c r="X84" t="n">
        <v>0.33</v>
      </c>
      <c r="Y84" t="n">
        <v>1</v>
      </c>
      <c r="Z84" t="n">
        <v>10</v>
      </c>
      <c r="AA84" t="n">
        <v>838.5705350876781</v>
      </c>
      <c r="AB84" t="n">
        <v>1147.369201227985</v>
      </c>
      <c r="AC84" t="n">
        <v>1037.865895005574</v>
      </c>
      <c r="AD84" t="n">
        <v>838570.5350876781</v>
      </c>
      <c r="AE84" t="n">
        <v>1147369.201227985</v>
      </c>
      <c r="AF84" t="n">
        <v>4.37512069112297e-06</v>
      </c>
      <c r="AG84" t="n">
        <v>32.26851851851852</v>
      </c>
      <c r="AH84" t="n">
        <v>1037865.895005574</v>
      </c>
    </row>
    <row r="85">
      <c r="A85" t="n">
        <v>83</v>
      </c>
      <c r="B85" t="n">
        <v>130</v>
      </c>
      <c r="C85" t="inlineStr">
        <is>
          <t xml:space="preserve">CONCLUIDO	</t>
        </is>
      </c>
      <c r="D85" t="n">
        <v>3.5871</v>
      </c>
      <c r="E85" t="n">
        <v>27.88</v>
      </c>
      <c r="F85" t="n">
        <v>24.49</v>
      </c>
      <c r="G85" t="n">
        <v>122.43</v>
      </c>
      <c r="H85" t="n">
        <v>1.32</v>
      </c>
      <c r="I85" t="n">
        <v>12</v>
      </c>
      <c r="J85" t="n">
        <v>292.77</v>
      </c>
      <c r="K85" t="n">
        <v>59.19</v>
      </c>
      <c r="L85" t="n">
        <v>21.75</v>
      </c>
      <c r="M85" t="n">
        <v>4</v>
      </c>
      <c r="N85" t="n">
        <v>81.83</v>
      </c>
      <c r="O85" t="n">
        <v>36343.13</v>
      </c>
      <c r="P85" t="n">
        <v>326.27</v>
      </c>
      <c r="Q85" t="n">
        <v>1397.21</v>
      </c>
      <c r="R85" t="n">
        <v>82.70999999999999</v>
      </c>
      <c r="S85" t="n">
        <v>66.97</v>
      </c>
      <c r="T85" t="n">
        <v>5295.82</v>
      </c>
      <c r="U85" t="n">
        <v>0.8100000000000001</v>
      </c>
      <c r="V85" t="n">
        <v>0.86</v>
      </c>
      <c r="W85" t="n">
        <v>5.32</v>
      </c>
      <c r="X85" t="n">
        <v>0.32</v>
      </c>
      <c r="Y85" t="n">
        <v>1</v>
      </c>
      <c r="Z85" t="n">
        <v>10</v>
      </c>
      <c r="AA85" t="n">
        <v>838.7483262912713</v>
      </c>
      <c r="AB85" t="n">
        <v>1147.612462996336</v>
      </c>
      <c r="AC85" t="n">
        <v>1038.085940212173</v>
      </c>
      <c r="AD85" t="n">
        <v>838748.3262912713</v>
      </c>
      <c r="AE85" t="n">
        <v>1147612.462996336</v>
      </c>
      <c r="AF85" t="n">
        <v>4.375852622648043e-06</v>
      </c>
      <c r="AG85" t="n">
        <v>32.26851851851852</v>
      </c>
      <c r="AH85" t="n">
        <v>1038085.940212173</v>
      </c>
    </row>
    <row r="86">
      <c r="A86" t="n">
        <v>84</v>
      </c>
      <c r="B86" t="n">
        <v>130</v>
      </c>
      <c r="C86" t="inlineStr">
        <is>
          <t xml:space="preserve">CONCLUIDO	</t>
        </is>
      </c>
      <c r="D86" t="n">
        <v>3.5864</v>
      </c>
      <c r="E86" t="n">
        <v>27.88</v>
      </c>
      <c r="F86" t="n">
        <v>24.49</v>
      </c>
      <c r="G86" t="n">
        <v>122.46</v>
      </c>
      <c r="H86" t="n">
        <v>1.34</v>
      </c>
      <c r="I86" t="n">
        <v>12</v>
      </c>
      <c r="J86" t="n">
        <v>293.29</v>
      </c>
      <c r="K86" t="n">
        <v>59.19</v>
      </c>
      <c r="L86" t="n">
        <v>22</v>
      </c>
      <c r="M86" t="n">
        <v>3</v>
      </c>
      <c r="N86" t="n">
        <v>82.09</v>
      </c>
      <c r="O86" t="n">
        <v>36406.47</v>
      </c>
      <c r="P86" t="n">
        <v>326.73</v>
      </c>
      <c r="Q86" t="n">
        <v>1397.26</v>
      </c>
      <c r="R86" t="n">
        <v>82.84999999999999</v>
      </c>
      <c r="S86" t="n">
        <v>66.97</v>
      </c>
      <c r="T86" t="n">
        <v>5366.54</v>
      </c>
      <c r="U86" t="n">
        <v>0.8100000000000001</v>
      </c>
      <c r="V86" t="n">
        <v>0.86</v>
      </c>
      <c r="W86" t="n">
        <v>5.32</v>
      </c>
      <c r="X86" t="n">
        <v>0.33</v>
      </c>
      <c r="Y86" t="n">
        <v>1</v>
      </c>
      <c r="Z86" t="n">
        <v>10</v>
      </c>
      <c r="AA86" t="n">
        <v>839.1264966167143</v>
      </c>
      <c r="AB86" t="n">
        <v>1148.129892319304</v>
      </c>
      <c r="AC86" t="n">
        <v>1038.553986806774</v>
      </c>
      <c r="AD86" t="n">
        <v>839126.4966167144</v>
      </c>
      <c r="AE86" t="n">
        <v>1148129.892319304</v>
      </c>
      <c r="AF86" t="n">
        <v>4.374998702535458e-06</v>
      </c>
      <c r="AG86" t="n">
        <v>32.26851851851852</v>
      </c>
      <c r="AH86" t="n">
        <v>1038553.986806774</v>
      </c>
    </row>
    <row r="87">
      <c r="A87" t="n">
        <v>85</v>
      </c>
      <c r="B87" t="n">
        <v>130</v>
      </c>
      <c r="C87" t="inlineStr">
        <is>
          <t xml:space="preserve">CONCLUIDO	</t>
        </is>
      </c>
      <c r="D87" t="n">
        <v>3.5854</v>
      </c>
      <c r="E87" t="n">
        <v>27.89</v>
      </c>
      <c r="F87" t="n">
        <v>24.5</v>
      </c>
      <c r="G87" t="n">
        <v>122.49</v>
      </c>
      <c r="H87" t="n">
        <v>1.35</v>
      </c>
      <c r="I87" t="n">
        <v>12</v>
      </c>
      <c r="J87" t="n">
        <v>293.8</v>
      </c>
      <c r="K87" t="n">
        <v>59.19</v>
      </c>
      <c r="L87" t="n">
        <v>22.25</v>
      </c>
      <c r="M87" t="n">
        <v>1</v>
      </c>
      <c r="N87" t="n">
        <v>82.36</v>
      </c>
      <c r="O87" t="n">
        <v>36469.92</v>
      </c>
      <c r="P87" t="n">
        <v>327.28</v>
      </c>
      <c r="Q87" t="n">
        <v>1397.17</v>
      </c>
      <c r="R87" t="n">
        <v>82.97</v>
      </c>
      <c r="S87" t="n">
        <v>66.97</v>
      </c>
      <c r="T87" t="n">
        <v>5425.64</v>
      </c>
      <c r="U87" t="n">
        <v>0.8100000000000001</v>
      </c>
      <c r="V87" t="n">
        <v>0.86</v>
      </c>
      <c r="W87" t="n">
        <v>5.33</v>
      </c>
      <c r="X87" t="n">
        <v>0.33</v>
      </c>
      <c r="Y87" t="n">
        <v>1</v>
      </c>
      <c r="Z87" t="n">
        <v>10</v>
      </c>
      <c r="AA87" t="n">
        <v>839.6470673888577</v>
      </c>
      <c r="AB87" t="n">
        <v>1148.842160215713</v>
      </c>
      <c r="AC87" t="n">
        <v>1039.198276854823</v>
      </c>
      <c r="AD87" t="n">
        <v>839647.0673888577</v>
      </c>
      <c r="AE87" t="n">
        <v>1148842.160215713</v>
      </c>
      <c r="AF87" t="n">
        <v>4.373778816660336e-06</v>
      </c>
      <c r="AG87" t="n">
        <v>32.2800925925926</v>
      </c>
      <c r="AH87" t="n">
        <v>1039198.276854823</v>
      </c>
    </row>
    <row r="88">
      <c r="A88" t="n">
        <v>86</v>
      </c>
      <c r="B88" t="n">
        <v>130</v>
      </c>
      <c r="C88" t="inlineStr">
        <is>
          <t xml:space="preserve">CONCLUIDO	</t>
        </is>
      </c>
      <c r="D88" t="n">
        <v>3.5858</v>
      </c>
      <c r="E88" t="n">
        <v>27.89</v>
      </c>
      <c r="F88" t="n">
        <v>24.5</v>
      </c>
      <c r="G88" t="n">
        <v>122.48</v>
      </c>
      <c r="H88" t="n">
        <v>1.36</v>
      </c>
      <c r="I88" t="n">
        <v>12</v>
      </c>
      <c r="J88" t="n">
        <v>294.32</v>
      </c>
      <c r="K88" t="n">
        <v>59.19</v>
      </c>
      <c r="L88" t="n">
        <v>22.5</v>
      </c>
      <c r="M88" t="n">
        <v>1</v>
      </c>
      <c r="N88" t="n">
        <v>82.62</v>
      </c>
      <c r="O88" t="n">
        <v>36533.49</v>
      </c>
      <c r="P88" t="n">
        <v>327.78</v>
      </c>
      <c r="Q88" t="n">
        <v>1397.17</v>
      </c>
      <c r="R88" t="n">
        <v>83.03</v>
      </c>
      <c r="S88" t="n">
        <v>66.97</v>
      </c>
      <c r="T88" t="n">
        <v>5458.53</v>
      </c>
      <c r="U88" t="n">
        <v>0.8100000000000001</v>
      </c>
      <c r="V88" t="n">
        <v>0.86</v>
      </c>
      <c r="W88" t="n">
        <v>5.32</v>
      </c>
      <c r="X88" t="n">
        <v>0.33</v>
      </c>
      <c r="Y88" t="n">
        <v>1</v>
      </c>
      <c r="Z88" t="n">
        <v>10</v>
      </c>
      <c r="AA88" t="n">
        <v>839.9453863521428</v>
      </c>
      <c r="AB88" t="n">
        <v>1149.250333382183</v>
      </c>
      <c r="AC88" t="n">
        <v>1039.56749454716</v>
      </c>
      <c r="AD88" t="n">
        <v>839945.3863521428</v>
      </c>
      <c r="AE88" t="n">
        <v>1149250.333382183</v>
      </c>
      <c r="AF88" t="n">
        <v>4.374266771010385e-06</v>
      </c>
      <c r="AG88" t="n">
        <v>32.2800925925926</v>
      </c>
      <c r="AH88" t="n">
        <v>1039567.49454716</v>
      </c>
    </row>
    <row r="89">
      <c r="A89" t="n">
        <v>87</v>
      </c>
      <c r="B89" t="n">
        <v>130</v>
      </c>
      <c r="C89" t="inlineStr">
        <is>
          <t xml:space="preserve">CONCLUIDO	</t>
        </is>
      </c>
      <c r="D89" t="n">
        <v>3.5861</v>
      </c>
      <c r="E89" t="n">
        <v>27.89</v>
      </c>
      <c r="F89" t="n">
        <v>24.49</v>
      </c>
      <c r="G89" t="n">
        <v>122.47</v>
      </c>
      <c r="H89" t="n">
        <v>1.37</v>
      </c>
      <c r="I89" t="n">
        <v>12</v>
      </c>
      <c r="J89" t="n">
        <v>294.83</v>
      </c>
      <c r="K89" t="n">
        <v>59.19</v>
      </c>
      <c r="L89" t="n">
        <v>22.75</v>
      </c>
      <c r="M89" t="n">
        <v>1</v>
      </c>
      <c r="N89" t="n">
        <v>82.89</v>
      </c>
      <c r="O89" t="n">
        <v>36597.16</v>
      </c>
      <c r="P89" t="n">
        <v>328.03</v>
      </c>
      <c r="Q89" t="n">
        <v>1397.17</v>
      </c>
      <c r="R89" t="n">
        <v>82.94</v>
      </c>
      <c r="S89" t="n">
        <v>66.97</v>
      </c>
      <c r="T89" t="n">
        <v>5412.26</v>
      </c>
      <c r="U89" t="n">
        <v>0.8100000000000001</v>
      </c>
      <c r="V89" t="n">
        <v>0.86</v>
      </c>
      <c r="W89" t="n">
        <v>5.32</v>
      </c>
      <c r="X89" t="n">
        <v>0.33</v>
      </c>
      <c r="Y89" t="n">
        <v>1</v>
      </c>
      <c r="Z89" t="n">
        <v>10</v>
      </c>
      <c r="AA89" t="n">
        <v>840.0324377636225</v>
      </c>
      <c r="AB89" t="n">
        <v>1149.369440963806</v>
      </c>
      <c r="AC89" t="n">
        <v>1039.675234668362</v>
      </c>
      <c r="AD89" t="n">
        <v>840032.4377636225</v>
      </c>
      <c r="AE89" t="n">
        <v>1149369.440963807</v>
      </c>
      <c r="AF89" t="n">
        <v>4.374632736772922e-06</v>
      </c>
      <c r="AG89" t="n">
        <v>32.2800925925926</v>
      </c>
      <c r="AH89" t="n">
        <v>1039675.234668362</v>
      </c>
    </row>
    <row r="90">
      <c r="A90" t="n">
        <v>88</v>
      </c>
      <c r="B90" t="n">
        <v>130</v>
      </c>
      <c r="C90" t="inlineStr">
        <is>
          <t xml:space="preserve">CONCLUIDO	</t>
        </is>
      </c>
      <c r="D90" t="n">
        <v>3.5862</v>
      </c>
      <c r="E90" t="n">
        <v>27.88</v>
      </c>
      <c r="F90" t="n">
        <v>24.49</v>
      </c>
      <c r="G90" t="n">
        <v>122.47</v>
      </c>
      <c r="H90" t="n">
        <v>1.39</v>
      </c>
      <c r="I90" t="n">
        <v>12</v>
      </c>
      <c r="J90" t="n">
        <v>295.35</v>
      </c>
      <c r="K90" t="n">
        <v>59.19</v>
      </c>
      <c r="L90" t="n">
        <v>23</v>
      </c>
      <c r="M90" t="n">
        <v>1</v>
      </c>
      <c r="N90" t="n">
        <v>83.16</v>
      </c>
      <c r="O90" t="n">
        <v>36660.94</v>
      </c>
      <c r="P90" t="n">
        <v>328.42</v>
      </c>
      <c r="Q90" t="n">
        <v>1397.17</v>
      </c>
      <c r="R90" t="n">
        <v>82.90000000000001</v>
      </c>
      <c r="S90" t="n">
        <v>66.97</v>
      </c>
      <c r="T90" t="n">
        <v>5392.32</v>
      </c>
      <c r="U90" t="n">
        <v>0.8100000000000001</v>
      </c>
      <c r="V90" t="n">
        <v>0.86</v>
      </c>
      <c r="W90" t="n">
        <v>5.32</v>
      </c>
      <c r="X90" t="n">
        <v>0.33</v>
      </c>
      <c r="Y90" t="n">
        <v>1</v>
      </c>
      <c r="Z90" t="n">
        <v>10</v>
      </c>
      <c r="AA90" t="n">
        <v>840.2857229357753</v>
      </c>
      <c r="AB90" t="n">
        <v>1149.715996910499</v>
      </c>
      <c r="AC90" t="n">
        <v>1039.988715801897</v>
      </c>
      <c r="AD90" t="n">
        <v>840285.7229357753</v>
      </c>
      <c r="AE90" t="n">
        <v>1149715.996910499</v>
      </c>
      <c r="AF90" t="n">
        <v>4.374754725360434e-06</v>
      </c>
      <c r="AG90" t="n">
        <v>32.26851851851852</v>
      </c>
      <c r="AH90" t="n">
        <v>1039988.715801897</v>
      </c>
    </row>
    <row r="91">
      <c r="A91" t="n">
        <v>89</v>
      </c>
      <c r="B91" t="n">
        <v>130</v>
      </c>
      <c r="C91" t="inlineStr">
        <is>
          <t xml:space="preserve">CONCLUIDO	</t>
        </is>
      </c>
      <c r="D91" t="n">
        <v>3.5861</v>
      </c>
      <c r="E91" t="n">
        <v>27.89</v>
      </c>
      <c r="F91" t="n">
        <v>24.49</v>
      </c>
      <c r="G91" t="n">
        <v>122.47</v>
      </c>
      <c r="H91" t="n">
        <v>1.4</v>
      </c>
      <c r="I91" t="n">
        <v>12</v>
      </c>
      <c r="J91" t="n">
        <v>295.87</v>
      </c>
      <c r="K91" t="n">
        <v>59.19</v>
      </c>
      <c r="L91" t="n">
        <v>23.25</v>
      </c>
      <c r="M91" t="n">
        <v>0</v>
      </c>
      <c r="N91" t="n">
        <v>83.43000000000001</v>
      </c>
      <c r="O91" t="n">
        <v>36724.83</v>
      </c>
      <c r="P91" t="n">
        <v>328.94</v>
      </c>
      <c r="Q91" t="n">
        <v>1397.18</v>
      </c>
      <c r="R91" t="n">
        <v>82.89</v>
      </c>
      <c r="S91" t="n">
        <v>66.97</v>
      </c>
      <c r="T91" t="n">
        <v>5387.94</v>
      </c>
      <c r="U91" t="n">
        <v>0.8100000000000001</v>
      </c>
      <c r="V91" t="n">
        <v>0.86</v>
      </c>
      <c r="W91" t="n">
        <v>5.33</v>
      </c>
      <c r="X91" t="n">
        <v>0.33</v>
      </c>
      <c r="Y91" t="n">
        <v>1</v>
      </c>
      <c r="Z91" t="n">
        <v>10</v>
      </c>
      <c r="AA91" t="n">
        <v>840.6461880520424</v>
      </c>
      <c r="AB91" t="n">
        <v>1150.209201185175</v>
      </c>
      <c r="AC91" t="n">
        <v>1040.434849352814</v>
      </c>
      <c r="AD91" t="n">
        <v>840646.1880520424</v>
      </c>
      <c r="AE91" t="n">
        <v>1150209.201185175</v>
      </c>
      <c r="AF91" t="n">
        <v>4.374632736772922e-06</v>
      </c>
      <c r="AG91" t="n">
        <v>32.2800925925926</v>
      </c>
      <c r="AH91" t="n">
        <v>1040434.849352814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3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2.3269</v>
      </c>
      <c r="E2" t="n">
        <v>42.97</v>
      </c>
      <c r="F2" t="n">
        <v>32.3</v>
      </c>
      <c r="G2" t="n">
        <v>7.05</v>
      </c>
      <c r="H2" t="n">
        <v>0.12</v>
      </c>
      <c r="I2" t="n">
        <v>275</v>
      </c>
      <c r="J2" t="n">
        <v>150.44</v>
      </c>
      <c r="K2" t="n">
        <v>49.1</v>
      </c>
      <c r="L2" t="n">
        <v>1</v>
      </c>
      <c r="M2" t="n">
        <v>273</v>
      </c>
      <c r="N2" t="n">
        <v>25.34</v>
      </c>
      <c r="O2" t="n">
        <v>18787.76</v>
      </c>
      <c r="P2" t="n">
        <v>379.57</v>
      </c>
      <c r="Q2" t="n">
        <v>1397.77</v>
      </c>
      <c r="R2" t="n">
        <v>337.05</v>
      </c>
      <c r="S2" t="n">
        <v>66.97</v>
      </c>
      <c r="T2" t="n">
        <v>131152.32</v>
      </c>
      <c r="U2" t="n">
        <v>0.2</v>
      </c>
      <c r="V2" t="n">
        <v>0.65</v>
      </c>
      <c r="W2" t="n">
        <v>5.76</v>
      </c>
      <c r="X2" t="n">
        <v>8.119999999999999</v>
      </c>
      <c r="Y2" t="n">
        <v>1</v>
      </c>
      <c r="Z2" t="n">
        <v>10</v>
      </c>
      <c r="AA2" t="n">
        <v>1342.536000940186</v>
      </c>
      <c r="AB2" t="n">
        <v>1836.916984994586</v>
      </c>
      <c r="AC2" t="n">
        <v>1661.604206075882</v>
      </c>
      <c r="AD2" t="n">
        <v>1342536.000940186</v>
      </c>
      <c r="AE2" t="n">
        <v>1836916.984994586</v>
      </c>
      <c r="AF2" t="n">
        <v>3.543678513041746e-06</v>
      </c>
      <c r="AG2" t="n">
        <v>49.7337962962963</v>
      </c>
      <c r="AH2" t="n">
        <v>1661604.206075882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2.588</v>
      </c>
      <c r="E3" t="n">
        <v>38.64</v>
      </c>
      <c r="F3" t="n">
        <v>30.13</v>
      </c>
      <c r="G3" t="n">
        <v>8.859999999999999</v>
      </c>
      <c r="H3" t="n">
        <v>0.15</v>
      </c>
      <c r="I3" t="n">
        <v>204</v>
      </c>
      <c r="J3" t="n">
        <v>150.78</v>
      </c>
      <c r="K3" t="n">
        <v>49.1</v>
      </c>
      <c r="L3" t="n">
        <v>1.25</v>
      </c>
      <c r="M3" t="n">
        <v>202</v>
      </c>
      <c r="N3" t="n">
        <v>25.44</v>
      </c>
      <c r="O3" t="n">
        <v>18830.65</v>
      </c>
      <c r="P3" t="n">
        <v>352.19</v>
      </c>
      <c r="Q3" t="n">
        <v>1397.42</v>
      </c>
      <c r="R3" t="n">
        <v>266.88</v>
      </c>
      <c r="S3" t="n">
        <v>66.97</v>
      </c>
      <c r="T3" t="n">
        <v>96421.59</v>
      </c>
      <c r="U3" t="n">
        <v>0.25</v>
      </c>
      <c r="V3" t="n">
        <v>0.7</v>
      </c>
      <c r="W3" t="n">
        <v>5.63</v>
      </c>
      <c r="X3" t="n">
        <v>5.96</v>
      </c>
      <c r="Y3" t="n">
        <v>1</v>
      </c>
      <c r="Z3" t="n">
        <v>10</v>
      </c>
      <c r="AA3" t="n">
        <v>1165.805903732914</v>
      </c>
      <c r="AB3" t="n">
        <v>1595.107069213977</v>
      </c>
      <c r="AC3" t="n">
        <v>1442.872289275027</v>
      </c>
      <c r="AD3" t="n">
        <v>1165805.903732914</v>
      </c>
      <c r="AE3" t="n">
        <v>1595107.069213977</v>
      </c>
      <c r="AF3" t="n">
        <v>3.941312472281593e-06</v>
      </c>
      <c r="AG3" t="n">
        <v>44.72222222222223</v>
      </c>
      <c r="AH3" t="n">
        <v>1442872.289275027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2.7688</v>
      </c>
      <c r="E4" t="n">
        <v>36.12</v>
      </c>
      <c r="F4" t="n">
        <v>28.89</v>
      </c>
      <c r="G4" t="n">
        <v>10.7</v>
      </c>
      <c r="H4" t="n">
        <v>0.18</v>
      </c>
      <c r="I4" t="n">
        <v>162</v>
      </c>
      <c r="J4" t="n">
        <v>151.13</v>
      </c>
      <c r="K4" t="n">
        <v>49.1</v>
      </c>
      <c r="L4" t="n">
        <v>1.5</v>
      </c>
      <c r="M4" t="n">
        <v>160</v>
      </c>
      <c r="N4" t="n">
        <v>25.54</v>
      </c>
      <c r="O4" t="n">
        <v>18873.58</v>
      </c>
      <c r="P4" t="n">
        <v>335.81</v>
      </c>
      <c r="Q4" t="n">
        <v>1397.81</v>
      </c>
      <c r="R4" t="n">
        <v>226.03</v>
      </c>
      <c r="S4" t="n">
        <v>66.97</v>
      </c>
      <c r="T4" t="n">
        <v>76205.75999999999</v>
      </c>
      <c r="U4" t="n">
        <v>0.3</v>
      </c>
      <c r="V4" t="n">
        <v>0.73</v>
      </c>
      <c r="W4" t="n">
        <v>5.57</v>
      </c>
      <c r="X4" t="n">
        <v>4.72</v>
      </c>
      <c r="Y4" t="n">
        <v>1</v>
      </c>
      <c r="Z4" t="n">
        <v>10</v>
      </c>
      <c r="AA4" t="n">
        <v>1072.902268566445</v>
      </c>
      <c r="AB4" t="n">
        <v>1467.992216960097</v>
      </c>
      <c r="AC4" t="n">
        <v>1327.889100113441</v>
      </c>
      <c r="AD4" t="n">
        <v>1072902.268566445</v>
      </c>
      <c r="AE4" t="n">
        <v>1467992.216960096</v>
      </c>
      <c r="AF4" t="n">
        <v>4.216656094765562e-06</v>
      </c>
      <c r="AG4" t="n">
        <v>41.80555555555555</v>
      </c>
      <c r="AH4" t="n">
        <v>1327889.100113441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2.9068</v>
      </c>
      <c r="E5" t="n">
        <v>34.4</v>
      </c>
      <c r="F5" t="n">
        <v>28.03</v>
      </c>
      <c r="G5" t="n">
        <v>12.55</v>
      </c>
      <c r="H5" t="n">
        <v>0.2</v>
      </c>
      <c r="I5" t="n">
        <v>134</v>
      </c>
      <c r="J5" t="n">
        <v>151.48</v>
      </c>
      <c r="K5" t="n">
        <v>49.1</v>
      </c>
      <c r="L5" t="n">
        <v>1.75</v>
      </c>
      <c r="M5" t="n">
        <v>132</v>
      </c>
      <c r="N5" t="n">
        <v>25.64</v>
      </c>
      <c r="O5" t="n">
        <v>18916.54</v>
      </c>
      <c r="P5" t="n">
        <v>323.93</v>
      </c>
      <c r="Q5" t="n">
        <v>1397.29</v>
      </c>
      <c r="R5" t="n">
        <v>198.7</v>
      </c>
      <c r="S5" t="n">
        <v>66.97</v>
      </c>
      <c r="T5" t="n">
        <v>62679.81</v>
      </c>
      <c r="U5" t="n">
        <v>0.34</v>
      </c>
      <c r="V5" t="n">
        <v>0.75</v>
      </c>
      <c r="W5" t="n">
        <v>5.51</v>
      </c>
      <c r="X5" t="n">
        <v>3.86</v>
      </c>
      <c r="Y5" t="n">
        <v>1</v>
      </c>
      <c r="Z5" t="n">
        <v>10</v>
      </c>
      <c r="AA5" t="n">
        <v>1008.041404662459</v>
      </c>
      <c r="AB5" t="n">
        <v>1379.2467215073</v>
      </c>
      <c r="AC5" t="n">
        <v>1247.613350191574</v>
      </c>
      <c r="AD5" t="n">
        <v>1008041.404662459</v>
      </c>
      <c r="AE5" t="n">
        <v>1379246.721507299</v>
      </c>
      <c r="AF5" t="n">
        <v>4.426818815466822e-06</v>
      </c>
      <c r="AG5" t="n">
        <v>39.81481481481482</v>
      </c>
      <c r="AH5" t="n">
        <v>1247613.350191574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3.0066</v>
      </c>
      <c r="E6" t="n">
        <v>33.26</v>
      </c>
      <c r="F6" t="n">
        <v>27.47</v>
      </c>
      <c r="G6" t="n">
        <v>14.33</v>
      </c>
      <c r="H6" t="n">
        <v>0.23</v>
      </c>
      <c r="I6" t="n">
        <v>115</v>
      </c>
      <c r="J6" t="n">
        <v>151.83</v>
      </c>
      <c r="K6" t="n">
        <v>49.1</v>
      </c>
      <c r="L6" t="n">
        <v>2</v>
      </c>
      <c r="M6" t="n">
        <v>113</v>
      </c>
      <c r="N6" t="n">
        <v>25.73</v>
      </c>
      <c r="O6" t="n">
        <v>18959.54</v>
      </c>
      <c r="P6" t="n">
        <v>315.78</v>
      </c>
      <c r="Q6" t="n">
        <v>1397.4</v>
      </c>
      <c r="R6" t="n">
        <v>180.23</v>
      </c>
      <c r="S6" t="n">
        <v>66.97</v>
      </c>
      <c r="T6" t="n">
        <v>53541.15</v>
      </c>
      <c r="U6" t="n">
        <v>0.37</v>
      </c>
      <c r="V6" t="n">
        <v>0.77</v>
      </c>
      <c r="W6" t="n">
        <v>5.48</v>
      </c>
      <c r="X6" t="n">
        <v>3.3</v>
      </c>
      <c r="Y6" t="n">
        <v>1</v>
      </c>
      <c r="Z6" t="n">
        <v>10</v>
      </c>
      <c r="AA6" t="n">
        <v>965.4560597436137</v>
      </c>
      <c r="AB6" t="n">
        <v>1320.979573856511</v>
      </c>
      <c r="AC6" t="n">
        <v>1194.907137334121</v>
      </c>
      <c r="AD6" t="n">
        <v>965456.0597436137</v>
      </c>
      <c r="AE6" t="n">
        <v>1320979.573856511</v>
      </c>
      <c r="AF6" t="n">
        <v>4.578806058408747e-06</v>
      </c>
      <c r="AG6" t="n">
        <v>38.49537037037037</v>
      </c>
      <c r="AH6" t="n">
        <v>1194907.137334121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3.0878</v>
      </c>
      <c r="E7" t="n">
        <v>32.39</v>
      </c>
      <c r="F7" t="n">
        <v>27.05</v>
      </c>
      <c r="G7" t="n">
        <v>16.23</v>
      </c>
      <c r="H7" t="n">
        <v>0.26</v>
      </c>
      <c r="I7" t="n">
        <v>100</v>
      </c>
      <c r="J7" t="n">
        <v>152.18</v>
      </c>
      <c r="K7" t="n">
        <v>49.1</v>
      </c>
      <c r="L7" t="n">
        <v>2.25</v>
      </c>
      <c r="M7" t="n">
        <v>98</v>
      </c>
      <c r="N7" t="n">
        <v>25.83</v>
      </c>
      <c r="O7" t="n">
        <v>19002.56</v>
      </c>
      <c r="P7" t="n">
        <v>308.85</v>
      </c>
      <c r="Q7" t="n">
        <v>1397.45</v>
      </c>
      <c r="R7" t="n">
        <v>166.05</v>
      </c>
      <c r="S7" t="n">
        <v>66.97</v>
      </c>
      <c r="T7" t="n">
        <v>46528.14</v>
      </c>
      <c r="U7" t="n">
        <v>0.4</v>
      </c>
      <c r="V7" t="n">
        <v>0.78</v>
      </c>
      <c r="W7" t="n">
        <v>5.48</v>
      </c>
      <c r="X7" t="n">
        <v>2.89</v>
      </c>
      <c r="Y7" t="n">
        <v>1</v>
      </c>
      <c r="Z7" t="n">
        <v>10</v>
      </c>
      <c r="AA7" t="n">
        <v>928.3220466238516</v>
      </c>
      <c r="AB7" t="n">
        <v>1270.171178869015</v>
      </c>
      <c r="AC7" t="n">
        <v>1148.947824254202</v>
      </c>
      <c r="AD7" t="n">
        <v>928322.0466238516</v>
      </c>
      <c r="AE7" t="n">
        <v>1270171.178869015</v>
      </c>
      <c r="AF7" t="n">
        <v>4.70246702160398e-06</v>
      </c>
      <c r="AG7" t="n">
        <v>37.48842592592593</v>
      </c>
      <c r="AH7" t="n">
        <v>1148947.824254202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3.1582</v>
      </c>
      <c r="E8" t="n">
        <v>31.66</v>
      </c>
      <c r="F8" t="n">
        <v>26.7</v>
      </c>
      <c r="G8" t="n">
        <v>18.2</v>
      </c>
      <c r="H8" t="n">
        <v>0.29</v>
      </c>
      <c r="I8" t="n">
        <v>88</v>
      </c>
      <c r="J8" t="n">
        <v>152.53</v>
      </c>
      <c r="K8" t="n">
        <v>49.1</v>
      </c>
      <c r="L8" t="n">
        <v>2.5</v>
      </c>
      <c r="M8" t="n">
        <v>86</v>
      </c>
      <c r="N8" t="n">
        <v>25.93</v>
      </c>
      <c r="O8" t="n">
        <v>19045.63</v>
      </c>
      <c r="P8" t="n">
        <v>302.81</v>
      </c>
      <c r="Q8" t="n">
        <v>1397.47</v>
      </c>
      <c r="R8" t="n">
        <v>155.11</v>
      </c>
      <c r="S8" t="n">
        <v>66.97</v>
      </c>
      <c r="T8" t="n">
        <v>41117.66</v>
      </c>
      <c r="U8" t="n">
        <v>0.43</v>
      </c>
      <c r="V8" t="n">
        <v>0.79</v>
      </c>
      <c r="W8" t="n">
        <v>5.44</v>
      </c>
      <c r="X8" t="n">
        <v>2.53</v>
      </c>
      <c r="Y8" t="n">
        <v>1</v>
      </c>
      <c r="Z8" t="n">
        <v>10</v>
      </c>
      <c r="AA8" t="n">
        <v>904.0175439402839</v>
      </c>
      <c r="AB8" t="n">
        <v>1236.916686058374</v>
      </c>
      <c r="AC8" t="n">
        <v>1118.867093564435</v>
      </c>
      <c r="AD8" t="n">
        <v>904017.5439402838</v>
      </c>
      <c r="AE8" t="n">
        <v>1236916.686058374</v>
      </c>
      <c r="AF8" t="n">
        <v>4.809680467526942e-06</v>
      </c>
      <c r="AG8" t="n">
        <v>36.64351851851852</v>
      </c>
      <c r="AH8" t="n">
        <v>1118867.093564434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3.2174</v>
      </c>
      <c r="E9" t="n">
        <v>31.08</v>
      </c>
      <c r="F9" t="n">
        <v>26.39</v>
      </c>
      <c r="G9" t="n">
        <v>20.04</v>
      </c>
      <c r="H9" t="n">
        <v>0.32</v>
      </c>
      <c r="I9" t="n">
        <v>79</v>
      </c>
      <c r="J9" t="n">
        <v>152.88</v>
      </c>
      <c r="K9" t="n">
        <v>49.1</v>
      </c>
      <c r="L9" t="n">
        <v>2.75</v>
      </c>
      <c r="M9" t="n">
        <v>77</v>
      </c>
      <c r="N9" t="n">
        <v>26.03</v>
      </c>
      <c r="O9" t="n">
        <v>19088.72</v>
      </c>
      <c r="P9" t="n">
        <v>297.63</v>
      </c>
      <c r="Q9" t="n">
        <v>1397.45</v>
      </c>
      <c r="R9" t="n">
        <v>145.21</v>
      </c>
      <c r="S9" t="n">
        <v>66.97</v>
      </c>
      <c r="T9" t="n">
        <v>36211.15</v>
      </c>
      <c r="U9" t="n">
        <v>0.46</v>
      </c>
      <c r="V9" t="n">
        <v>0.8</v>
      </c>
      <c r="W9" t="n">
        <v>5.41</v>
      </c>
      <c r="X9" t="n">
        <v>2.22</v>
      </c>
      <c r="Y9" t="n">
        <v>1</v>
      </c>
      <c r="Z9" t="n">
        <v>10</v>
      </c>
      <c r="AA9" t="n">
        <v>882.2835977442132</v>
      </c>
      <c r="AB9" t="n">
        <v>1207.179342038875</v>
      </c>
      <c r="AC9" t="n">
        <v>1091.967839921532</v>
      </c>
      <c r="AD9" t="n">
        <v>882283.5977442132</v>
      </c>
      <c r="AE9" t="n">
        <v>1207179.342038875</v>
      </c>
      <c r="AF9" t="n">
        <v>4.89983722887125e-06</v>
      </c>
      <c r="AG9" t="n">
        <v>35.97222222222222</v>
      </c>
      <c r="AH9" t="n">
        <v>1091967.839921532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3.2693</v>
      </c>
      <c r="E10" t="n">
        <v>30.59</v>
      </c>
      <c r="F10" t="n">
        <v>26.14</v>
      </c>
      <c r="G10" t="n">
        <v>22.09</v>
      </c>
      <c r="H10" t="n">
        <v>0.35</v>
      </c>
      <c r="I10" t="n">
        <v>71</v>
      </c>
      <c r="J10" t="n">
        <v>153.23</v>
      </c>
      <c r="K10" t="n">
        <v>49.1</v>
      </c>
      <c r="L10" t="n">
        <v>3</v>
      </c>
      <c r="M10" t="n">
        <v>69</v>
      </c>
      <c r="N10" t="n">
        <v>26.13</v>
      </c>
      <c r="O10" t="n">
        <v>19131.85</v>
      </c>
      <c r="P10" t="n">
        <v>292.8</v>
      </c>
      <c r="Q10" t="n">
        <v>1397.36</v>
      </c>
      <c r="R10" t="n">
        <v>137.08</v>
      </c>
      <c r="S10" t="n">
        <v>66.97</v>
      </c>
      <c r="T10" t="n">
        <v>32184.92</v>
      </c>
      <c r="U10" t="n">
        <v>0.49</v>
      </c>
      <c r="V10" t="n">
        <v>0.8100000000000001</v>
      </c>
      <c r="W10" t="n">
        <v>5.4</v>
      </c>
      <c r="X10" t="n">
        <v>1.97</v>
      </c>
      <c r="Y10" t="n">
        <v>1</v>
      </c>
      <c r="Z10" t="n">
        <v>10</v>
      </c>
      <c r="AA10" t="n">
        <v>862.3669558232475</v>
      </c>
      <c r="AB10" t="n">
        <v>1179.928513902381</v>
      </c>
      <c r="AC10" t="n">
        <v>1067.317792575608</v>
      </c>
      <c r="AD10" t="n">
        <v>862366.9558232476</v>
      </c>
      <c r="AE10" t="n">
        <v>1179928.513902381</v>
      </c>
      <c r="AF10" t="n">
        <v>4.978876686874115e-06</v>
      </c>
      <c r="AG10" t="n">
        <v>35.4050925925926</v>
      </c>
      <c r="AH10" t="n">
        <v>1067317.792575608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3.3058</v>
      </c>
      <c r="E11" t="n">
        <v>30.25</v>
      </c>
      <c r="F11" t="n">
        <v>25.99</v>
      </c>
      <c r="G11" t="n">
        <v>23.99</v>
      </c>
      <c r="H11" t="n">
        <v>0.37</v>
      </c>
      <c r="I11" t="n">
        <v>65</v>
      </c>
      <c r="J11" t="n">
        <v>153.58</v>
      </c>
      <c r="K11" t="n">
        <v>49.1</v>
      </c>
      <c r="L11" t="n">
        <v>3.25</v>
      </c>
      <c r="M11" t="n">
        <v>63</v>
      </c>
      <c r="N11" t="n">
        <v>26.23</v>
      </c>
      <c r="O11" t="n">
        <v>19175.02</v>
      </c>
      <c r="P11" t="n">
        <v>289.29</v>
      </c>
      <c r="Q11" t="n">
        <v>1397.32</v>
      </c>
      <c r="R11" t="n">
        <v>131.95</v>
      </c>
      <c r="S11" t="n">
        <v>66.97</v>
      </c>
      <c r="T11" t="n">
        <v>29651.07</v>
      </c>
      <c r="U11" t="n">
        <v>0.51</v>
      </c>
      <c r="V11" t="n">
        <v>0.8100000000000001</v>
      </c>
      <c r="W11" t="n">
        <v>5.39</v>
      </c>
      <c r="X11" t="n">
        <v>1.82</v>
      </c>
      <c r="Y11" t="n">
        <v>1</v>
      </c>
      <c r="Z11" t="n">
        <v>10</v>
      </c>
      <c r="AA11" t="n">
        <v>855.3978074803388</v>
      </c>
      <c r="AB11" t="n">
        <v>1170.393017682488</v>
      </c>
      <c r="AC11" t="n">
        <v>1058.692350731787</v>
      </c>
      <c r="AD11" t="n">
        <v>855397.8074803387</v>
      </c>
      <c r="AE11" t="n">
        <v>1170393.017682488</v>
      </c>
      <c r="AF11" t="n">
        <v>5.034463203581333e-06</v>
      </c>
      <c r="AG11" t="n">
        <v>35.01157407407408</v>
      </c>
      <c r="AH11" t="n">
        <v>1058692.350731788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3.3377</v>
      </c>
      <c r="E12" t="n">
        <v>29.96</v>
      </c>
      <c r="F12" t="n">
        <v>25.85</v>
      </c>
      <c r="G12" t="n">
        <v>25.85</v>
      </c>
      <c r="H12" t="n">
        <v>0.4</v>
      </c>
      <c r="I12" t="n">
        <v>60</v>
      </c>
      <c r="J12" t="n">
        <v>153.93</v>
      </c>
      <c r="K12" t="n">
        <v>49.1</v>
      </c>
      <c r="L12" t="n">
        <v>3.5</v>
      </c>
      <c r="M12" t="n">
        <v>58</v>
      </c>
      <c r="N12" t="n">
        <v>26.33</v>
      </c>
      <c r="O12" t="n">
        <v>19218.22</v>
      </c>
      <c r="P12" t="n">
        <v>285.97</v>
      </c>
      <c r="Q12" t="n">
        <v>1397.4</v>
      </c>
      <c r="R12" t="n">
        <v>127.46</v>
      </c>
      <c r="S12" t="n">
        <v>66.97</v>
      </c>
      <c r="T12" t="n">
        <v>27431.4</v>
      </c>
      <c r="U12" t="n">
        <v>0.53</v>
      </c>
      <c r="V12" t="n">
        <v>0.8100000000000001</v>
      </c>
      <c r="W12" t="n">
        <v>5.39</v>
      </c>
      <c r="X12" t="n">
        <v>1.68</v>
      </c>
      <c r="Y12" t="n">
        <v>1</v>
      </c>
      <c r="Z12" t="n">
        <v>10</v>
      </c>
      <c r="AA12" t="n">
        <v>839.524562573632</v>
      </c>
      <c r="AB12" t="n">
        <v>1148.674543722989</v>
      </c>
      <c r="AC12" t="n">
        <v>1039.046657444914</v>
      </c>
      <c r="AD12" t="n">
        <v>839524.562573632</v>
      </c>
      <c r="AE12" t="n">
        <v>1148674.54372299</v>
      </c>
      <c r="AF12" t="n">
        <v>5.083044296265174e-06</v>
      </c>
      <c r="AG12" t="n">
        <v>34.67592592592593</v>
      </c>
      <c r="AH12" t="n">
        <v>1039046.657444914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3.3704</v>
      </c>
      <c r="E13" t="n">
        <v>29.67</v>
      </c>
      <c r="F13" t="n">
        <v>25.71</v>
      </c>
      <c r="G13" t="n">
        <v>28.05</v>
      </c>
      <c r="H13" t="n">
        <v>0.43</v>
      </c>
      <c r="I13" t="n">
        <v>55</v>
      </c>
      <c r="J13" t="n">
        <v>154.28</v>
      </c>
      <c r="K13" t="n">
        <v>49.1</v>
      </c>
      <c r="L13" t="n">
        <v>3.75</v>
      </c>
      <c r="M13" t="n">
        <v>53</v>
      </c>
      <c r="N13" t="n">
        <v>26.43</v>
      </c>
      <c r="O13" t="n">
        <v>19261.45</v>
      </c>
      <c r="P13" t="n">
        <v>282.48</v>
      </c>
      <c r="Q13" t="n">
        <v>1397.27</v>
      </c>
      <c r="R13" t="n">
        <v>123.33</v>
      </c>
      <c r="S13" t="n">
        <v>66.97</v>
      </c>
      <c r="T13" t="n">
        <v>25389.79</v>
      </c>
      <c r="U13" t="n">
        <v>0.54</v>
      </c>
      <c r="V13" t="n">
        <v>0.82</v>
      </c>
      <c r="W13" t="n">
        <v>5.37</v>
      </c>
      <c r="X13" t="n">
        <v>1.55</v>
      </c>
      <c r="Y13" t="n">
        <v>1</v>
      </c>
      <c r="Z13" t="n">
        <v>10</v>
      </c>
      <c r="AA13" t="n">
        <v>833.1538813307965</v>
      </c>
      <c r="AB13" t="n">
        <v>1139.957896591921</v>
      </c>
      <c r="AC13" t="n">
        <v>1031.161914882144</v>
      </c>
      <c r="AD13" t="n">
        <v>833153.8813307965</v>
      </c>
      <c r="AE13" t="n">
        <v>1139957.896591921</v>
      </c>
      <c r="AF13" t="n">
        <v>5.132843723561777e-06</v>
      </c>
      <c r="AG13" t="n">
        <v>34.34027777777778</v>
      </c>
      <c r="AH13" t="n">
        <v>1031161.914882144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3.3882</v>
      </c>
      <c r="E14" t="n">
        <v>29.51</v>
      </c>
      <c r="F14" t="n">
        <v>25.65</v>
      </c>
      <c r="G14" t="n">
        <v>29.59</v>
      </c>
      <c r="H14" t="n">
        <v>0.46</v>
      </c>
      <c r="I14" t="n">
        <v>52</v>
      </c>
      <c r="J14" t="n">
        <v>154.63</v>
      </c>
      <c r="K14" t="n">
        <v>49.1</v>
      </c>
      <c r="L14" t="n">
        <v>4</v>
      </c>
      <c r="M14" t="n">
        <v>50</v>
      </c>
      <c r="N14" t="n">
        <v>26.53</v>
      </c>
      <c r="O14" t="n">
        <v>19304.72</v>
      </c>
      <c r="P14" t="n">
        <v>279.84</v>
      </c>
      <c r="Q14" t="n">
        <v>1397.46</v>
      </c>
      <c r="R14" t="n">
        <v>120.71</v>
      </c>
      <c r="S14" t="n">
        <v>66.97</v>
      </c>
      <c r="T14" t="n">
        <v>24094.21</v>
      </c>
      <c r="U14" t="n">
        <v>0.55</v>
      </c>
      <c r="V14" t="n">
        <v>0.82</v>
      </c>
      <c r="W14" t="n">
        <v>5.38</v>
      </c>
      <c r="X14" t="n">
        <v>1.48</v>
      </c>
      <c r="Y14" t="n">
        <v>1</v>
      </c>
      <c r="Z14" t="n">
        <v>10</v>
      </c>
      <c r="AA14" t="n">
        <v>819.7528940307268</v>
      </c>
      <c r="AB14" t="n">
        <v>1121.622074558131</v>
      </c>
      <c r="AC14" t="n">
        <v>1014.576037968771</v>
      </c>
      <c r="AD14" t="n">
        <v>819752.8940307267</v>
      </c>
      <c r="AE14" t="n">
        <v>1121622.074558131</v>
      </c>
      <c r="AF14" t="n">
        <v>5.159951668695708e-06</v>
      </c>
      <c r="AG14" t="n">
        <v>34.1550925925926</v>
      </c>
      <c r="AH14" t="n">
        <v>1014576.037968771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3.4158</v>
      </c>
      <c r="E15" t="n">
        <v>29.28</v>
      </c>
      <c r="F15" t="n">
        <v>25.53</v>
      </c>
      <c r="G15" t="n">
        <v>31.92</v>
      </c>
      <c r="H15" t="n">
        <v>0.49</v>
      </c>
      <c r="I15" t="n">
        <v>48</v>
      </c>
      <c r="J15" t="n">
        <v>154.98</v>
      </c>
      <c r="K15" t="n">
        <v>49.1</v>
      </c>
      <c r="L15" t="n">
        <v>4.25</v>
      </c>
      <c r="M15" t="n">
        <v>46</v>
      </c>
      <c r="N15" t="n">
        <v>26.63</v>
      </c>
      <c r="O15" t="n">
        <v>19348.03</v>
      </c>
      <c r="P15" t="n">
        <v>276.78</v>
      </c>
      <c r="Q15" t="n">
        <v>1397.32</v>
      </c>
      <c r="R15" t="n">
        <v>116.85</v>
      </c>
      <c r="S15" t="n">
        <v>66.97</v>
      </c>
      <c r="T15" t="n">
        <v>22185.05</v>
      </c>
      <c r="U15" t="n">
        <v>0.57</v>
      </c>
      <c r="V15" t="n">
        <v>0.82</v>
      </c>
      <c r="W15" t="n">
        <v>5.38</v>
      </c>
      <c r="X15" t="n">
        <v>1.37</v>
      </c>
      <c r="Y15" t="n">
        <v>1</v>
      </c>
      <c r="Z15" t="n">
        <v>10</v>
      </c>
      <c r="AA15" t="n">
        <v>814.4227965140908</v>
      </c>
      <c r="AB15" t="n">
        <v>1114.329199988564</v>
      </c>
      <c r="AC15" t="n">
        <v>1007.979185112509</v>
      </c>
      <c r="AD15" t="n">
        <v>814422.7965140908</v>
      </c>
      <c r="AE15" t="n">
        <v>1114329.199988564</v>
      </c>
      <c r="AF15" t="n">
        <v>5.20198421283596e-06</v>
      </c>
      <c r="AG15" t="n">
        <v>33.88888888888889</v>
      </c>
      <c r="AH15" t="n">
        <v>1007979.185112509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3.4391</v>
      </c>
      <c r="E16" t="n">
        <v>29.08</v>
      </c>
      <c r="F16" t="n">
        <v>25.43</v>
      </c>
      <c r="G16" t="n">
        <v>33.9</v>
      </c>
      <c r="H16" t="n">
        <v>0.51</v>
      </c>
      <c r="I16" t="n">
        <v>45</v>
      </c>
      <c r="J16" t="n">
        <v>155.33</v>
      </c>
      <c r="K16" t="n">
        <v>49.1</v>
      </c>
      <c r="L16" t="n">
        <v>4.5</v>
      </c>
      <c r="M16" t="n">
        <v>43</v>
      </c>
      <c r="N16" t="n">
        <v>26.74</v>
      </c>
      <c r="O16" t="n">
        <v>19391.36</v>
      </c>
      <c r="P16" t="n">
        <v>273.88</v>
      </c>
      <c r="Q16" t="n">
        <v>1397.26</v>
      </c>
      <c r="R16" t="n">
        <v>113.56</v>
      </c>
      <c r="S16" t="n">
        <v>66.97</v>
      </c>
      <c r="T16" t="n">
        <v>20555</v>
      </c>
      <c r="U16" t="n">
        <v>0.59</v>
      </c>
      <c r="V16" t="n">
        <v>0.83</v>
      </c>
      <c r="W16" t="n">
        <v>5.37</v>
      </c>
      <c r="X16" t="n">
        <v>1.26</v>
      </c>
      <c r="Y16" t="n">
        <v>1</v>
      </c>
      <c r="Z16" t="n">
        <v>10</v>
      </c>
      <c r="AA16" t="n">
        <v>800.2743022149391</v>
      </c>
      <c r="AB16" t="n">
        <v>1094.970605900949</v>
      </c>
      <c r="AC16" t="n">
        <v>990.4681480746593</v>
      </c>
      <c r="AD16" t="n">
        <v>800274.3022149391</v>
      </c>
      <c r="AE16" t="n">
        <v>1094970.605900949</v>
      </c>
      <c r="AF16" t="n">
        <v>5.237468208432622e-06</v>
      </c>
      <c r="AG16" t="n">
        <v>33.6574074074074</v>
      </c>
      <c r="AH16" t="n">
        <v>990468.1480746593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3.4607</v>
      </c>
      <c r="E17" t="n">
        <v>28.9</v>
      </c>
      <c r="F17" t="n">
        <v>25.34</v>
      </c>
      <c r="G17" t="n">
        <v>36.19</v>
      </c>
      <c r="H17" t="n">
        <v>0.54</v>
      </c>
      <c r="I17" t="n">
        <v>42</v>
      </c>
      <c r="J17" t="n">
        <v>155.68</v>
      </c>
      <c r="K17" t="n">
        <v>49.1</v>
      </c>
      <c r="L17" t="n">
        <v>4.75</v>
      </c>
      <c r="M17" t="n">
        <v>40</v>
      </c>
      <c r="N17" t="n">
        <v>26.84</v>
      </c>
      <c r="O17" t="n">
        <v>19434.74</v>
      </c>
      <c r="P17" t="n">
        <v>270.67</v>
      </c>
      <c r="Q17" t="n">
        <v>1397.21</v>
      </c>
      <c r="R17" t="n">
        <v>110.8</v>
      </c>
      <c r="S17" t="n">
        <v>66.97</v>
      </c>
      <c r="T17" t="n">
        <v>19191.5</v>
      </c>
      <c r="U17" t="n">
        <v>0.6</v>
      </c>
      <c r="V17" t="n">
        <v>0.83</v>
      </c>
      <c r="W17" t="n">
        <v>5.36</v>
      </c>
      <c r="X17" t="n">
        <v>1.17</v>
      </c>
      <c r="Y17" t="n">
        <v>1</v>
      </c>
      <c r="Z17" t="n">
        <v>10</v>
      </c>
      <c r="AA17" t="n">
        <v>795.6423332747628</v>
      </c>
      <c r="AB17" t="n">
        <v>1088.632941648953</v>
      </c>
      <c r="AC17" t="n">
        <v>984.7353416039057</v>
      </c>
      <c r="AD17" t="n">
        <v>795642.3332747628</v>
      </c>
      <c r="AE17" t="n">
        <v>1088632.941648953</v>
      </c>
      <c r="AF17" t="n">
        <v>5.270363242977167e-06</v>
      </c>
      <c r="AG17" t="n">
        <v>33.44907407407407</v>
      </c>
      <c r="AH17" t="n">
        <v>984735.3416039057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3.4721</v>
      </c>
      <c r="E18" t="n">
        <v>28.8</v>
      </c>
      <c r="F18" t="n">
        <v>25.3</v>
      </c>
      <c r="G18" t="n">
        <v>37.95</v>
      </c>
      <c r="H18" t="n">
        <v>0.57</v>
      </c>
      <c r="I18" t="n">
        <v>40</v>
      </c>
      <c r="J18" t="n">
        <v>156.03</v>
      </c>
      <c r="K18" t="n">
        <v>49.1</v>
      </c>
      <c r="L18" t="n">
        <v>5</v>
      </c>
      <c r="M18" t="n">
        <v>38</v>
      </c>
      <c r="N18" t="n">
        <v>26.94</v>
      </c>
      <c r="O18" t="n">
        <v>19478.15</v>
      </c>
      <c r="P18" t="n">
        <v>268.18</v>
      </c>
      <c r="Q18" t="n">
        <v>1397.26</v>
      </c>
      <c r="R18" t="n">
        <v>109.4</v>
      </c>
      <c r="S18" t="n">
        <v>66.97</v>
      </c>
      <c r="T18" t="n">
        <v>18501.71</v>
      </c>
      <c r="U18" t="n">
        <v>0.61</v>
      </c>
      <c r="V18" t="n">
        <v>0.83</v>
      </c>
      <c r="W18" t="n">
        <v>5.37</v>
      </c>
      <c r="X18" t="n">
        <v>1.14</v>
      </c>
      <c r="Y18" t="n">
        <v>1</v>
      </c>
      <c r="Z18" t="n">
        <v>10</v>
      </c>
      <c r="AA18" t="n">
        <v>792.7520716739383</v>
      </c>
      <c r="AB18" t="n">
        <v>1084.678358217362</v>
      </c>
      <c r="AC18" t="n">
        <v>981.158178064733</v>
      </c>
      <c r="AD18" t="n">
        <v>792752.0716739383</v>
      </c>
      <c r="AE18" t="n">
        <v>1084678.358217362</v>
      </c>
      <c r="AF18" t="n">
        <v>5.28772451120901e-06</v>
      </c>
      <c r="AG18" t="n">
        <v>33.33333333333334</v>
      </c>
      <c r="AH18" t="n">
        <v>981158.1780647329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3.4875</v>
      </c>
      <c r="E19" t="n">
        <v>28.67</v>
      </c>
      <c r="F19" t="n">
        <v>25.24</v>
      </c>
      <c r="G19" t="n">
        <v>39.85</v>
      </c>
      <c r="H19" t="n">
        <v>0.59</v>
      </c>
      <c r="I19" t="n">
        <v>38</v>
      </c>
      <c r="J19" t="n">
        <v>156.39</v>
      </c>
      <c r="K19" t="n">
        <v>49.1</v>
      </c>
      <c r="L19" t="n">
        <v>5.25</v>
      </c>
      <c r="M19" t="n">
        <v>36</v>
      </c>
      <c r="N19" t="n">
        <v>27.04</v>
      </c>
      <c r="O19" t="n">
        <v>19521.59</v>
      </c>
      <c r="P19" t="n">
        <v>264.92</v>
      </c>
      <c r="Q19" t="n">
        <v>1397.41</v>
      </c>
      <c r="R19" t="n">
        <v>107.34</v>
      </c>
      <c r="S19" t="n">
        <v>66.97</v>
      </c>
      <c r="T19" t="n">
        <v>17479.74</v>
      </c>
      <c r="U19" t="n">
        <v>0.62</v>
      </c>
      <c r="V19" t="n">
        <v>0.83</v>
      </c>
      <c r="W19" t="n">
        <v>5.36</v>
      </c>
      <c r="X19" t="n">
        <v>1.07</v>
      </c>
      <c r="Y19" t="n">
        <v>1</v>
      </c>
      <c r="Z19" t="n">
        <v>10</v>
      </c>
      <c r="AA19" t="n">
        <v>788.9238797741789</v>
      </c>
      <c r="AB19" t="n">
        <v>1079.440457172204</v>
      </c>
      <c r="AC19" t="n">
        <v>976.4201749438845</v>
      </c>
      <c r="AD19" t="n">
        <v>788923.8797741788</v>
      </c>
      <c r="AE19" t="n">
        <v>1079440.457172204</v>
      </c>
      <c r="AF19" t="n">
        <v>5.311177452504657e-06</v>
      </c>
      <c r="AG19" t="n">
        <v>33.18287037037037</v>
      </c>
      <c r="AH19" t="n">
        <v>976420.1749438845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3.5008</v>
      </c>
      <c r="E20" t="n">
        <v>28.56</v>
      </c>
      <c r="F20" t="n">
        <v>25.19</v>
      </c>
      <c r="G20" t="n">
        <v>41.98</v>
      </c>
      <c r="H20" t="n">
        <v>0.62</v>
      </c>
      <c r="I20" t="n">
        <v>36</v>
      </c>
      <c r="J20" t="n">
        <v>156.74</v>
      </c>
      <c r="K20" t="n">
        <v>49.1</v>
      </c>
      <c r="L20" t="n">
        <v>5.5</v>
      </c>
      <c r="M20" t="n">
        <v>34</v>
      </c>
      <c r="N20" t="n">
        <v>27.14</v>
      </c>
      <c r="O20" t="n">
        <v>19565.07</v>
      </c>
      <c r="P20" t="n">
        <v>262.99</v>
      </c>
      <c r="Q20" t="n">
        <v>1397.33</v>
      </c>
      <c r="R20" t="n">
        <v>105.89</v>
      </c>
      <c r="S20" t="n">
        <v>66.97</v>
      </c>
      <c r="T20" t="n">
        <v>16767.12</v>
      </c>
      <c r="U20" t="n">
        <v>0.63</v>
      </c>
      <c r="V20" t="n">
        <v>0.84</v>
      </c>
      <c r="W20" t="n">
        <v>5.35</v>
      </c>
      <c r="X20" t="n">
        <v>1.02</v>
      </c>
      <c r="Y20" t="n">
        <v>1</v>
      </c>
      <c r="Z20" t="n">
        <v>10</v>
      </c>
      <c r="AA20" t="n">
        <v>786.2643733639501</v>
      </c>
      <c r="AB20" t="n">
        <v>1075.801603172587</v>
      </c>
      <c r="AC20" t="n">
        <v>973.1286080628273</v>
      </c>
      <c r="AD20" t="n">
        <v>786264.3733639501</v>
      </c>
      <c r="AE20" t="n">
        <v>1075801.603172587</v>
      </c>
      <c r="AF20" t="n">
        <v>5.331432265441808e-06</v>
      </c>
      <c r="AG20" t="n">
        <v>33.05555555555556</v>
      </c>
      <c r="AH20" t="n">
        <v>973128.6080628273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3.5184</v>
      </c>
      <c r="E21" t="n">
        <v>28.42</v>
      </c>
      <c r="F21" t="n">
        <v>25.11</v>
      </c>
      <c r="G21" t="n">
        <v>44.31</v>
      </c>
      <c r="H21" t="n">
        <v>0.65</v>
      </c>
      <c r="I21" t="n">
        <v>34</v>
      </c>
      <c r="J21" t="n">
        <v>157.09</v>
      </c>
      <c r="K21" t="n">
        <v>49.1</v>
      </c>
      <c r="L21" t="n">
        <v>5.75</v>
      </c>
      <c r="M21" t="n">
        <v>32</v>
      </c>
      <c r="N21" t="n">
        <v>27.25</v>
      </c>
      <c r="O21" t="n">
        <v>19608.58</v>
      </c>
      <c r="P21" t="n">
        <v>259.96</v>
      </c>
      <c r="Q21" t="n">
        <v>1397.2</v>
      </c>
      <c r="R21" t="n">
        <v>103.18</v>
      </c>
      <c r="S21" t="n">
        <v>66.97</v>
      </c>
      <c r="T21" t="n">
        <v>15421.58</v>
      </c>
      <c r="U21" t="n">
        <v>0.65</v>
      </c>
      <c r="V21" t="n">
        <v>0.84</v>
      </c>
      <c r="W21" t="n">
        <v>5.35</v>
      </c>
      <c r="X21" t="n">
        <v>0.9399999999999999</v>
      </c>
      <c r="Y21" t="n">
        <v>1</v>
      </c>
      <c r="Z21" t="n">
        <v>10</v>
      </c>
      <c r="AA21" t="n">
        <v>772.7053482639479</v>
      </c>
      <c r="AB21" t="n">
        <v>1057.249546848794</v>
      </c>
      <c r="AC21" t="n">
        <v>956.3471339566026</v>
      </c>
      <c r="AD21" t="n">
        <v>772705.348263948</v>
      </c>
      <c r="AE21" t="n">
        <v>1057249.546848794</v>
      </c>
      <c r="AF21" t="n">
        <v>5.358235626922549e-06</v>
      </c>
      <c r="AG21" t="n">
        <v>32.89351851851853</v>
      </c>
      <c r="AH21" t="n">
        <v>956347.1339566027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3.5319</v>
      </c>
      <c r="E22" t="n">
        <v>28.31</v>
      </c>
      <c r="F22" t="n">
        <v>25.06</v>
      </c>
      <c r="G22" t="n">
        <v>46.99</v>
      </c>
      <c r="H22" t="n">
        <v>0.67</v>
      </c>
      <c r="I22" t="n">
        <v>32</v>
      </c>
      <c r="J22" t="n">
        <v>157.44</v>
      </c>
      <c r="K22" t="n">
        <v>49.1</v>
      </c>
      <c r="L22" t="n">
        <v>6</v>
      </c>
      <c r="M22" t="n">
        <v>30</v>
      </c>
      <c r="N22" t="n">
        <v>27.35</v>
      </c>
      <c r="O22" t="n">
        <v>19652.13</v>
      </c>
      <c r="P22" t="n">
        <v>257.07</v>
      </c>
      <c r="Q22" t="n">
        <v>1397.36</v>
      </c>
      <c r="R22" t="n">
        <v>101.24</v>
      </c>
      <c r="S22" t="n">
        <v>66.97</v>
      </c>
      <c r="T22" t="n">
        <v>14461.28</v>
      </c>
      <c r="U22" t="n">
        <v>0.66</v>
      </c>
      <c r="V22" t="n">
        <v>0.84</v>
      </c>
      <c r="W22" t="n">
        <v>5.36</v>
      </c>
      <c r="X22" t="n">
        <v>0.89</v>
      </c>
      <c r="Y22" t="n">
        <v>1</v>
      </c>
      <c r="Z22" t="n">
        <v>10</v>
      </c>
      <c r="AA22" t="n">
        <v>769.420261980669</v>
      </c>
      <c r="AB22" t="n">
        <v>1052.754746868233</v>
      </c>
      <c r="AC22" t="n">
        <v>952.2813113776954</v>
      </c>
      <c r="AD22" t="n">
        <v>769420.261980669</v>
      </c>
      <c r="AE22" t="n">
        <v>1052754.746868233</v>
      </c>
      <c r="AF22" t="n">
        <v>5.378795023512889e-06</v>
      </c>
      <c r="AG22" t="n">
        <v>32.7662037037037</v>
      </c>
      <c r="AH22" t="n">
        <v>952281.3113776954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3.5393</v>
      </c>
      <c r="E23" t="n">
        <v>28.25</v>
      </c>
      <c r="F23" t="n">
        <v>25.03</v>
      </c>
      <c r="G23" t="n">
        <v>48.45</v>
      </c>
      <c r="H23" t="n">
        <v>0.7</v>
      </c>
      <c r="I23" t="n">
        <v>31</v>
      </c>
      <c r="J23" t="n">
        <v>157.8</v>
      </c>
      <c r="K23" t="n">
        <v>49.1</v>
      </c>
      <c r="L23" t="n">
        <v>6.25</v>
      </c>
      <c r="M23" t="n">
        <v>29</v>
      </c>
      <c r="N23" t="n">
        <v>27.45</v>
      </c>
      <c r="O23" t="n">
        <v>19695.71</v>
      </c>
      <c r="P23" t="n">
        <v>254.65</v>
      </c>
      <c r="Q23" t="n">
        <v>1397.18</v>
      </c>
      <c r="R23" t="n">
        <v>100.64</v>
      </c>
      <c r="S23" t="n">
        <v>66.97</v>
      </c>
      <c r="T23" t="n">
        <v>14164.41</v>
      </c>
      <c r="U23" t="n">
        <v>0.67</v>
      </c>
      <c r="V23" t="n">
        <v>0.84</v>
      </c>
      <c r="W23" t="n">
        <v>5.35</v>
      </c>
      <c r="X23" t="n">
        <v>0.86</v>
      </c>
      <c r="Y23" t="n">
        <v>1</v>
      </c>
      <c r="Z23" t="n">
        <v>10</v>
      </c>
      <c r="AA23" t="n">
        <v>767.0479733417844</v>
      </c>
      <c r="AB23" t="n">
        <v>1049.508876894523</v>
      </c>
      <c r="AC23" t="n">
        <v>949.3452226786688</v>
      </c>
      <c r="AD23" t="n">
        <v>767047.9733417844</v>
      </c>
      <c r="AE23" t="n">
        <v>1049508.876894523</v>
      </c>
      <c r="AF23" t="n">
        <v>5.390064618680927e-06</v>
      </c>
      <c r="AG23" t="n">
        <v>32.69675925925926</v>
      </c>
      <c r="AH23" t="n">
        <v>949345.2226786688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3.5567</v>
      </c>
      <c r="E24" t="n">
        <v>28.12</v>
      </c>
      <c r="F24" t="n">
        <v>24.95</v>
      </c>
      <c r="G24" t="n">
        <v>51.63</v>
      </c>
      <c r="H24" t="n">
        <v>0.73</v>
      </c>
      <c r="I24" t="n">
        <v>29</v>
      </c>
      <c r="J24" t="n">
        <v>158.15</v>
      </c>
      <c r="K24" t="n">
        <v>49.1</v>
      </c>
      <c r="L24" t="n">
        <v>6.5</v>
      </c>
      <c r="M24" t="n">
        <v>27</v>
      </c>
      <c r="N24" t="n">
        <v>27.56</v>
      </c>
      <c r="O24" t="n">
        <v>19739.33</v>
      </c>
      <c r="P24" t="n">
        <v>251.79</v>
      </c>
      <c r="Q24" t="n">
        <v>1397.24</v>
      </c>
      <c r="R24" t="n">
        <v>98.44</v>
      </c>
      <c r="S24" t="n">
        <v>66.97</v>
      </c>
      <c r="T24" t="n">
        <v>13078.58</v>
      </c>
      <c r="U24" t="n">
        <v>0.68</v>
      </c>
      <c r="V24" t="n">
        <v>0.84</v>
      </c>
      <c r="W24" t="n">
        <v>5.33</v>
      </c>
      <c r="X24" t="n">
        <v>0.79</v>
      </c>
      <c r="Y24" t="n">
        <v>1</v>
      </c>
      <c r="Z24" t="n">
        <v>10</v>
      </c>
      <c r="AA24" t="n">
        <v>763.3934558464997</v>
      </c>
      <c r="AB24" t="n">
        <v>1044.508604831541</v>
      </c>
      <c r="AC24" t="n">
        <v>944.8221695634522</v>
      </c>
      <c r="AD24" t="n">
        <v>763393.4558464997</v>
      </c>
      <c r="AE24" t="n">
        <v>1044508.604831541</v>
      </c>
      <c r="AF24" t="n">
        <v>5.416563396508479e-06</v>
      </c>
      <c r="AG24" t="n">
        <v>32.5462962962963</v>
      </c>
      <c r="AH24" t="n">
        <v>944822.1695634522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3.5625</v>
      </c>
      <c r="E25" t="n">
        <v>28.07</v>
      </c>
      <c r="F25" t="n">
        <v>24.94</v>
      </c>
      <c r="G25" t="n">
        <v>53.44</v>
      </c>
      <c r="H25" t="n">
        <v>0.75</v>
      </c>
      <c r="I25" t="n">
        <v>28</v>
      </c>
      <c r="J25" t="n">
        <v>158.51</v>
      </c>
      <c r="K25" t="n">
        <v>49.1</v>
      </c>
      <c r="L25" t="n">
        <v>6.75</v>
      </c>
      <c r="M25" t="n">
        <v>26</v>
      </c>
      <c r="N25" t="n">
        <v>27.66</v>
      </c>
      <c r="O25" t="n">
        <v>19782.99</v>
      </c>
      <c r="P25" t="n">
        <v>250.14</v>
      </c>
      <c r="Q25" t="n">
        <v>1397.22</v>
      </c>
      <c r="R25" t="n">
        <v>97.76000000000001</v>
      </c>
      <c r="S25" t="n">
        <v>66.97</v>
      </c>
      <c r="T25" t="n">
        <v>12739.27</v>
      </c>
      <c r="U25" t="n">
        <v>0.6899999999999999</v>
      </c>
      <c r="V25" t="n">
        <v>0.84</v>
      </c>
      <c r="W25" t="n">
        <v>5.34</v>
      </c>
      <c r="X25" t="n">
        <v>0.77</v>
      </c>
      <c r="Y25" t="n">
        <v>1</v>
      </c>
      <c r="Z25" t="n">
        <v>10</v>
      </c>
      <c r="AA25" t="n">
        <v>761.6790865340191</v>
      </c>
      <c r="AB25" t="n">
        <v>1042.162929105569</v>
      </c>
      <c r="AC25" t="n">
        <v>942.7003618365903</v>
      </c>
      <c r="AD25" t="n">
        <v>761679.0865340191</v>
      </c>
      <c r="AE25" t="n">
        <v>1042162.929105569</v>
      </c>
      <c r="AF25" t="n">
        <v>5.425396322450995e-06</v>
      </c>
      <c r="AG25" t="n">
        <v>32.48842592592593</v>
      </c>
      <c r="AH25" t="n">
        <v>942700.3618365903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3.568</v>
      </c>
      <c r="E26" t="n">
        <v>28.03</v>
      </c>
      <c r="F26" t="n">
        <v>24.93</v>
      </c>
      <c r="G26" t="n">
        <v>55.39</v>
      </c>
      <c r="H26" t="n">
        <v>0.78</v>
      </c>
      <c r="I26" t="n">
        <v>27</v>
      </c>
      <c r="J26" t="n">
        <v>158.86</v>
      </c>
      <c r="K26" t="n">
        <v>49.1</v>
      </c>
      <c r="L26" t="n">
        <v>7</v>
      </c>
      <c r="M26" t="n">
        <v>25</v>
      </c>
      <c r="N26" t="n">
        <v>27.77</v>
      </c>
      <c r="O26" t="n">
        <v>19826.68</v>
      </c>
      <c r="P26" t="n">
        <v>245.36</v>
      </c>
      <c r="Q26" t="n">
        <v>1397.2</v>
      </c>
      <c r="R26" t="n">
        <v>97.25</v>
      </c>
      <c r="S26" t="n">
        <v>66.97</v>
      </c>
      <c r="T26" t="n">
        <v>12492.75</v>
      </c>
      <c r="U26" t="n">
        <v>0.6899999999999999</v>
      </c>
      <c r="V26" t="n">
        <v>0.84</v>
      </c>
      <c r="W26" t="n">
        <v>5.34</v>
      </c>
      <c r="X26" t="n">
        <v>0.76</v>
      </c>
      <c r="Y26" t="n">
        <v>1</v>
      </c>
      <c r="Z26" t="n">
        <v>10</v>
      </c>
      <c r="AA26" t="n">
        <v>757.9726987959957</v>
      </c>
      <c r="AB26" t="n">
        <v>1037.091685888118</v>
      </c>
      <c r="AC26" t="n">
        <v>938.1131109542788</v>
      </c>
      <c r="AD26" t="n">
        <v>757972.6987959957</v>
      </c>
      <c r="AE26" t="n">
        <v>1037091.685888118</v>
      </c>
      <c r="AF26" t="n">
        <v>5.433772372913726e-06</v>
      </c>
      <c r="AG26" t="n">
        <v>32.44212962962963</v>
      </c>
      <c r="AH26" t="n">
        <v>938113.1109542788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3.5775</v>
      </c>
      <c r="E27" t="n">
        <v>27.95</v>
      </c>
      <c r="F27" t="n">
        <v>24.88</v>
      </c>
      <c r="G27" t="n">
        <v>57.42</v>
      </c>
      <c r="H27" t="n">
        <v>0.8100000000000001</v>
      </c>
      <c r="I27" t="n">
        <v>26</v>
      </c>
      <c r="J27" t="n">
        <v>159.22</v>
      </c>
      <c r="K27" t="n">
        <v>49.1</v>
      </c>
      <c r="L27" t="n">
        <v>7.25</v>
      </c>
      <c r="M27" t="n">
        <v>24</v>
      </c>
      <c r="N27" t="n">
        <v>27.87</v>
      </c>
      <c r="O27" t="n">
        <v>19870.53</v>
      </c>
      <c r="P27" t="n">
        <v>243.98</v>
      </c>
      <c r="Q27" t="n">
        <v>1397.23</v>
      </c>
      <c r="R27" t="n">
        <v>95.70999999999999</v>
      </c>
      <c r="S27" t="n">
        <v>66.97</v>
      </c>
      <c r="T27" t="n">
        <v>11725.03</v>
      </c>
      <c r="U27" t="n">
        <v>0.7</v>
      </c>
      <c r="V27" t="n">
        <v>0.85</v>
      </c>
      <c r="W27" t="n">
        <v>5.34</v>
      </c>
      <c r="X27" t="n">
        <v>0.72</v>
      </c>
      <c r="Y27" t="n">
        <v>1</v>
      </c>
      <c r="Z27" t="n">
        <v>10</v>
      </c>
      <c r="AA27" t="n">
        <v>756.1089829490309</v>
      </c>
      <c r="AB27" t="n">
        <v>1034.541667644961</v>
      </c>
      <c r="AC27" t="n">
        <v>935.8064628732751</v>
      </c>
      <c r="AD27" t="n">
        <v>756108.9829490308</v>
      </c>
      <c r="AE27" t="n">
        <v>1034541.667644961</v>
      </c>
      <c r="AF27" t="n">
        <v>5.448240096440262e-06</v>
      </c>
      <c r="AG27" t="n">
        <v>32.34953703703704</v>
      </c>
      <c r="AH27" t="n">
        <v>935806.4628732752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3.5939</v>
      </c>
      <c r="E28" t="n">
        <v>27.83</v>
      </c>
      <c r="F28" t="n">
        <v>24.82</v>
      </c>
      <c r="G28" t="n">
        <v>62.04</v>
      </c>
      <c r="H28" t="n">
        <v>0.83</v>
      </c>
      <c r="I28" t="n">
        <v>24</v>
      </c>
      <c r="J28" t="n">
        <v>159.57</v>
      </c>
      <c r="K28" t="n">
        <v>49.1</v>
      </c>
      <c r="L28" t="n">
        <v>7.5</v>
      </c>
      <c r="M28" t="n">
        <v>22</v>
      </c>
      <c r="N28" t="n">
        <v>27.98</v>
      </c>
      <c r="O28" t="n">
        <v>19914.3</v>
      </c>
      <c r="P28" t="n">
        <v>240.63</v>
      </c>
      <c r="Q28" t="n">
        <v>1397.18</v>
      </c>
      <c r="R28" t="n">
        <v>93.81</v>
      </c>
      <c r="S28" t="n">
        <v>66.97</v>
      </c>
      <c r="T28" t="n">
        <v>10784.83</v>
      </c>
      <c r="U28" t="n">
        <v>0.71</v>
      </c>
      <c r="V28" t="n">
        <v>0.85</v>
      </c>
      <c r="W28" t="n">
        <v>5.33</v>
      </c>
      <c r="X28" t="n">
        <v>0.65</v>
      </c>
      <c r="Y28" t="n">
        <v>1</v>
      </c>
      <c r="Z28" t="n">
        <v>10</v>
      </c>
      <c r="AA28" t="n">
        <v>742.7908943624999</v>
      </c>
      <c r="AB28" t="n">
        <v>1016.319271288268</v>
      </c>
      <c r="AC28" t="n">
        <v>919.3231864495713</v>
      </c>
      <c r="AD28" t="n">
        <v>742790.8943624999</v>
      </c>
      <c r="AE28" t="n">
        <v>1016319.271288268</v>
      </c>
      <c r="AF28" t="n">
        <v>5.473215956001861e-06</v>
      </c>
      <c r="AG28" t="n">
        <v>32.21064814814815</v>
      </c>
      <c r="AH28" t="n">
        <v>919323.1864495713</v>
      </c>
    </row>
    <row r="29">
      <c r="A29" t="n">
        <v>27</v>
      </c>
      <c r="B29" t="n">
        <v>75</v>
      </c>
      <c r="C29" t="inlineStr">
        <is>
          <t xml:space="preserve">CONCLUIDO	</t>
        </is>
      </c>
      <c r="D29" t="n">
        <v>3.6</v>
      </c>
      <c r="E29" t="n">
        <v>27.78</v>
      </c>
      <c r="F29" t="n">
        <v>24.8</v>
      </c>
      <c r="G29" t="n">
        <v>64.69</v>
      </c>
      <c r="H29" t="n">
        <v>0.86</v>
      </c>
      <c r="I29" t="n">
        <v>23</v>
      </c>
      <c r="J29" t="n">
        <v>159.92</v>
      </c>
      <c r="K29" t="n">
        <v>49.1</v>
      </c>
      <c r="L29" t="n">
        <v>7.75</v>
      </c>
      <c r="M29" t="n">
        <v>20</v>
      </c>
      <c r="N29" t="n">
        <v>28.08</v>
      </c>
      <c r="O29" t="n">
        <v>19958.1</v>
      </c>
      <c r="P29" t="n">
        <v>238.12</v>
      </c>
      <c r="Q29" t="n">
        <v>1397.22</v>
      </c>
      <c r="R29" t="n">
        <v>93.22</v>
      </c>
      <c r="S29" t="n">
        <v>66.97</v>
      </c>
      <c r="T29" t="n">
        <v>10494.23</v>
      </c>
      <c r="U29" t="n">
        <v>0.72</v>
      </c>
      <c r="V29" t="n">
        <v>0.85</v>
      </c>
      <c r="W29" t="n">
        <v>5.33</v>
      </c>
      <c r="X29" t="n">
        <v>0.63</v>
      </c>
      <c r="Y29" t="n">
        <v>1</v>
      </c>
      <c r="Z29" t="n">
        <v>10</v>
      </c>
      <c r="AA29" t="n">
        <v>740.5707044779242</v>
      </c>
      <c r="AB29" t="n">
        <v>1013.281509540327</v>
      </c>
      <c r="AC29" t="n">
        <v>916.5753444193281</v>
      </c>
      <c r="AD29" t="n">
        <v>740570.7044779242</v>
      </c>
      <c r="AE29" t="n">
        <v>1013281.509540327</v>
      </c>
      <c r="AF29" t="n">
        <v>5.482505757424164e-06</v>
      </c>
      <c r="AG29" t="n">
        <v>32.15277777777778</v>
      </c>
      <c r="AH29" t="n">
        <v>916575.344419328</v>
      </c>
    </row>
    <row r="30">
      <c r="A30" t="n">
        <v>28</v>
      </c>
      <c r="B30" t="n">
        <v>75</v>
      </c>
      <c r="C30" t="inlineStr">
        <is>
          <t xml:space="preserve">CONCLUIDO	</t>
        </is>
      </c>
      <c r="D30" t="n">
        <v>3.6014</v>
      </c>
      <c r="E30" t="n">
        <v>27.77</v>
      </c>
      <c r="F30" t="n">
        <v>24.79</v>
      </c>
      <c r="G30" t="n">
        <v>64.66</v>
      </c>
      <c r="H30" t="n">
        <v>0.88</v>
      </c>
      <c r="I30" t="n">
        <v>23</v>
      </c>
      <c r="J30" t="n">
        <v>160.28</v>
      </c>
      <c r="K30" t="n">
        <v>49.1</v>
      </c>
      <c r="L30" t="n">
        <v>8</v>
      </c>
      <c r="M30" t="n">
        <v>20</v>
      </c>
      <c r="N30" t="n">
        <v>28.19</v>
      </c>
      <c r="O30" t="n">
        <v>20001.93</v>
      </c>
      <c r="P30" t="n">
        <v>236.24</v>
      </c>
      <c r="Q30" t="n">
        <v>1397.18</v>
      </c>
      <c r="R30" t="n">
        <v>92.65000000000001</v>
      </c>
      <c r="S30" t="n">
        <v>66.97</v>
      </c>
      <c r="T30" t="n">
        <v>10212.3</v>
      </c>
      <c r="U30" t="n">
        <v>0.72</v>
      </c>
      <c r="V30" t="n">
        <v>0.85</v>
      </c>
      <c r="W30" t="n">
        <v>5.33</v>
      </c>
      <c r="X30" t="n">
        <v>0.62</v>
      </c>
      <c r="Y30" t="n">
        <v>1</v>
      </c>
      <c r="Z30" t="n">
        <v>10</v>
      </c>
      <c r="AA30" t="n">
        <v>739.1639267239631</v>
      </c>
      <c r="AB30" t="n">
        <v>1011.356694154703</v>
      </c>
      <c r="AC30" t="n">
        <v>914.8342307126129</v>
      </c>
      <c r="AD30" t="n">
        <v>739163.9267239631</v>
      </c>
      <c r="AE30" t="n">
        <v>1011356.694154703</v>
      </c>
      <c r="AF30" t="n">
        <v>5.484637842996494e-06</v>
      </c>
      <c r="AG30" t="n">
        <v>32.1412037037037</v>
      </c>
      <c r="AH30" t="n">
        <v>914834.2307126129</v>
      </c>
    </row>
    <row r="31">
      <c r="A31" t="n">
        <v>29</v>
      </c>
      <c r="B31" t="n">
        <v>75</v>
      </c>
      <c r="C31" t="inlineStr">
        <is>
          <t xml:space="preserve">CONCLUIDO	</t>
        </is>
      </c>
      <c r="D31" t="n">
        <v>3.607</v>
      </c>
      <c r="E31" t="n">
        <v>27.72</v>
      </c>
      <c r="F31" t="n">
        <v>24.78</v>
      </c>
      <c r="G31" t="n">
        <v>67.56999999999999</v>
      </c>
      <c r="H31" t="n">
        <v>0.91</v>
      </c>
      <c r="I31" t="n">
        <v>22</v>
      </c>
      <c r="J31" t="n">
        <v>160.64</v>
      </c>
      <c r="K31" t="n">
        <v>49.1</v>
      </c>
      <c r="L31" t="n">
        <v>8.25</v>
      </c>
      <c r="M31" t="n">
        <v>18</v>
      </c>
      <c r="N31" t="n">
        <v>28.29</v>
      </c>
      <c r="O31" t="n">
        <v>20045.81</v>
      </c>
      <c r="P31" t="n">
        <v>234.31</v>
      </c>
      <c r="Q31" t="n">
        <v>1397.19</v>
      </c>
      <c r="R31" t="n">
        <v>92.16</v>
      </c>
      <c r="S31" t="n">
        <v>66.97</v>
      </c>
      <c r="T31" t="n">
        <v>9970.940000000001</v>
      </c>
      <c r="U31" t="n">
        <v>0.73</v>
      </c>
      <c r="V31" t="n">
        <v>0.85</v>
      </c>
      <c r="W31" t="n">
        <v>5.34</v>
      </c>
      <c r="X31" t="n">
        <v>0.61</v>
      </c>
      <c r="Y31" t="n">
        <v>1</v>
      </c>
      <c r="Z31" t="n">
        <v>10</v>
      </c>
      <c r="AA31" t="n">
        <v>737.4211127624202</v>
      </c>
      <c r="AB31" t="n">
        <v>1008.972099204994</v>
      </c>
      <c r="AC31" t="n">
        <v>912.6772181581042</v>
      </c>
      <c r="AD31" t="n">
        <v>737421.1127624202</v>
      </c>
      <c r="AE31" t="n">
        <v>1008972.099204994</v>
      </c>
      <c r="AF31" t="n">
        <v>5.493166185285822e-06</v>
      </c>
      <c r="AG31" t="n">
        <v>32.08333333333334</v>
      </c>
      <c r="AH31" t="n">
        <v>912677.2181581042</v>
      </c>
    </row>
    <row r="32">
      <c r="A32" t="n">
        <v>30</v>
      </c>
      <c r="B32" t="n">
        <v>75</v>
      </c>
      <c r="C32" t="inlineStr">
        <is>
          <t xml:space="preserve">CONCLUIDO	</t>
        </is>
      </c>
      <c r="D32" t="n">
        <v>3.6136</v>
      </c>
      <c r="E32" t="n">
        <v>27.67</v>
      </c>
      <c r="F32" t="n">
        <v>24.76</v>
      </c>
      <c r="G32" t="n">
        <v>70.73</v>
      </c>
      <c r="H32" t="n">
        <v>0.9399999999999999</v>
      </c>
      <c r="I32" t="n">
        <v>21</v>
      </c>
      <c r="J32" t="n">
        <v>160.99</v>
      </c>
      <c r="K32" t="n">
        <v>49.1</v>
      </c>
      <c r="L32" t="n">
        <v>8.5</v>
      </c>
      <c r="M32" t="n">
        <v>14</v>
      </c>
      <c r="N32" t="n">
        <v>28.4</v>
      </c>
      <c r="O32" t="n">
        <v>20089.72</v>
      </c>
      <c r="P32" t="n">
        <v>231.32</v>
      </c>
      <c r="Q32" t="n">
        <v>1397.24</v>
      </c>
      <c r="R32" t="n">
        <v>91.51000000000001</v>
      </c>
      <c r="S32" t="n">
        <v>66.97</v>
      </c>
      <c r="T32" t="n">
        <v>9654.02</v>
      </c>
      <c r="U32" t="n">
        <v>0.73</v>
      </c>
      <c r="V32" t="n">
        <v>0.85</v>
      </c>
      <c r="W32" t="n">
        <v>5.34</v>
      </c>
      <c r="X32" t="n">
        <v>0.59</v>
      </c>
      <c r="Y32" t="n">
        <v>1</v>
      </c>
      <c r="Z32" t="n">
        <v>10</v>
      </c>
      <c r="AA32" t="n">
        <v>734.8610400323448</v>
      </c>
      <c r="AB32" t="n">
        <v>1005.469294753268</v>
      </c>
      <c r="AC32" t="n">
        <v>909.5087164470334</v>
      </c>
      <c r="AD32" t="n">
        <v>734861.0400323449</v>
      </c>
      <c r="AE32" t="n">
        <v>1005469.294753268</v>
      </c>
      <c r="AF32" t="n">
        <v>5.503217445841098e-06</v>
      </c>
      <c r="AG32" t="n">
        <v>32.02546296296297</v>
      </c>
      <c r="AH32" t="n">
        <v>909508.7164470335</v>
      </c>
    </row>
    <row r="33">
      <c r="A33" t="n">
        <v>31</v>
      </c>
      <c r="B33" t="n">
        <v>75</v>
      </c>
      <c r="C33" t="inlineStr">
        <is>
          <t xml:space="preserve">CONCLUIDO	</t>
        </is>
      </c>
      <c r="D33" t="n">
        <v>3.6236</v>
      </c>
      <c r="E33" t="n">
        <v>27.6</v>
      </c>
      <c r="F33" t="n">
        <v>24.71</v>
      </c>
      <c r="G33" t="n">
        <v>74.13</v>
      </c>
      <c r="H33" t="n">
        <v>0.96</v>
      </c>
      <c r="I33" t="n">
        <v>20</v>
      </c>
      <c r="J33" t="n">
        <v>161.35</v>
      </c>
      <c r="K33" t="n">
        <v>49.1</v>
      </c>
      <c r="L33" t="n">
        <v>8.75</v>
      </c>
      <c r="M33" t="n">
        <v>9</v>
      </c>
      <c r="N33" t="n">
        <v>28.5</v>
      </c>
      <c r="O33" t="n">
        <v>20133.66</v>
      </c>
      <c r="P33" t="n">
        <v>228.47</v>
      </c>
      <c r="Q33" t="n">
        <v>1397.29</v>
      </c>
      <c r="R33" t="n">
        <v>89.73</v>
      </c>
      <c r="S33" t="n">
        <v>66.97</v>
      </c>
      <c r="T33" t="n">
        <v>8769.17</v>
      </c>
      <c r="U33" t="n">
        <v>0.75</v>
      </c>
      <c r="V33" t="n">
        <v>0.85</v>
      </c>
      <c r="W33" t="n">
        <v>5.34</v>
      </c>
      <c r="X33" t="n">
        <v>0.54</v>
      </c>
      <c r="Y33" t="n">
        <v>1</v>
      </c>
      <c r="Z33" t="n">
        <v>10</v>
      </c>
      <c r="AA33" t="n">
        <v>731.938257881749</v>
      </c>
      <c r="AB33" t="n">
        <v>1001.470215270775</v>
      </c>
      <c r="AC33" t="n">
        <v>905.8913034976061</v>
      </c>
      <c r="AD33" t="n">
        <v>731938.257881749</v>
      </c>
      <c r="AE33" t="n">
        <v>1001470.215270775</v>
      </c>
      <c r="AF33" t="n">
        <v>5.518446628500611e-06</v>
      </c>
      <c r="AG33" t="n">
        <v>31.94444444444445</v>
      </c>
      <c r="AH33" t="n">
        <v>905891.3034976062</v>
      </c>
    </row>
    <row r="34">
      <c r="A34" t="n">
        <v>32</v>
      </c>
      <c r="B34" t="n">
        <v>75</v>
      </c>
      <c r="C34" t="inlineStr">
        <is>
          <t xml:space="preserve">CONCLUIDO	</t>
        </is>
      </c>
      <c r="D34" t="n">
        <v>3.6218</v>
      </c>
      <c r="E34" t="n">
        <v>27.61</v>
      </c>
      <c r="F34" t="n">
        <v>24.72</v>
      </c>
      <c r="G34" t="n">
        <v>74.17</v>
      </c>
      <c r="H34" t="n">
        <v>0.99</v>
      </c>
      <c r="I34" t="n">
        <v>20</v>
      </c>
      <c r="J34" t="n">
        <v>161.71</v>
      </c>
      <c r="K34" t="n">
        <v>49.1</v>
      </c>
      <c r="L34" t="n">
        <v>9</v>
      </c>
      <c r="M34" t="n">
        <v>4</v>
      </c>
      <c r="N34" t="n">
        <v>28.61</v>
      </c>
      <c r="O34" t="n">
        <v>20177.64</v>
      </c>
      <c r="P34" t="n">
        <v>229.23</v>
      </c>
      <c r="Q34" t="n">
        <v>1397.39</v>
      </c>
      <c r="R34" t="n">
        <v>90.01000000000001</v>
      </c>
      <c r="S34" t="n">
        <v>66.97</v>
      </c>
      <c r="T34" t="n">
        <v>8907.209999999999</v>
      </c>
      <c r="U34" t="n">
        <v>0.74</v>
      </c>
      <c r="V34" t="n">
        <v>0.85</v>
      </c>
      <c r="W34" t="n">
        <v>5.34</v>
      </c>
      <c r="X34" t="n">
        <v>0.5600000000000001</v>
      </c>
      <c r="Y34" t="n">
        <v>1</v>
      </c>
      <c r="Z34" t="n">
        <v>10</v>
      </c>
      <c r="AA34" t="n">
        <v>732.6140398848706</v>
      </c>
      <c r="AB34" t="n">
        <v>1002.394850020843</v>
      </c>
      <c r="AC34" t="n">
        <v>906.7276924048615</v>
      </c>
      <c r="AD34" t="n">
        <v>732614.0398848706</v>
      </c>
      <c r="AE34" t="n">
        <v>1002394.850020843</v>
      </c>
      <c r="AF34" t="n">
        <v>5.515705375621898e-06</v>
      </c>
      <c r="AG34" t="n">
        <v>31.95601851851852</v>
      </c>
      <c r="AH34" t="n">
        <v>906727.6924048614</v>
      </c>
    </row>
    <row r="35">
      <c r="A35" t="n">
        <v>33</v>
      </c>
      <c r="B35" t="n">
        <v>75</v>
      </c>
      <c r="C35" t="inlineStr">
        <is>
          <t xml:space="preserve">CONCLUIDO	</t>
        </is>
      </c>
      <c r="D35" t="n">
        <v>3.6207</v>
      </c>
      <c r="E35" t="n">
        <v>27.62</v>
      </c>
      <c r="F35" t="n">
        <v>24.73</v>
      </c>
      <c r="G35" t="n">
        <v>74.19</v>
      </c>
      <c r="H35" t="n">
        <v>1.01</v>
      </c>
      <c r="I35" t="n">
        <v>20</v>
      </c>
      <c r="J35" t="n">
        <v>162.06</v>
      </c>
      <c r="K35" t="n">
        <v>49.1</v>
      </c>
      <c r="L35" t="n">
        <v>9.25</v>
      </c>
      <c r="M35" t="n">
        <v>2</v>
      </c>
      <c r="N35" t="n">
        <v>28.72</v>
      </c>
      <c r="O35" t="n">
        <v>20221.66</v>
      </c>
      <c r="P35" t="n">
        <v>229.39</v>
      </c>
      <c r="Q35" t="n">
        <v>1397.38</v>
      </c>
      <c r="R35" t="n">
        <v>90.34</v>
      </c>
      <c r="S35" t="n">
        <v>66.97</v>
      </c>
      <c r="T35" t="n">
        <v>9073.18</v>
      </c>
      <c r="U35" t="n">
        <v>0.74</v>
      </c>
      <c r="V35" t="n">
        <v>0.85</v>
      </c>
      <c r="W35" t="n">
        <v>5.34</v>
      </c>
      <c r="X35" t="n">
        <v>0.5600000000000001</v>
      </c>
      <c r="Y35" t="n">
        <v>1</v>
      </c>
      <c r="Z35" t="n">
        <v>10</v>
      </c>
      <c r="AA35" t="n">
        <v>732.8401257221526</v>
      </c>
      <c r="AB35" t="n">
        <v>1002.704190637616</v>
      </c>
      <c r="AC35" t="n">
        <v>907.0075099873313</v>
      </c>
      <c r="AD35" t="n">
        <v>732840.1257221526</v>
      </c>
      <c r="AE35" t="n">
        <v>1002704.190637616</v>
      </c>
      <c r="AF35" t="n">
        <v>5.514030165529352e-06</v>
      </c>
      <c r="AG35" t="n">
        <v>31.9675925925926</v>
      </c>
      <c r="AH35" t="n">
        <v>907007.5099873313</v>
      </c>
    </row>
    <row r="36">
      <c r="A36" t="n">
        <v>34</v>
      </c>
      <c r="B36" t="n">
        <v>75</v>
      </c>
      <c r="C36" t="inlineStr">
        <is>
          <t xml:space="preserve">CONCLUIDO	</t>
        </is>
      </c>
      <c r="D36" t="n">
        <v>3.6201</v>
      </c>
      <c r="E36" t="n">
        <v>27.62</v>
      </c>
      <c r="F36" t="n">
        <v>24.74</v>
      </c>
      <c r="G36" t="n">
        <v>74.20999999999999</v>
      </c>
      <c r="H36" t="n">
        <v>1.04</v>
      </c>
      <c r="I36" t="n">
        <v>20</v>
      </c>
      <c r="J36" t="n">
        <v>162.42</v>
      </c>
      <c r="K36" t="n">
        <v>49.1</v>
      </c>
      <c r="L36" t="n">
        <v>9.5</v>
      </c>
      <c r="M36" t="n">
        <v>0</v>
      </c>
      <c r="N36" t="n">
        <v>28.82</v>
      </c>
      <c r="O36" t="n">
        <v>20265.72</v>
      </c>
      <c r="P36" t="n">
        <v>229.91</v>
      </c>
      <c r="Q36" t="n">
        <v>1397.38</v>
      </c>
      <c r="R36" t="n">
        <v>90.36</v>
      </c>
      <c r="S36" t="n">
        <v>66.97</v>
      </c>
      <c r="T36" t="n">
        <v>9083.09</v>
      </c>
      <c r="U36" t="n">
        <v>0.74</v>
      </c>
      <c r="V36" t="n">
        <v>0.85</v>
      </c>
      <c r="W36" t="n">
        <v>5.35</v>
      </c>
      <c r="X36" t="n">
        <v>0.57</v>
      </c>
      <c r="Y36" t="n">
        <v>1</v>
      </c>
      <c r="Z36" t="n">
        <v>10</v>
      </c>
      <c r="AA36" t="n">
        <v>733.271492553829</v>
      </c>
      <c r="AB36" t="n">
        <v>1003.294405767277</v>
      </c>
      <c r="AC36" t="n">
        <v>907.5413958133897</v>
      </c>
      <c r="AD36" t="n">
        <v>733271.492553829</v>
      </c>
      <c r="AE36" t="n">
        <v>1003294.405767277</v>
      </c>
      <c r="AF36" t="n">
        <v>5.513116414569781e-06</v>
      </c>
      <c r="AG36" t="n">
        <v>31.9675925925926</v>
      </c>
      <c r="AH36" t="n">
        <v>907541.3958133897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5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2.0404</v>
      </c>
      <c r="E2" t="n">
        <v>49.01</v>
      </c>
      <c r="F2" t="n">
        <v>34.11</v>
      </c>
      <c r="G2" t="n">
        <v>6.13</v>
      </c>
      <c r="H2" t="n">
        <v>0.1</v>
      </c>
      <c r="I2" t="n">
        <v>334</v>
      </c>
      <c r="J2" t="n">
        <v>185.69</v>
      </c>
      <c r="K2" t="n">
        <v>53.44</v>
      </c>
      <c r="L2" t="n">
        <v>1</v>
      </c>
      <c r="M2" t="n">
        <v>332</v>
      </c>
      <c r="N2" t="n">
        <v>36.26</v>
      </c>
      <c r="O2" t="n">
        <v>23136.14</v>
      </c>
      <c r="P2" t="n">
        <v>460.95</v>
      </c>
      <c r="Q2" t="n">
        <v>1398.12</v>
      </c>
      <c r="R2" t="n">
        <v>397.19</v>
      </c>
      <c r="S2" t="n">
        <v>66.97</v>
      </c>
      <c r="T2" t="n">
        <v>160927.28</v>
      </c>
      <c r="U2" t="n">
        <v>0.17</v>
      </c>
      <c r="V2" t="n">
        <v>0.62</v>
      </c>
      <c r="W2" t="n">
        <v>5.84</v>
      </c>
      <c r="X2" t="n">
        <v>9.93</v>
      </c>
      <c r="Y2" t="n">
        <v>1</v>
      </c>
      <c r="Z2" t="n">
        <v>10</v>
      </c>
      <c r="AA2" t="n">
        <v>1669.043185553079</v>
      </c>
      <c r="AB2" t="n">
        <v>2283.658519462314</v>
      </c>
      <c r="AC2" t="n">
        <v>2065.709355499692</v>
      </c>
      <c r="AD2" t="n">
        <v>1669043.185553079</v>
      </c>
      <c r="AE2" t="n">
        <v>2283658.519462314</v>
      </c>
      <c r="AF2" t="n">
        <v>2.824757730899872e-06</v>
      </c>
      <c r="AG2" t="n">
        <v>56.72453703703704</v>
      </c>
      <c r="AH2" t="n">
        <v>2065709.355499692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2.326</v>
      </c>
      <c r="E3" t="n">
        <v>42.99</v>
      </c>
      <c r="F3" t="n">
        <v>31.4</v>
      </c>
      <c r="G3" t="n">
        <v>7.69</v>
      </c>
      <c r="H3" t="n">
        <v>0.12</v>
      </c>
      <c r="I3" t="n">
        <v>245</v>
      </c>
      <c r="J3" t="n">
        <v>186.07</v>
      </c>
      <c r="K3" t="n">
        <v>53.44</v>
      </c>
      <c r="L3" t="n">
        <v>1.25</v>
      </c>
      <c r="M3" t="n">
        <v>243</v>
      </c>
      <c r="N3" t="n">
        <v>36.39</v>
      </c>
      <c r="O3" t="n">
        <v>23182.76</v>
      </c>
      <c r="P3" t="n">
        <v>422.94</v>
      </c>
      <c r="Q3" t="n">
        <v>1397.68</v>
      </c>
      <c r="R3" t="n">
        <v>307.64</v>
      </c>
      <c r="S3" t="n">
        <v>66.97</v>
      </c>
      <c r="T3" t="n">
        <v>116597.86</v>
      </c>
      <c r="U3" t="n">
        <v>0.22</v>
      </c>
      <c r="V3" t="n">
        <v>0.67</v>
      </c>
      <c r="W3" t="n">
        <v>5.72</v>
      </c>
      <c r="X3" t="n">
        <v>7.23</v>
      </c>
      <c r="Y3" t="n">
        <v>1</v>
      </c>
      <c r="Z3" t="n">
        <v>10</v>
      </c>
      <c r="AA3" t="n">
        <v>1410.84708648325</v>
      </c>
      <c r="AB3" t="n">
        <v>1930.383225907006</v>
      </c>
      <c r="AC3" t="n">
        <v>1746.150160136314</v>
      </c>
      <c r="AD3" t="n">
        <v>1410847.08648325</v>
      </c>
      <c r="AE3" t="n">
        <v>1930383.225907006</v>
      </c>
      <c r="AF3" t="n">
        <v>3.220146286058176e-06</v>
      </c>
      <c r="AG3" t="n">
        <v>49.75694444444445</v>
      </c>
      <c r="AH3" t="n">
        <v>1746150.160136314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2.5325</v>
      </c>
      <c r="E4" t="n">
        <v>39.49</v>
      </c>
      <c r="F4" t="n">
        <v>29.83</v>
      </c>
      <c r="G4" t="n">
        <v>9.279999999999999</v>
      </c>
      <c r="H4" t="n">
        <v>0.14</v>
      </c>
      <c r="I4" t="n">
        <v>193</v>
      </c>
      <c r="J4" t="n">
        <v>186.45</v>
      </c>
      <c r="K4" t="n">
        <v>53.44</v>
      </c>
      <c r="L4" t="n">
        <v>1.5</v>
      </c>
      <c r="M4" t="n">
        <v>191</v>
      </c>
      <c r="N4" t="n">
        <v>36.51</v>
      </c>
      <c r="O4" t="n">
        <v>23229.42</v>
      </c>
      <c r="P4" t="n">
        <v>400.3</v>
      </c>
      <c r="Q4" t="n">
        <v>1397.54</v>
      </c>
      <c r="R4" t="n">
        <v>256.77</v>
      </c>
      <c r="S4" t="n">
        <v>66.97</v>
      </c>
      <c r="T4" t="n">
        <v>91423.7</v>
      </c>
      <c r="U4" t="n">
        <v>0.26</v>
      </c>
      <c r="V4" t="n">
        <v>0.71</v>
      </c>
      <c r="W4" t="n">
        <v>5.63</v>
      </c>
      <c r="X4" t="n">
        <v>5.66</v>
      </c>
      <c r="Y4" t="n">
        <v>1</v>
      </c>
      <c r="Z4" t="n">
        <v>10</v>
      </c>
      <c r="AA4" t="n">
        <v>1265.928431770617</v>
      </c>
      <c r="AB4" t="n">
        <v>1732.099129169357</v>
      </c>
      <c r="AC4" t="n">
        <v>1566.790019297828</v>
      </c>
      <c r="AD4" t="n">
        <v>1265928.431770617</v>
      </c>
      <c r="AE4" t="n">
        <v>1732099.129169357</v>
      </c>
      <c r="AF4" t="n">
        <v>3.506027716871165e-06</v>
      </c>
      <c r="AG4" t="n">
        <v>45.70601851851853</v>
      </c>
      <c r="AH4" t="n">
        <v>1566790.019297828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2.6912</v>
      </c>
      <c r="E5" t="n">
        <v>37.16</v>
      </c>
      <c r="F5" t="n">
        <v>28.77</v>
      </c>
      <c r="G5" t="n">
        <v>10.86</v>
      </c>
      <c r="H5" t="n">
        <v>0.17</v>
      </c>
      <c r="I5" t="n">
        <v>159</v>
      </c>
      <c r="J5" t="n">
        <v>186.83</v>
      </c>
      <c r="K5" t="n">
        <v>53.44</v>
      </c>
      <c r="L5" t="n">
        <v>1.75</v>
      </c>
      <c r="M5" t="n">
        <v>157</v>
      </c>
      <c r="N5" t="n">
        <v>36.64</v>
      </c>
      <c r="O5" t="n">
        <v>23276.13</v>
      </c>
      <c r="P5" t="n">
        <v>384.54</v>
      </c>
      <c r="Q5" t="n">
        <v>1397.56</v>
      </c>
      <c r="R5" t="n">
        <v>222.6</v>
      </c>
      <c r="S5" t="n">
        <v>66.97</v>
      </c>
      <c r="T5" t="n">
        <v>74507.95</v>
      </c>
      <c r="U5" t="n">
        <v>0.3</v>
      </c>
      <c r="V5" t="n">
        <v>0.73</v>
      </c>
      <c r="W5" t="n">
        <v>5.55</v>
      </c>
      <c r="X5" t="n">
        <v>4.6</v>
      </c>
      <c r="Y5" t="n">
        <v>1</v>
      </c>
      <c r="Z5" t="n">
        <v>10</v>
      </c>
      <c r="AA5" t="n">
        <v>1171.933074678595</v>
      </c>
      <c r="AB5" t="n">
        <v>1603.490534813562</v>
      </c>
      <c r="AC5" t="n">
        <v>1450.455648684056</v>
      </c>
      <c r="AD5" t="n">
        <v>1171933.074678595</v>
      </c>
      <c r="AE5" t="n">
        <v>1603490.534813562</v>
      </c>
      <c r="AF5" t="n">
        <v>3.725734172416063e-06</v>
      </c>
      <c r="AG5" t="n">
        <v>43.00925925925926</v>
      </c>
      <c r="AH5" t="n">
        <v>1450455.648684056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2.8063</v>
      </c>
      <c r="E6" t="n">
        <v>35.63</v>
      </c>
      <c r="F6" t="n">
        <v>28.1</v>
      </c>
      <c r="G6" t="n">
        <v>12.4</v>
      </c>
      <c r="H6" t="n">
        <v>0.19</v>
      </c>
      <c r="I6" t="n">
        <v>136</v>
      </c>
      <c r="J6" t="n">
        <v>187.21</v>
      </c>
      <c r="K6" t="n">
        <v>53.44</v>
      </c>
      <c r="L6" t="n">
        <v>2</v>
      </c>
      <c r="M6" t="n">
        <v>134</v>
      </c>
      <c r="N6" t="n">
        <v>36.77</v>
      </c>
      <c r="O6" t="n">
        <v>23322.88</v>
      </c>
      <c r="P6" t="n">
        <v>374.26</v>
      </c>
      <c r="Q6" t="n">
        <v>1397.4</v>
      </c>
      <c r="R6" t="n">
        <v>200.97</v>
      </c>
      <c r="S6" t="n">
        <v>66.97</v>
      </c>
      <c r="T6" t="n">
        <v>63806.77</v>
      </c>
      <c r="U6" t="n">
        <v>0.33</v>
      </c>
      <c r="V6" t="n">
        <v>0.75</v>
      </c>
      <c r="W6" t="n">
        <v>5.51</v>
      </c>
      <c r="X6" t="n">
        <v>3.93</v>
      </c>
      <c r="Y6" t="n">
        <v>1</v>
      </c>
      <c r="Z6" t="n">
        <v>10</v>
      </c>
      <c r="AA6" t="n">
        <v>1108.209138181774</v>
      </c>
      <c r="AB6" t="n">
        <v>1516.300633596945</v>
      </c>
      <c r="AC6" t="n">
        <v>1371.587029267758</v>
      </c>
      <c r="AD6" t="n">
        <v>1108209.138181774</v>
      </c>
      <c r="AE6" t="n">
        <v>1516300.633596945</v>
      </c>
      <c r="AF6" t="n">
        <v>3.885080190268726e-06</v>
      </c>
      <c r="AG6" t="n">
        <v>41.23842592592593</v>
      </c>
      <c r="AH6" t="n">
        <v>1371587.029267758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2.9063</v>
      </c>
      <c r="E7" t="n">
        <v>34.41</v>
      </c>
      <c r="F7" t="n">
        <v>27.55</v>
      </c>
      <c r="G7" t="n">
        <v>14.01</v>
      </c>
      <c r="H7" t="n">
        <v>0.21</v>
      </c>
      <c r="I7" t="n">
        <v>118</v>
      </c>
      <c r="J7" t="n">
        <v>187.59</v>
      </c>
      <c r="K7" t="n">
        <v>53.44</v>
      </c>
      <c r="L7" t="n">
        <v>2.25</v>
      </c>
      <c r="M7" t="n">
        <v>116</v>
      </c>
      <c r="N7" t="n">
        <v>36.9</v>
      </c>
      <c r="O7" t="n">
        <v>23369.68</v>
      </c>
      <c r="P7" t="n">
        <v>365.38</v>
      </c>
      <c r="Q7" t="n">
        <v>1397.49</v>
      </c>
      <c r="R7" t="n">
        <v>182.45</v>
      </c>
      <c r="S7" t="n">
        <v>66.97</v>
      </c>
      <c r="T7" t="n">
        <v>54636.68</v>
      </c>
      <c r="U7" t="n">
        <v>0.37</v>
      </c>
      <c r="V7" t="n">
        <v>0.76</v>
      </c>
      <c r="W7" t="n">
        <v>5.49</v>
      </c>
      <c r="X7" t="n">
        <v>3.38</v>
      </c>
      <c r="Y7" t="n">
        <v>1</v>
      </c>
      <c r="Z7" t="n">
        <v>10</v>
      </c>
      <c r="AA7" t="n">
        <v>1061.199193722839</v>
      </c>
      <c r="AB7" t="n">
        <v>1451.979553655852</v>
      </c>
      <c r="AC7" t="n">
        <v>1313.404662921039</v>
      </c>
      <c r="AD7" t="n">
        <v>1061199.193722839</v>
      </c>
      <c r="AE7" t="n">
        <v>1451979.553655852</v>
      </c>
      <c r="AF7" t="n">
        <v>4.023521561122474e-06</v>
      </c>
      <c r="AG7" t="n">
        <v>39.82638888888889</v>
      </c>
      <c r="AH7" t="n">
        <v>1313404.662921039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2.9866</v>
      </c>
      <c r="E8" t="n">
        <v>33.48</v>
      </c>
      <c r="F8" t="n">
        <v>27.14</v>
      </c>
      <c r="G8" t="n">
        <v>15.66</v>
      </c>
      <c r="H8" t="n">
        <v>0.24</v>
      </c>
      <c r="I8" t="n">
        <v>104</v>
      </c>
      <c r="J8" t="n">
        <v>187.97</v>
      </c>
      <c r="K8" t="n">
        <v>53.44</v>
      </c>
      <c r="L8" t="n">
        <v>2.5</v>
      </c>
      <c r="M8" t="n">
        <v>102</v>
      </c>
      <c r="N8" t="n">
        <v>37.03</v>
      </c>
      <c r="O8" t="n">
        <v>23416.52</v>
      </c>
      <c r="P8" t="n">
        <v>358.42</v>
      </c>
      <c r="Q8" t="n">
        <v>1397.45</v>
      </c>
      <c r="R8" t="n">
        <v>169.79</v>
      </c>
      <c r="S8" t="n">
        <v>66.97</v>
      </c>
      <c r="T8" t="n">
        <v>48376.91</v>
      </c>
      <c r="U8" t="n">
        <v>0.39</v>
      </c>
      <c r="V8" t="n">
        <v>0.78</v>
      </c>
      <c r="W8" t="n">
        <v>5.46</v>
      </c>
      <c r="X8" t="n">
        <v>2.97</v>
      </c>
      <c r="Y8" t="n">
        <v>1</v>
      </c>
      <c r="Z8" t="n">
        <v>10</v>
      </c>
      <c r="AA8" t="n">
        <v>1021.309749442265</v>
      </c>
      <c r="AB8" t="n">
        <v>1397.401056193089</v>
      </c>
      <c r="AC8" t="n">
        <v>1264.03506065472</v>
      </c>
      <c r="AD8" t="n">
        <v>1021309.749442265</v>
      </c>
      <c r="AE8" t="n">
        <v>1397401.056193089</v>
      </c>
      <c r="AF8" t="n">
        <v>4.134689981918034e-06</v>
      </c>
      <c r="AG8" t="n">
        <v>38.74999999999999</v>
      </c>
      <c r="AH8" t="n">
        <v>1264035.06065472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3.0479</v>
      </c>
      <c r="E9" t="n">
        <v>32.81</v>
      </c>
      <c r="F9" t="n">
        <v>26.84</v>
      </c>
      <c r="G9" t="n">
        <v>17.13</v>
      </c>
      <c r="H9" t="n">
        <v>0.26</v>
      </c>
      <c r="I9" t="n">
        <v>94</v>
      </c>
      <c r="J9" t="n">
        <v>188.35</v>
      </c>
      <c r="K9" t="n">
        <v>53.44</v>
      </c>
      <c r="L9" t="n">
        <v>2.75</v>
      </c>
      <c r="M9" t="n">
        <v>92</v>
      </c>
      <c r="N9" t="n">
        <v>37.16</v>
      </c>
      <c r="O9" t="n">
        <v>23463.4</v>
      </c>
      <c r="P9" t="n">
        <v>353.21</v>
      </c>
      <c r="Q9" t="n">
        <v>1397.28</v>
      </c>
      <c r="R9" t="n">
        <v>160.28</v>
      </c>
      <c r="S9" t="n">
        <v>66.97</v>
      </c>
      <c r="T9" t="n">
        <v>43672.12</v>
      </c>
      <c r="U9" t="n">
        <v>0.42</v>
      </c>
      <c r="V9" t="n">
        <v>0.78</v>
      </c>
      <c r="W9" t="n">
        <v>5.43</v>
      </c>
      <c r="X9" t="n">
        <v>2.68</v>
      </c>
      <c r="Y9" t="n">
        <v>1</v>
      </c>
      <c r="Z9" t="n">
        <v>10</v>
      </c>
      <c r="AA9" t="n">
        <v>996.789662976566</v>
      </c>
      <c r="AB9" t="n">
        <v>1363.851592140851</v>
      </c>
      <c r="AC9" t="n">
        <v>1233.687510364659</v>
      </c>
      <c r="AD9" t="n">
        <v>996789.662976566</v>
      </c>
      <c r="AE9" t="n">
        <v>1363851.592140851</v>
      </c>
      <c r="AF9" t="n">
        <v>4.219554542251381e-06</v>
      </c>
      <c r="AG9" t="n">
        <v>37.97453703703705</v>
      </c>
      <c r="AH9" t="n">
        <v>1233687.510364659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3.1029</v>
      </c>
      <c r="E10" t="n">
        <v>32.23</v>
      </c>
      <c r="F10" t="n">
        <v>26.59</v>
      </c>
      <c r="G10" t="n">
        <v>18.77</v>
      </c>
      <c r="H10" t="n">
        <v>0.28</v>
      </c>
      <c r="I10" t="n">
        <v>85</v>
      </c>
      <c r="J10" t="n">
        <v>188.73</v>
      </c>
      <c r="K10" t="n">
        <v>53.44</v>
      </c>
      <c r="L10" t="n">
        <v>3</v>
      </c>
      <c r="M10" t="n">
        <v>83</v>
      </c>
      <c r="N10" t="n">
        <v>37.29</v>
      </c>
      <c r="O10" t="n">
        <v>23510.33</v>
      </c>
      <c r="P10" t="n">
        <v>348.49</v>
      </c>
      <c r="Q10" t="n">
        <v>1397.38</v>
      </c>
      <c r="R10" t="n">
        <v>151.61</v>
      </c>
      <c r="S10" t="n">
        <v>66.97</v>
      </c>
      <c r="T10" t="n">
        <v>39381.38</v>
      </c>
      <c r="U10" t="n">
        <v>0.44</v>
      </c>
      <c r="V10" t="n">
        <v>0.79</v>
      </c>
      <c r="W10" t="n">
        <v>5.43</v>
      </c>
      <c r="X10" t="n">
        <v>2.43</v>
      </c>
      <c r="Y10" t="n">
        <v>1</v>
      </c>
      <c r="Z10" t="n">
        <v>10</v>
      </c>
      <c r="AA10" t="n">
        <v>974.4323574260783</v>
      </c>
      <c r="AB10" t="n">
        <v>1333.261340351964</v>
      </c>
      <c r="AC10" t="n">
        <v>1206.016749272816</v>
      </c>
      <c r="AD10" t="n">
        <v>974432.3574260783</v>
      </c>
      <c r="AE10" t="n">
        <v>1333261.340351964</v>
      </c>
      <c r="AF10" t="n">
        <v>4.295697296220942e-06</v>
      </c>
      <c r="AG10" t="n">
        <v>37.30324074074074</v>
      </c>
      <c r="AH10" t="n">
        <v>1206016.749272816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3.1552</v>
      </c>
      <c r="E11" t="n">
        <v>31.69</v>
      </c>
      <c r="F11" t="n">
        <v>26.36</v>
      </c>
      <c r="G11" t="n">
        <v>20.54</v>
      </c>
      <c r="H11" t="n">
        <v>0.3</v>
      </c>
      <c r="I11" t="n">
        <v>77</v>
      </c>
      <c r="J11" t="n">
        <v>189.11</v>
      </c>
      <c r="K11" t="n">
        <v>53.44</v>
      </c>
      <c r="L11" t="n">
        <v>3.25</v>
      </c>
      <c r="M11" t="n">
        <v>75</v>
      </c>
      <c r="N11" t="n">
        <v>37.42</v>
      </c>
      <c r="O11" t="n">
        <v>23557.3</v>
      </c>
      <c r="P11" t="n">
        <v>343.82</v>
      </c>
      <c r="Q11" t="n">
        <v>1397.23</v>
      </c>
      <c r="R11" t="n">
        <v>144.17</v>
      </c>
      <c r="S11" t="n">
        <v>66.97</v>
      </c>
      <c r="T11" t="n">
        <v>35699.87</v>
      </c>
      <c r="U11" t="n">
        <v>0.46</v>
      </c>
      <c r="V11" t="n">
        <v>0.8</v>
      </c>
      <c r="W11" t="n">
        <v>5.41</v>
      </c>
      <c r="X11" t="n">
        <v>2.19</v>
      </c>
      <c r="Y11" t="n">
        <v>1</v>
      </c>
      <c r="Z11" t="n">
        <v>10</v>
      </c>
      <c r="AA11" t="n">
        <v>952.9991173870699</v>
      </c>
      <c r="AB11" t="n">
        <v>1303.935435762777</v>
      </c>
      <c r="AC11" t="n">
        <v>1179.489667858456</v>
      </c>
      <c r="AD11" t="n">
        <v>952999.1173870699</v>
      </c>
      <c r="AE11" t="n">
        <v>1303935.435762777</v>
      </c>
      <c r="AF11" t="n">
        <v>4.368102133177452e-06</v>
      </c>
      <c r="AG11" t="n">
        <v>36.67824074074074</v>
      </c>
      <c r="AH11" t="n">
        <v>1179489.667858456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3.1968</v>
      </c>
      <c r="E12" t="n">
        <v>31.28</v>
      </c>
      <c r="F12" t="n">
        <v>26.17</v>
      </c>
      <c r="G12" t="n">
        <v>22.12</v>
      </c>
      <c r="H12" t="n">
        <v>0.33</v>
      </c>
      <c r="I12" t="n">
        <v>71</v>
      </c>
      <c r="J12" t="n">
        <v>189.49</v>
      </c>
      <c r="K12" t="n">
        <v>53.44</v>
      </c>
      <c r="L12" t="n">
        <v>3.5</v>
      </c>
      <c r="M12" t="n">
        <v>69</v>
      </c>
      <c r="N12" t="n">
        <v>37.55</v>
      </c>
      <c r="O12" t="n">
        <v>23604.32</v>
      </c>
      <c r="P12" t="n">
        <v>340.12</v>
      </c>
      <c r="Q12" t="n">
        <v>1397.34</v>
      </c>
      <c r="R12" t="n">
        <v>137.35</v>
      </c>
      <c r="S12" t="n">
        <v>66.97</v>
      </c>
      <c r="T12" t="n">
        <v>32320.37</v>
      </c>
      <c r="U12" t="n">
        <v>0.49</v>
      </c>
      <c r="V12" t="n">
        <v>0.8</v>
      </c>
      <c r="W12" t="n">
        <v>5.42</v>
      </c>
      <c r="X12" t="n">
        <v>2</v>
      </c>
      <c r="Y12" t="n">
        <v>1</v>
      </c>
      <c r="Z12" t="n">
        <v>10</v>
      </c>
      <c r="AA12" t="n">
        <v>934.1931417603306</v>
      </c>
      <c r="AB12" t="n">
        <v>1278.204270249183</v>
      </c>
      <c r="AC12" t="n">
        <v>1156.214248667561</v>
      </c>
      <c r="AD12" t="n">
        <v>934193.1417603306</v>
      </c>
      <c r="AE12" t="n">
        <v>1278204.270249183</v>
      </c>
      <c r="AF12" t="n">
        <v>4.425693743452613e-06</v>
      </c>
      <c r="AG12" t="n">
        <v>36.2037037037037</v>
      </c>
      <c r="AH12" t="n">
        <v>1156214.248667561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3.2287</v>
      </c>
      <c r="E13" t="n">
        <v>30.97</v>
      </c>
      <c r="F13" t="n">
        <v>26.05</v>
      </c>
      <c r="G13" t="n">
        <v>23.68</v>
      </c>
      <c r="H13" t="n">
        <v>0.35</v>
      </c>
      <c r="I13" t="n">
        <v>66</v>
      </c>
      <c r="J13" t="n">
        <v>189.87</v>
      </c>
      <c r="K13" t="n">
        <v>53.44</v>
      </c>
      <c r="L13" t="n">
        <v>3.75</v>
      </c>
      <c r="M13" t="n">
        <v>64</v>
      </c>
      <c r="N13" t="n">
        <v>37.69</v>
      </c>
      <c r="O13" t="n">
        <v>23651.38</v>
      </c>
      <c r="P13" t="n">
        <v>337.01</v>
      </c>
      <c r="Q13" t="n">
        <v>1397.39</v>
      </c>
      <c r="R13" t="n">
        <v>133.84</v>
      </c>
      <c r="S13" t="n">
        <v>66.97</v>
      </c>
      <c r="T13" t="n">
        <v>30591.57</v>
      </c>
      <c r="U13" t="n">
        <v>0.5</v>
      </c>
      <c r="V13" t="n">
        <v>0.8100000000000001</v>
      </c>
      <c r="W13" t="n">
        <v>5.4</v>
      </c>
      <c r="X13" t="n">
        <v>1.88</v>
      </c>
      <c r="Y13" t="n">
        <v>1</v>
      </c>
      <c r="Z13" t="n">
        <v>10</v>
      </c>
      <c r="AA13" t="n">
        <v>927.2671547924847</v>
      </c>
      <c r="AB13" t="n">
        <v>1268.727829326796</v>
      </c>
      <c r="AC13" t="n">
        <v>1147.642225966538</v>
      </c>
      <c r="AD13" t="n">
        <v>927267.1547924847</v>
      </c>
      <c r="AE13" t="n">
        <v>1268727.829326796</v>
      </c>
      <c r="AF13" t="n">
        <v>4.469856540754958e-06</v>
      </c>
      <c r="AG13" t="n">
        <v>35.8449074074074</v>
      </c>
      <c r="AH13" t="n">
        <v>1147642.225966538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3.2657</v>
      </c>
      <c r="E14" t="n">
        <v>30.62</v>
      </c>
      <c r="F14" t="n">
        <v>25.88</v>
      </c>
      <c r="G14" t="n">
        <v>25.46</v>
      </c>
      <c r="H14" t="n">
        <v>0.37</v>
      </c>
      <c r="I14" t="n">
        <v>61</v>
      </c>
      <c r="J14" t="n">
        <v>190.25</v>
      </c>
      <c r="K14" t="n">
        <v>53.44</v>
      </c>
      <c r="L14" t="n">
        <v>4</v>
      </c>
      <c r="M14" t="n">
        <v>59</v>
      </c>
      <c r="N14" t="n">
        <v>37.82</v>
      </c>
      <c r="O14" t="n">
        <v>23698.48</v>
      </c>
      <c r="P14" t="n">
        <v>333.58</v>
      </c>
      <c r="Q14" t="n">
        <v>1397.29</v>
      </c>
      <c r="R14" t="n">
        <v>128.29</v>
      </c>
      <c r="S14" t="n">
        <v>66.97</v>
      </c>
      <c r="T14" t="n">
        <v>27840.92</v>
      </c>
      <c r="U14" t="n">
        <v>0.52</v>
      </c>
      <c r="V14" t="n">
        <v>0.8100000000000001</v>
      </c>
      <c r="W14" t="n">
        <v>5.4</v>
      </c>
      <c r="X14" t="n">
        <v>1.72</v>
      </c>
      <c r="Y14" t="n">
        <v>1</v>
      </c>
      <c r="Z14" t="n">
        <v>10</v>
      </c>
      <c r="AA14" t="n">
        <v>909.6977930383187</v>
      </c>
      <c r="AB14" t="n">
        <v>1244.68865346921</v>
      </c>
      <c r="AC14" t="n">
        <v>1125.897315313604</v>
      </c>
      <c r="AD14" t="n">
        <v>909697.7930383186</v>
      </c>
      <c r="AE14" t="n">
        <v>1244688.65346921</v>
      </c>
      <c r="AF14" t="n">
        <v>4.521079847970844e-06</v>
      </c>
      <c r="AG14" t="n">
        <v>35.43981481481482</v>
      </c>
      <c r="AH14" t="n">
        <v>1125897.315313604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3.2928</v>
      </c>
      <c r="E15" t="n">
        <v>30.37</v>
      </c>
      <c r="F15" t="n">
        <v>25.78</v>
      </c>
      <c r="G15" t="n">
        <v>27.14</v>
      </c>
      <c r="H15" t="n">
        <v>0.4</v>
      </c>
      <c r="I15" t="n">
        <v>57</v>
      </c>
      <c r="J15" t="n">
        <v>190.63</v>
      </c>
      <c r="K15" t="n">
        <v>53.44</v>
      </c>
      <c r="L15" t="n">
        <v>4.25</v>
      </c>
      <c r="M15" t="n">
        <v>55</v>
      </c>
      <c r="N15" t="n">
        <v>37.95</v>
      </c>
      <c r="O15" t="n">
        <v>23745.63</v>
      </c>
      <c r="P15" t="n">
        <v>330.34</v>
      </c>
      <c r="Q15" t="n">
        <v>1397.21</v>
      </c>
      <c r="R15" t="n">
        <v>125.16</v>
      </c>
      <c r="S15" t="n">
        <v>66.97</v>
      </c>
      <c r="T15" t="n">
        <v>26296.8</v>
      </c>
      <c r="U15" t="n">
        <v>0.54</v>
      </c>
      <c r="V15" t="n">
        <v>0.82</v>
      </c>
      <c r="W15" t="n">
        <v>5.39</v>
      </c>
      <c r="X15" t="n">
        <v>1.61</v>
      </c>
      <c r="Y15" t="n">
        <v>1</v>
      </c>
      <c r="Z15" t="n">
        <v>10</v>
      </c>
      <c r="AA15" t="n">
        <v>903.7037204001444</v>
      </c>
      <c r="AB15" t="n">
        <v>1236.487298845838</v>
      </c>
      <c r="AC15" t="n">
        <v>1118.478686464814</v>
      </c>
      <c r="AD15" t="n">
        <v>903703.7204001445</v>
      </c>
      <c r="AE15" t="n">
        <v>1236487.298845838</v>
      </c>
      <c r="AF15" t="n">
        <v>4.55859745947221e-06</v>
      </c>
      <c r="AG15" t="n">
        <v>35.15046296296297</v>
      </c>
      <c r="AH15" t="n">
        <v>1118478.686464814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3.3163</v>
      </c>
      <c r="E16" t="n">
        <v>30.15</v>
      </c>
      <c r="F16" t="n">
        <v>25.68</v>
      </c>
      <c r="G16" t="n">
        <v>28.53</v>
      </c>
      <c r="H16" t="n">
        <v>0.42</v>
      </c>
      <c r="I16" t="n">
        <v>54</v>
      </c>
      <c r="J16" t="n">
        <v>191.02</v>
      </c>
      <c r="K16" t="n">
        <v>53.44</v>
      </c>
      <c r="L16" t="n">
        <v>4.5</v>
      </c>
      <c r="M16" t="n">
        <v>52</v>
      </c>
      <c r="N16" t="n">
        <v>38.08</v>
      </c>
      <c r="O16" t="n">
        <v>23792.83</v>
      </c>
      <c r="P16" t="n">
        <v>328.08</v>
      </c>
      <c r="Q16" t="n">
        <v>1397.38</v>
      </c>
      <c r="R16" t="n">
        <v>121.76</v>
      </c>
      <c r="S16" t="n">
        <v>66.97</v>
      </c>
      <c r="T16" t="n">
        <v>24609.32</v>
      </c>
      <c r="U16" t="n">
        <v>0.55</v>
      </c>
      <c r="V16" t="n">
        <v>0.82</v>
      </c>
      <c r="W16" t="n">
        <v>5.38</v>
      </c>
      <c r="X16" t="n">
        <v>1.51</v>
      </c>
      <c r="Y16" t="n">
        <v>1</v>
      </c>
      <c r="Z16" t="n">
        <v>10</v>
      </c>
      <c r="AA16" t="n">
        <v>889.1238100662664</v>
      </c>
      <c r="AB16" t="n">
        <v>1216.538422306778</v>
      </c>
      <c r="AC16" t="n">
        <v>1100.433702704218</v>
      </c>
      <c r="AD16" t="n">
        <v>889123.8100662665</v>
      </c>
      <c r="AE16" t="n">
        <v>1216538.422306778</v>
      </c>
      <c r="AF16" t="n">
        <v>4.591131181622841e-06</v>
      </c>
      <c r="AG16" t="n">
        <v>34.89583333333334</v>
      </c>
      <c r="AH16" t="n">
        <v>1100433.702704218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3.3418</v>
      </c>
      <c r="E17" t="n">
        <v>29.92</v>
      </c>
      <c r="F17" t="n">
        <v>25.59</v>
      </c>
      <c r="G17" t="n">
        <v>30.71</v>
      </c>
      <c r="H17" t="n">
        <v>0.44</v>
      </c>
      <c r="I17" t="n">
        <v>50</v>
      </c>
      <c r="J17" t="n">
        <v>191.4</v>
      </c>
      <c r="K17" t="n">
        <v>53.44</v>
      </c>
      <c r="L17" t="n">
        <v>4.75</v>
      </c>
      <c r="M17" t="n">
        <v>48</v>
      </c>
      <c r="N17" t="n">
        <v>38.22</v>
      </c>
      <c r="O17" t="n">
        <v>23840.07</v>
      </c>
      <c r="P17" t="n">
        <v>325.07</v>
      </c>
      <c r="Q17" t="n">
        <v>1397.21</v>
      </c>
      <c r="R17" t="n">
        <v>118.72</v>
      </c>
      <c r="S17" t="n">
        <v>66.97</v>
      </c>
      <c r="T17" t="n">
        <v>23112.89</v>
      </c>
      <c r="U17" t="n">
        <v>0.5600000000000001</v>
      </c>
      <c r="V17" t="n">
        <v>0.82</v>
      </c>
      <c r="W17" t="n">
        <v>5.38</v>
      </c>
      <c r="X17" t="n">
        <v>1.43</v>
      </c>
      <c r="Y17" t="n">
        <v>1</v>
      </c>
      <c r="Z17" t="n">
        <v>10</v>
      </c>
      <c r="AA17" t="n">
        <v>883.6968603369487</v>
      </c>
      <c r="AB17" t="n">
        <v>1209.113030267001</v>
      </c>
      <c r="AC17" t="n">
        <v>1093.716979659114</v>
      </c>
      <c r="AD17" t="n">
        <v>883696.8603369487</v>
      </c>
      <c r="AE17" t="n">
        <v>1209113.030267001</v>
      </c>
      <c r="AF17" t="n">
        <v>4.626433731190546e-06</v>
      </c>
      <c r="AG17" t="n">
        <v>34.62962962962963</v>
      </c>
      <c r="AH17" t="n">
        <v>1093716.979659114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3.3577</v>
      </c>
      <c r="E18" t="n">
        <v>29.78</v>
      </c>
      <c r="F18" t="n">
        <v>25.53</v>
      </c>
      <c r="G18" t="n">
        <v>31.91</v>
      </c>
      <c r="H18" t="n">
        <v>0.46</v>
      </c>
      <c r="I18" t="n">
        <v>48</v>
      </c>
      <c r="J18" t="n">
        <v>191.78</v>
      </c>
      <c r="K18" t="n">
        <v>53.44</v>
      </c>
      <c r="L18" t="n">
        <v>5</v>
      </c>
      <c r="M18" t="n">
        <v>46</v>
      </c>
      <c r="N18" t="n">
        <v>38.35</v>
      </c>
      <c r="O18" t="n">
        <v>23887.36</v>
      </c>
      <c r="P18" t="n">
        <v>323.08</v>
      </c>
      <c r="Q18" t="n">
        <v>1397.38</v>
      </c>
      <c r="R18" t="n">
        <v>116.6</v>
      </c>
      <c r="S18" t="n">
        <v>66.97</v>
      </c>
      <c r="T18" t="n">
        <v>22063.36</v>
      </c>
      <c r="U18" t="n">
        <v>0.57</v>
      </c>
      <c r="V18" t="n">
        <v>0.82</v>
      </c>
      <c r="W18" t="n">
        <v>5.38</v>
      </c>
      <c r="X18" t="n">
        <v>1.36</v>
      </c>
      <c r="Y18" t="n">
        <v>1</v>
      </c>
      <c r="Z18" t="n">
        <v>10</v>
      </c>
      <c r="AA18" t="n">
        <v>880.1525881663896</v>
      </c>
      <c r="AB18" t="n">
        <v>1204.263600720989</v>
      </c>
      <c r="AC18" t="n">
        <v>1089.330372862757</v>
      </c>
      <c r="AD18" t="n">
        <v>880152.5881663896</v>
      </c>
      <c r="AE18" t="n">
        <v>1204263.60072099</v>
      </c>
      <c r="AF18" t="n">
        <v>4.648445909156293e-06</v>
      </c>
      <c r="AG18" t="n">
        <v>34.4675925925926</v>
      </c>
      <c r="AH18" t="n">
        <v>1089330.372862757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3.3811</v>
      </c>
      <c r="E19" t="n">
        <v>29.58</v>
      </c>
      <c r="F19" t="n">
        <v>25.43</v>
      </c>
      <c r="G19" t="n">
        <v>33.91</v>
      </c>
      <c r="H19" t="n">
        <v>0.48</v>
      </c>
      <c r="I19" t="n">
        <v>45</v>
      </c>
      <c r="J19" t="n">
        <v>192.17</v>
      </c>
      <c r="K19" t="n">
        <v>53.44</v>
      </c>
      <c r="L19" t="n">
        <v>5.25</v>
      </c>
      <c r="M19" t="n">
        <v>43</v>
      </c>
      <c r="N19" t="n">
        <v>38.48</v>
      </c>
      <c r="O19" t="n">
        <v>23934.69</v>
      </c>
      <c r="P19" t="n">
        <v>320.62</v>
      </c>
      <c r="Q19" t="n">
        <v>1397.35</v>
      </c>
      <c r="R19" t="n">
        <v>113.67</v>
      </c>
      <c r="S19" t="n">
        <v>66.97</v>
      </c>
      <c r="T19" t="n">
        <v>20611.47</v>
      </c>
      <c r="U19" t="n">
        <v>0.59</v>
      </c>
      <c r="V19" t="n">
        <v>0.83</v>
      </c>
      <c r="W19" t="n">
        <v>5.37</v>
      </c>
      <c r="X19" t="n">
        <v>1.27</v>
      </c>
      <c r="Y19" t="n">
        <v>1</v>
      </c>
      <c r="Z19" t="n">
        <v>10</v>
      </c>
      <c r="AA19" t="n">
        <v>865.7282805161551</v>
      </c>
      <c r="AB19" t="n">
        <v>1184.527626638397</v>
      </c>
      <c r="AC19" t="n">
        <v>1071.477972446993</v>
      </c>
      <c r="AD19" t="n">
        <v>865728.2805161551</v>
      </c>
      <c r="AE19" t="n">
        <v>1184527.626638397</v>
      </c>
      <c r="AF19" t="n">
        <v>4.680841189936069e-06</v>
      </c>
      <c r="AG19" t="n">
        <v>34.23611111111111</v>
      </c>
      <c r="AH19" t="n">
        <v>1071477.972446993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3.3965</v>
      </c>
      <c r="E20" t="n">
        <v>29.44</v>
      </c>
      <c r="F20" t="n">
        <v>25.37</v>
      </c>
      <c r="G20" t="n">
        <v>35.4</v>
      </c>
      <c r="H20" t="n">
        <v>0.51</v>
      </c>
      <c r="I20" t="n">
        <v>43</v>
      </c>
      <c r="J20" t="n">
        <v>192.55</v>
      </c>
      <c r="K20" t="n">
        <v>53.44</v>
      </c>
      <c r="L20" t="n">
        <v>5.5</v>
      </c>
      <c r="M20" t="n">
        <v>41</v>
      </c>
      <c r="N20" t="n">
        <v>38.62</v>
      </c>
      <c r="O20" t="n">
        <v>23982.06</v>
      </c>
      <c r="P20" t="n">
        <v>318.44</v>
      </c>
      <c r="Q20" t="n">
        <v>1397.37</v>
      </c>
      <c r="R20" t="n">
        <v>111.7</v>
      </c>
      <c r="S20" t="n">
        <v>66.97</v>
      </c>
      <c r="T20" t="n">
        <v>19637.97</v>
      </c>
      <c r="U20" t="n">
        <v>0.6</v>
      </c>
      <c r="V20" t="n">
        <v>0.83</v>
      </c>
      <c r="W20" t="n">
        <v>5.37</v>
      </c>
      <c r="X20" t="n">
        <v>1.2</v>
      </c>
      <c r="Y20" t="n">
        <v>1</v>
      </c>
      <c r="Z20" t="n">
        <v>10</v>
      </c>
      <c r="AA20" t="n">
        <v>862.2798560067729</v>
      </c>
      <c r="AB20" t="n">
        <v>1179.809340090908</v>
      </c>
      <c r="AC20" t="n">
        <v>1067.20999254544</v>
      </c>
      <c r="AD20" t="n">
        <v>862279.8560067728</v>
      </c>
      <c r="AE20" t="n">
        <v>1179809.340090908</v>
      </c>
      <c r="AF20" t="n">
        <v>4.702161161047546e-06</v>
      </c>
      <c r="AG20" t="n">
        <v>34.07407407407408</v>
      </c>
      <c r="AH20" t="n">
        <v>1067209.99254544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3.4113</v>
      </c>
      <c r="E21" t="n">
        <v>29.31</v>
      </c>
      <c r="F21" t="n">
        <v>25.32</v>
      </c>
      <c r="G21" t="n">
        <v>37.05</v>
      </c>
      <c r="H21" t="n">
        <v>0.53</v>
      </c>
      <c r="I21" t="n">
        <v>41</v>
      </c>
      <c r="J21" t="n">
        <v>192.94</v>
      </c>
      <c r="K21" t="n">
        <v>53.44</v>
      </c>
      <c r="L21" t="n">
        <v>5.75</v>
      </c>
      <c r="M21" t="n">
        <v>39</v>
      </c>
      <c r="N21" t="n">
        <v>38.75</v>
      </c>
      <c r="O21" t="n">
        <v>24029.48</v>
      </c>
      <c r="P21" t="n">
        <v>316.1</v>
      </c>
      <c r="Q21" t="n">
        <v>1397.35</v>
      </c>
      <c r="R21" t="n">
        <v>109.9</v>
      </c>
      <c r="S21" t="n">
        <v>66.97</v>
      </c>
      <c r="T21" t="n">
        <v>18746.41</v>
      </c>
      <c r="U21" t="n">
        <v>0.61</v>
      </c>
      <c r="V21" t="n">
        <v>0.83</v>
      </c>
      <c r="W21" t="n">
        <v>5.37</v>
      </c>
      <c r="X21" t="n">
        <v>1.15</v>
      </c>
      <c r="Y21" t="n">
        <v>1</v>
      </c>
      <c r="Z21" t="n">
        <v>10</v>
      </c>
      <c r="AA21" t="n">
        <v>858.7571258571169</v>
      </c>
      <c r="AB21" t="n">
        <v>1174.989385288263</v>
      </c>
      <c r="AC21" t="n">
        <v>1062.85004746431</v>
      </c>
      <c r="AD21" t="n">
        <v>858757.1258571169</v>
      </c>
      <c r="AE21" t="n">
        <v>1174989.385288263</v>
      </c>
      <c r="AF21" t="n">
        <v>4.722650483933901e-06</v>
      </c>
      <c r="AG21" t="n">
        <v>33.92361111111111</v>
      </c>
      <c r="AH21" t="n">
        <v>1062850.04746431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3.4259</v>
      </c>
      <c r="E22" t="n">
        <v>29.19</v>
      </c>
      <c r="F22" t="n">
        <v>25.27</v>
      </c>
      <c r="G22" t="n">
        <v>38.88</v>
      </c>
      <c r="H22" t="n">
        <v>0.55</v>
      </c>
      <c r="I22" t="n">
        <v>39</v>
      </c>
      <c r="J22" t="n">
        <v>193.32</v>
      </c>
      <c r="K22" t="n">
        <v>53.44</v>
      </c>
      <c r="L22" t="n">
        <v>6</v>
      </c>
      <c r="M22" t="n">
        <v>37</v>
      </c>
      <c r="N22" t="n">
        <v>38.89</v>
      </c>
      <c r="O22" t="n">
        <v>24076.95</v>
      </c>
      <c r="P22" t="n">
        <v>313.85</v>
      </c>
      <c r="Q22" t="n">
        <v>1397.25</v>
      </c>
      <c r="R22" t="n">
        <v>108.68</v>
      </c>
      <c r="S22" t="n">
        <v>66.97</v>
      </c>
      <c r="T22" t="n">
        <v>18144.86</v>
      </c>
      <c r="U22" t="n">
        <v>0.62</v>
      </c>
      <c r="V22" t="n">
        <v>0.83</v>
      </c>
      <c r="W22" t="n">
        <v>5.35</v>
      </c>
      <c r="X22" t="n">
        <v>1.1</v>
      </c>
      <c r="Y22" t="n">
        <v>1</v>
      </c>
      <c r="Z22" t="n">
        <v>10</v>
      </c>
      <c r="AA22" t="n">
        <v>855.4490299901908</v>
      </c>
      <c r="AB22" t="n">
        <v>1170.463102580245</v>
      </c>
      <c r="AC22" t="n">
        <v>1058.755746825268</v>
      </c>
      <c r="AD22" t="n">
        <v>855449.0299901908</v>
      </c>
      <c r="AE22" t="n">
        <v>1170463.102580245</v>
      </c>
      <c r="AF22" t="n">
        <v>4.742862924078548e-06</v>
      </c>
      <c r="AG22" t="n">
        <v>33.78472222222222</v>
      </c>
      <c r="AH22" t="n">
        <v>1058755.746825268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3.443</v>
      </c>
      <c r="E23" t="n">
        <v>29.04</v>
      </c>
      <c r="F23" t="n">
        <v>25.2</v>
      </c>
      <c r="G23" t="n">
        <v>40.86</v>
      </c>
      <c r="H23" t="n">
        <v>0.57</v>
      </c>
      <c r="I23" t="n">
        <v>37</v>
      </c>
      <c r="J23" t="n">
        <v>193.71</v>
      </c>
      <c r="K23" t="n">
        <v>53.44</v>
      </c>
      <c r="L23" t="n">
        <v>6.25</v>
      </c>
      <c r="M23" t="n">
        <v>35</v>
      </c>
      <c r="N23" t="n">
        <v>39.02</v>
      </c>
      <c r="O23" t="n">
        <v>24124.47</v>
      </c>
      <c r="P23" t="n">
        <v>312.01</v>
      </c>
      <c r="Q23" t="n">
        <v>1397.24</v>
      </c>
      <c r="R23" t="n">
        <v>106.32</v>
      </c>
      <c r="S23" t="n">
        <v>66.97</v>
      </c>
      <c r="T23" t="n">
        <v>16977.14</v>
      </c>
      <c r="U23" t="n">
        <v>0.63</v>
      </c>
      <c r="V23" t="n">
        <v>0.84</v>
      </c>
      <c r="W23" t="n">
        <v>5.35</v>
      </c>
      <c r="X23" t="n">
        <v>1.03</v>
      </c>
      <c r="Y23" t="n">
        <v>1</v>
      </c>
      <c r="Z23" t="n">
        <v>10</v>
      </c>
      <c r="AA23" t="n">
        <v>842.4193711563798</v>
      </c>
      <c r="AB23" t="n">
        <v>1152.635348535847</v>
      </c>
      <c r="AC23" t="n">
        <v>1042.629448605457</v>
      </c>
      <c r="AD23" t="n">
        <v>842419.3711563798</v>
      </c>
      <c r="AE23" t="n">
        <v>1152635.348535846</v>
      </c>
      <c r="AF23" t="n">
        <v>4.766536398494539e-06</v>
      </c>
      <c r="AG23" t="n">
        <v>33.61111111111111</v>
      </c>
      <c r="AH23" t="n">
        <v>1042629.448605457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3.4477</v>
      </c>
      <c r="E24" t="n">
        <v>29</v>
      </c>
      <c r="F24" t="n">
        <v>25.2</v>
      </c>
      <c r="G24" t="n">
        <v>41.99</v>
      </c>
      <c r="H24" t="n">
        <v>0.59</v>
      </c>
      <c r="I24" t="n">
        <v>36</v>
      </c>
      <c r="J24" t="n">
        <v>194.09</v>
      </c>
      <c r="K24" t="n">
        <v>53.44</v>
      </c>
      <c r="L24" t="n">
        <v>6.5</v>
      </c>
      <c r="M24" t="n">
        <v>34</v>
      </c>
      <c r="N24" t="n">
        <v>39.16</v>
      </c>
      <c r="O24" t="n">
        <v>24172.03</v>
      </c>
      <c r="P24" t="n">
        <v>309.95</v>
      </c>
      <c r="Q24" t="n">
        <v>1397.25</v>
      </c>
      <c r="R24" t="n">
        <v>106.09</v>
      </c>
      <c r="S24" t="n">
        <v>66.97</v>
      </c>
      <c r="T24" t="n">
        <v>16864.34</v>
      </c>
      <c r="U24" t="n">
        <v>0.63</v>
      </c>
      <c r="V24" t="n">
        <v>0.84</v>
      </c>
      <c r="W24" t="n">
        <v>5.36</v>
      </c>
      <c r="X24" t="n">
        <v>1.03</v>
      </c>
      <c r="Y24" t="n">
        <v>1</v>
      </c>
      <c r="Z24" t="n">
        <v>10</v>
      </c>
      <c r="AA24" t="n">
        <v>840.5104200532893</v>
      </c>
      <c r="AB24" t="n">
        <v>1150.023437419619</v>
      </c>
      <c r="AC24" t="n">
        <v>1040.266814620322</v>
      </c>
      <c r="AD24" t="n">
        <v>840510.4200532893</v>
      </c>
      <c r="AE24" t="n">
        <v>1150023.437419619</v>
      </c>
      <c r="AF24" t="n">
        <v>4.773043142924665e-06</v>
      </c>
      <c r="AG24" t="n">
        <v>33.56481481481482</v>
      </c>
      <c r="AH24" t="n">
        <v>1040266.814620322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3.4681</v>
      </c>
      <c r="E25" t="n">
        <v>28.83</v>
      </c>
      <c r="F25" t="n">
        <v>25.1</v>
      </c>
      <c r="G25" t="n">
        <v>44.29</v>
      </c>
      <c r="H25" t="n">
        <v>0.62</v>
      </c>
      <c r="I25" t="n">
        <v>34</v>
      </c>
      <c r="J25" t="n">
        <v>194.48</v>
      </c>
      <c r="K25" t="n">
        <v>53.44</v>
      </c>
      <c r="L25" t="n">
        <v>6.75</v>
      </c>
      <c r="M25" t="n">
        <v>32</v>
      </c>
      <c r="N25" t="n">
        <v>39.29</v>
      </c>
      <c r="O25" t="n">
        <v>24219.63</v>
      </c>
      <c r="P25" t="n">
        <v>307.22</v>
      </c>
      <c r="Q25" t="n">
        <v>1397.3</v>
      </c>
      <c r="R25" t="n">
        <v>102.87</v>
      </c>
      <c r="S25" t="n">
        <v>66.97</v>
      </c>
      <c r="T25" t="n">
        <v>15266.42</v>
      </c>
      <c r="U25" t="n">
        <v>0.65</v>
      </c>
      <c r="V25" t="n">
        <v>0.84</v>
      </c>
      <c r="W25" t="n">
        <v>5.35</v>
      </c>
      <c r="X25" t="n">
        <v>0.93</v>
      </c>
      <c r="Y25" t="n">
        <v>1</v>
      </c>
      <c r="Z25" t="n">
        <v>10</v>
      </c>
      <c r="AA25" t="n">
        <v>836.0381078688787</v>
      </c>
      <c r="AB25" t="n">
        <v>1143.90422258442</v>
      </c>
      <c r="AC25" t="n">
        <v>1034.731609060622</v>
      </c>
      <c r="AD25" t="n">
        <v>836038.1078688786</v>
      </c>
      <c r="AE25" t="n">
        <v>1143904.22258442</v>
      </c>
      <c r="AF25" t="n">
        <v>4.80128518257883e-06</v>
      </c>
      <c r="AG25" t="n">
        <v>33.36805555555555</v>
      </c>
      <c r="AH25" t="n">
        <v>1034731.609060622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3.4749</v>
      </c>
      <c r="E26" t="n">
        <v>28.78</v>
      </c>
      <c r="F26" t="n">
        <v>25.08</v>
      </c>
      <c r="G26" t="n">
        <v>45.6</v>
      </c>
      <c r="H26" t="n">
        <v>0.64</v>
      </c>
      <c r="I26" t="n">
        <v>33</v>
      </c>
      <c r="J26" t="n">
        <v>194.86</v>
      </c>
      <c r="K26" t="n">
        <v>53.44</v>
      </c>
      <c r="L26" t="n">
        <v>7</v>
      </c>
      <c r="M26" t="n">
        <v>31</v>
      </c>
      <c r="N26" t="n">
        <v>39.43</v>
      </c>
      <c r="O26" t="n">
        <v>24267.28</v>
      </c>
      <c r="P26" t="n">
        <v>305.83</v>
      </c>
      <c r="Q26" t="n">
        <v>1397.19</v>
      </c>
      <c r="R26" t="n">
        <v>102.24</v>
      </c>
      <c r="S26" t="n">
        <v>66.97</v>
      </c>
      <c r="T26" t="n">
        <v>14955.88</v>
      </c>
      <c r="U26" t="n">
        <v>0.66</v>
      </c>
      <c r="V26" t="n">
        <v>0.84</v>
      </c>
      <c r="W26" t="n">
        <v>5.35</v>
      </c>
      <c r="X26" t="n">
        <v>0.92</v>
      </c>
      <c r="Y26" t="n">
        <v>1</v>
      </c>
      <c r="Z26" t="n">
        <v>10</v>
      </c>
      <c r="AA26" t="n">
        <v>834.3219317310869</v>
      </c>
      <c r="AB26" t="n">
        <v>1141.556074680346</v>
      </c>
      <c r="AC26" t="n">
        <v>1032.607565096866</v>
      </c>
      <c r="AD26" t="n">
        <v>834321.9317310869</v>
      </c>
      <c r="AE26" t="n">
        <v>1141556.074680346</v>
      </c>
      <c r="AF26" t="n">
        <v>4.810699195796884e-06</v>
      </c>
      <c r="AG26" t="n">
        <v>33.31018518518518</v>
      </c>
      <c r="AH26" t="n">
        <v>1032607.565096866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3.4894</v>
      </c>
      <c r="E27" t="n">
        <v>28.66</v>
      </c>
      <c r="F27" t="n">
        <v>25.04</v>
      </c>
      <c r="G27" t="n">
        <v>48.46</v>
      </c>
      <c r="H27" t="n">
        <v>0.66</v>
      </c>
      <c r="I27" t="n">
        <v>31</v>
      </c>
      <c r="J27" t="n">
        <v>195.25</v>
      </c>
      <c r="K27" t="n">
        <v>53.44</v>
      </c>
      <c r="L27" t="n">
        <v>7.25</v>
      </c>
      <c r="M27" t="n">
        <v>29</v>
      </c>
      <c r="N27" t="n">
        <v>39.57</v>
      </c>
      <c r="O27" t="n">
        <v>24314.98</v>
      </c>
      <c r="P27" t="n">
        <v>303.43</v>
      </c>
      <c r="Q27" t="n">
        <v>1397.28</v>
      </c>
      <c r="R27" t="n">
        <v>100.99</v>
      </c>
      <c r="S27" t="n">
        <v>66.97</v>
      </c>
      <c r="T27" t="n">
        <v>14342.41</v>
      </c>
      <c r="U27" t="n">
        <v>0.66</v>
      </c>
      <c r="V27" t="n">
        <v>0.84</v>
      </c>
      <c r="W27" t="n">
        <v>5.34</v>
      </c>
      <c r="X27" t="n">
        <v>0.87</v>
      </c>
      <c r="Y27" t="n">
        <v>1</v>
      </c>
      <c r="Z27" t="n">
        <v>10</v>
      </c>
      <c r="AA27" t="n">
        <v>831.0882342058462</v>
      </c>
      <c r="AB27" t="n">
        <v>1137.131587065645</v>
      </c>
      <c r="AC27" t="n">
        <v>1028.605344370305</v>
      </c>
      <c r="AD27" t="n">
        <v>831088.2342058462</v>
      </c>
      <c r="AE27" t="n">
        <v>1137131.587065645</v>
      </c>
      <c r="AF27" t="n">
        <v>4.830773194570679e-06</v>
      </c>
      <c r="AG27" t="n">
        <v>33.1712962962963</v>
      </c>
      <c r="AH27" t="n">
        <v>1028605.344370305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3.4989</v>
      </c>
      <c r="E28" t="n">
        <v>28.58</v>
      </c>
      <c r="F28" t="n">
        <v>25</v>
      </c>
      <c r="G28" t="n">
        <v>49.99</v>
      </c>
      <c r="H28" t="n">
        <v>0.68</v>
      </c>
      <c r="I28" t="n">
        <v>30</v>
      </c>
      <c r="J28" t="n">
        <v>195.64</v>
      </c>
      <c r="K28" t="n">
        <v>53.44</v>
      </c>
      <c r="L28" t="n">
        <v>7.5</v>
      </c>
      <c r="M28" t="n">
        <v>28</v>
      </c>
      <c r="N28" t="n">
        <v>39.7</v>
      </c>
      <c r="O28" t="n">
        <v>24362.73</v>
      </c>
      <c r="P28" t="n">
        <v>301.82</v>
      </c>
      <c r="Q28" t="n">
        <v>1397.21</v>
      </c>
      <c r="R28" t="n">
        <v>99.73999999999999</v>
      </c>
      <c r="S28" t="n">
        <v>66.97</v>
      </c>
      <c r="T28" t="n">
        <v>13719.58</v>
      </c>
      <c r="U28" t="n">
        <v>0.67</v>
      </c>
      <c r="V28" t="n">
        <v>0.84</v>
      </c>
      <c r="W28" t="n">
        <v>5.34</v>
      </c>
      <c r="X28" t="n">
        <v>0.83</v>
      </c>
      <c r="Y28" t="n">
        <v>1</v>
      </c>
      <c r="Z28" t="n">
        <v>10</v>
      </c>
      <c r="AA28" t="n">
        <v>828.892959201249</v>
      </c>
      <c r="AB28" t="n">
        <v>1134.127914955657</v>
      </c>
      <c r="AC28" t="n">
        <v>1025.888338510814</v>
      </c>
      <c r="AD28" t="n">
        <v>828892.9592012491</v>
      </c>
      <c r="AE28" t="n">
        <v>1134127.914955657</v>
      </c>
      <c r="AF28" t="n">
        <v>4.843925124801784e-06</v>
      </c>
      <c r="AG28" t="n">
        <v>33.0787037037037</v>
      </c>
      <c r="AH28" t="n">
        <v>1025888.338510814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3.5073</v>
      </c>
      <c r="E29" t="n">
        <v>28.51</v>
      </c>
      <c r="F29" t="n">
        <v>24.96</v>
      </c>
      <c r="G29" t="n">
        <v>51.65</v>
      </c>
      <c r="H29" t="n">
        <v>0.7</v>
      </c>
      <c r="I29" t="n">
        <v>29</v>
      </c>
      <c r="J29" t="n">
        <v>196.03</v>
      </c>
      <c r="K29" t="n">
        <v>53.44</v>
      </c>
      <c r="L29" t="n">
        <v>7.75</v>
      </c>
      <c r="M29" t="n">
        <v>27</v>
      </c>
      <c r="N29" t="n">
        <v>39.84</v>
      </c>
      <c r="O29" t="n">
        <v>24410.52</v>
      </c>
      <c r="P29" t="n">
        <v>299.73</v>
      </c>
      <c r="Q29" t="n">
        <v>1397.2</v>
      </c>
      <c r="R29" t="n">
        <v>98.55</v>
      </c>
      <c r="S29" t="n">
        <v>66.97</v>
      </c>
      <c r="T29" t="n">
        <v>13129.54</v>
      </c>
      <c r="U29" t="n">
        <v>0.68</v>
      </c>
      <c r="V29" t="n">
        <v>0.84</v>
      </c>
      <c r="W29" t="n">
        <v>5.34</v>
      </c>
      <c r="X29" t="n">
        <v>0.8</v>
      </c>
      <c r="Y29" t="n">
        <v>1</v>
      </c>
      <c r="Z29" t="n">
        <v>10</v>
      </c>
      <c r="AA29" t="n">
        <v>816.6843847955009</v>
      </c>
      <c r="AB29" t="n">
        <v>1117.423604849422</v>
      </c>
      <c r="AC29" t="n">
        <v>1010.778264316472</v>
      </c>
      <c r="AD29" t="n">
        <v>816684.3847955009</v>
      </c>
      <c r="AE29" t="n">
        <v>1117423.604849422</v>
      </c>
      <c r="AF29" t="n">
        <v>4.855554199953499e-06</v>
      </c>
      <c r="AG29" t="n">
        <v>32.99768518518518</v>
      </c>
      <c r="AH29" t="n">
        <v>1010778.264316472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3.5158</v>
      </c>
      <c r="E30" t="n">
        <v>28.44</v>
      </c>
      <c r="F30" t="n">
        <v>24.93</v>
      </c>
      <c r="G30" t="n">
        <v>53.43</v>
      </c>
      <c r="H30" t="n">
        <v>0.72</v>
      </c>
      <c r="I30" t="n">
        <v>28</v>
      </c>
      <c r="J30" t="n">
        <v>196.41</v>
      </c>
      <c r="K30" t="n">
        <v>53.44</v>
      </c>
      <c r="L30" t="n">
        <v>8</v>
      </c>
      <c r="M30" t="n">
        <v>26</v>
      </c>
      <c r="N30" t="n">
        <v>39.98</v>
      </c>
      <c r="O30" t="n">
        <v>24458.36</v>
      </c>
      <c r="P30" t="n">
        <v>298.07</v>
      </c>
      <c r="Q30" t="n">
        <v>1397.23</v>
      </c>
      <c r="R30" t="n">
        <v>97.34999999999999</v>
      </c>
      <c r="S30" t="n">
        <v>66.97</v>
      </c>
      <c r="T30" t="n">
        <v>12535.67</v>
      </c>
      <c r="U30" t="n">
        <v>0.6899999999999999</v>
      </c>
      <c r="V30" t="n">
        <v>0.84</v>
      </c>
      <c r="W30" t="n">
        <v>5.34</v>
      </c>
      <c r="X30" t="n">
        <v>0.77</v>
      </c>
      <c r="Y30" t="n">
        <v>1</v>
      </c>
      <c r="Z30" t="n">
        <v>10</v>
      </c>
      <c r="AA30" t="n">
        <v>814.6170228506438</v>
      </c>
      <c r="AB30" t="n">
        <v>1114.594949030897</v>
      </c>
      <c r="AC30" t="n">
        <v>1008.219571439224</v>
      </c>
      <c r="AD30" t="n">
        <v>814617.0228506438</v>
      </c>
      <c r="AE30" t="n">
        <v>1114594.949030897</v>
      </c>
      <c r="AF30" t="n">
        <v>4.867321716476068e-06</v>
      </c>
      <c r="AG30" t="n">
        <v>32.91666666666667</v>
      </c>
      <c r="AH30" t="n">
        <v>1008219.571439224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3.5231</v>
      </c>
      <c r="E31" t="n">
        <v>28.38</v>
      </c>
      <c r="F31" t="n">
        <v>24.91</v>
      </c>
      <c r="G31" t="n">
        <v>55.36</v>
      </c>
      <c r="H31" t="n">
        <v>0.74</v>
      </c>
      <c r="I31" t="n">
        <v>27</v>
      </c>
      <c r="J31" t="n">
        <v>196.8</v>
      </c>
      <c r="K31" t="n">
        <v>53.44</v>
      </c>
      <c r="L31" t="n">
        <v>8.25</v>
      </c>
      <c r="M31" t="n">
        <v>25</v>
      </c>
      <c r="N31" t="n">
        <v>40.12</v>
      </c>
      <c r="O31" t="n">
        <v>24506.24</v>
      </c>
      <c r="P31" t="n">
        <v>295.51</v>
      </c>
      <c r="Q31" t="n">
        <v>1397.25</v>
      </c>
      <c r="R31" t="n">
        <v>96.59</v>
      </c>
      <c r="S31" t="n">
        <v>66.97</v>
      </c>
      <c r="T31" t="n">
        <v>12160.77</v>
      </c>
      <c r="U31" t="n">
        <v>0.6899999999999999</v>
      </c>
      <c r="V31" t="n">
        <v>0.84</v>
      </c>
      <c r="W31" t="n">
        <v>5.34</v>
      </c>
      <c r="X31" t="n">
        <v>0.74</v>
      </c>
      <c r="Y31" t="n">
        <v>1</v>
      </c>
      <c r="Z31" t="n">
        <v>10</v>
      </c>
      <c r="AA31" t="n">
        <v>812.097801078801</v>
      </c>
      <c r="AB31" t="n">
        <v>1111.148038662441</v>
      </c>
      <c r="AC31" t="n">
        <v>1005.101629358564</v>
      </c>
      <c r="AD31" t="n">
        <v>812097.801078801</v>
      </c>
      <c r="AE31" t="n">
        <v>1111148.038662441</v>
      </c>
      <c r="AF31" t="n">
        <v>4.877427936548392e-06</v>
      </c>
      <c r="AG31" t="n">
        <v>32.84722222222222</v>
      </c>
      <c r="AH31" t="n">
        <v>1005101.629358564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3.5325</v>
      </c>
      <c r="E32" t="n">
        <v>28.31</v>
      </c>
      <c r="F32" t="n">
        <v>24.87</v>
      </c>
      <c r="G32" t="n">
        <v>57.4</v>
      </c>
      <c r="H32" t="n">
        <v>0.77</v>
      </c>
      <c r="I32" t="n">
        <v>26</v>
      </c>
      <c r="J32" t="n">
        <v>197.19</v>
      </c>
      <c r="K32" t="n">
        <v>53.44</v>
      </c>
      <c r="L32" t="n">
        <v>8.5</v>
      </c>
      <c r="M32" t="n">
        <v>24</v>
      </c>
      <c r="N32" t="n">
        <v>40.26</v>
      </c>
      <c r="O32" t="n">
        <v>24554.18</v>
      </c>
      <c r="P32" t="n">
        <v>292.81</v>
      </c>
      <c r="Q32" t="n">
        <v>1397.28</v>
      </c>
      <c r="R32" t="n">
        <v>95.66</v>
      </c>
      <c r="S32" t="n">
        <v>66.97</v>
      </c>
      <c r="T32" t="n">
        <v>11701.69</v>
      </c>
      <c r="U32" t="n">
        <v>0.7</v>
      </c>
      <c r="V32" t="n">
        <v>0.85</v>
      </c>
      <c r="W32" t="n">
        <v>5.33</v>
      </c>
      <c r="X32" t="n">
        <v>0.71</v>
      </c>
      <c r="Y32" t="n">
        <v>1</v>
      </c>
      <c r="Z32" t="n">
        <v>10</v>
      </c>
      <c r="AA32" t="n">
        <v>809.2108805910638</v>
      </c>
      <c r="AB32" t="n">
        <v>1107.198026689176</v>
      </c>
      <c r="AC32" t="n">
        <v>1001.528600984151</v>
      </c>
      <c r="AD32" t="n">
        <v>809210.8805910638</v>
      </c>
      <c r="AE32" t="n">
        <v>1107198.026689176</v>
      </c>
      <c r="AF32" t="n">
        <v>4.890441425408644e-06</v>
      </c>
      <c r="AG32" t="n">
        <v>32.7662037037037</v>
      </c>
      <c r="AH32" t="n">
        <v>1001528.600984151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3.539</v>
      </c>
      <c r="E33" t="n">
        <v>28.26</v>
      </c>
      <c r="F33" t="n">
        <v>24.86</v>
      </c>
      <c r="G33" t="n">
        <v>59.66</v>
      </c>
      <c r="H33" t="n">
        <v>0.79</v>
      </c>
      <c r="I33" t="n">
        <v>25</v>
      </c>
      <c r="J33" t="n">
        <v>197.58</v>
      </c>
      <c r="K33" t="n">
        <v>53.44</v>
      </c>
      <c r="L33" t="n">
        <v>8.75</v>
      </c>
      <c r="M33" t="n">
        <v>23</v>
      </c>
      <c r="N33" t="n">
        <v>40.39</v>
      </c>
      <c r="O33" t="n">
        <v>24602.15</v>
      </c>
      <c r="P33" t="n">
        <v>292.15</v>
      </c>
      <c r="Q33" t="n">
        <v>1397.22</v>
      </c>
      <c r="R33" t="n">
        <v>95.16</v>
      </c>
      <c r="S33" t="n">
        <v>66.97</v>
      </c>
      <c r="T33" t="n">
        <v>11458.69</v>
      </c>
      <c r="U33" t="n">
        <v>0.7</v>
      </c>
      <c r="V33" t="n">
        <v>0.85</v>
      </c>
      <c r="W33" t="n">
        <v>5.33</v>
      </c>
      <c r="X33" t="n">
        <v>0.6899999999999999</v>
      </c>
      <c r="Y33" t="n">
        <v>1</v>
      </c>
      <c r="Z33" t="n">
        <v>10</v>
      </c>
      <c r="AA33" t="n">
        <v>808.1310115782481</v>
      </c>
      <c r="AB33" t="n">
        <v>1105.720502265383</v>
      </c>
      <c r="AC33" t="n">
        <v>1000.192089417646</v>
      </c>
      <c r="AD33" t="n">
        <v>808131.0115782481</v>
      </c>
      <c r="AE33" t="n">
        <v>1105720.502265383</v>
      </c>
      <c r="AF33" t="n">
        <v>4.899440114514138e-06</v>
      </c>
      <c r="AG33" t="n">
        <v>32.70833333333334</v>
      </c>
      <c r="AH33" t="n">
        <v>1000192.089417646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3.5476</v>
      </c>
      <c r="E34" t="n">
        <v>28.19</v>
      </c>
      <c r="F34" t="n">
        <v>24.83</v>
      </c>
      <c r="G34" t="n">
        <v>62.06</v>
      </c>
      <c r="H34" t="n">
        <v>0.8100000000000001</v>
      </c>
      <c r="I34" t="n">
        <v>24</v>
      </c>
      <c r="J34" t="n">
        <v>197.97</v>
      </c>
      <c r="K34" t="n">
        <v>53.44</v>
      </c>
      <c r="L34" t="n">
        <v>9</v>
      </c>
      <c r="M34" t="n">
        <v>22</v>
      </c>
      <c r="N34" t="n">
        <v>40.53</v>
      </c>
      <c r="O34" t="n">
        <v>24650.18</v>
      </c>
      <c r="P34" t="n">
        <v>289.24</v>
      </c>
      <c r="Q34" t="n">
        <v>1397.26</v>
      </c>
      <c r="R34" t="n">
        <v>94.04000000000001</v>
      </c>
      <c r="S34" t="n">
        <v>66.97</v>
      </c>
      <c r="T34" t="n">
        <v>10903.51</v>
      </c>
      <c r="U34" t="n">
        <v>0.71</v>
      </c>
      <c r="V34" t="n">
        <v>0.85</v>
      </c>
      <c r="W34" t="n">
        <v>5.33</v>
      </c>
      <c r="X34" t="n">
        <v>0.66</v>
      </c>
      <c r="Y34" t="n">
        <v>1</v>
      </c>
      <c r="Z34" t="n">
        <v>10</v>
      </c>
      <c r="AA34" t="n">
        <v>805.2415591148957</v>
      </c>
      <c r="AB34" t="n">
        <v>1101.767025931378</v>
      </c>
      <c r="AC34" t="n">
        <v>996.6159273162195</v>
      </c>
      <c r="AD34" t="n">
        <v>805241.5591148958</v>
      </c>
      <c r="AE34" t="n">
        <v>1101767.025931378</v>
      </c>
      <c r="AF34" t="n">
        <v>4.91134607240756e-06</v>
      </c>
      <c r="AG34" t="n">
        <v>32.62731481481482</v>
      </c>
      <c r="AH34" t="n">
        <v>996615.9273162195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3.5473</v>
      </c>
      <c r="E35" t="n">
        <v>28.19</v>
      </c>
      <c r="F35" t="n">
        <v>24.83</v>
      </c>
      <c r="G35" t="n">
        <v>62.07</v>
      </c>
      <c r="H35" t="n">
        <v>0.83</v>
      </c>
      <c r="I35" t="n">
        <v>24</v>
      </c>
      <c r="J35" t="n">
        <v>198.36</v>
      </c>
      <c r="K35" t="n">
        <v>53.44</v>
      </c>
      <c r="L35" t="n">
        <v>9.25</v>
      </c>
      <c r="M35" t="n">
        <v>22</v>
      </c>
      <c r="N35" t="n">
        <v>40.67</v>
      </c>
      <c r="O35" t="n">
        <v>24698.26</v>
      </c>
      <c r="P35" t="n">
        <v>288.25</v>
      </c>
      <c r="Q35" t="n">
        <v>1397.28</v>
      </c>
      <c r="R35" t="n">
        <v>94.09999999999999</v>
      </c>
      <c r="S35" t="n">
        <v>66.97</v>
      </c>
      <c r="T35" t="n">
        <v>10929.89</v>
      </c>
      <c r="U35" t="n">
        <v>0.71</v>
      </c>
      <c r="V35" t="n">
        <v>0.85</v>
      </c>
      <c r="W35" t="n">
        <v>5.33</v>
      </c>
      <c r="X35" t="n">
        <v>0.66</v>
      </c>
      <c r="Y35" t="n">
        <v>1</v>
      </c>
      <c r="Z35" t="n">
        <v>10</v>
      </c>
      <c r="AA35" t="n">
        <v>804.593015931824</v>
      </c>
      <c r="AB35" t="n">
        <v>1100.879660536593</v>
      </c>
      <c r="AC35" t="n">
        <v>995.8132508292879</v>
      </c>
      <c r="AD35" t="n">
        <v>804593.015931824</v>
      </c>
      <c r="AE35" t="n">
        <v>1100879.660536593</v>
      </c>
      <c r="AF35" t="n">
        <v>4.910930748294998e-06</v>
      </c>
      <c r="AG35" t="n">
        <v>32.62731481481482</v>
      </c>
      <c r="AH35" t="n">
        <v>995813.2508292879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3.5575</v>
      </c>
      <c r="E36" t="n">
        <v>28.11</v>
      </c>
      <c r="F36" t="n">
        <v>24.79</v>
      </c>
      <c r="G36" t="n">
        <v>64.66</v>
      </c>
      <c r="H36" t="n">
        <v>0.85</v>
      </c>
      <c r="I36" t="n">
        <v>23</v>
      </c>
      <c r="J36" t="n">
        <v>198.75</v>
      </c>
      <c r="K36" t="n">
        <v>53.44</v>
      </c>
      <c r="L36" t="n">
        <v>9.5</v>
      </c>
      <c r="M36" t="n">
        <v>21</v>
      </c>
      <c r="N36" t="n">
        <v>40.81</v>
      </c>
      <c r="O36" t="n">
        <v>24746.38</v>
      </c>
      <c r="P36" t="n">
        <v>286.12</v>
      </c>
      <c r="Q36" t="n">
        <v>1397.22</v>
      </c>
      <c r="R36" t="n">
        <v>92.81</v>
      </c>
      <c r="S36" t="n">
        <v>66.97</v>
      </c>
      <c r="T36" t="n">
        <v>10289.5</v>
      </c>
      <c r="U36" t="n">
        <v>0.72</v>
      </c>
      <c r="V36" t="n">
        <v>0.85</v>
      </c>
      <c r="W36" t="n">
        <v>5.33</v>
      </c>
      <c r="X36" t="n">
        <v>0.62</v>
      </c>
      <c r="Y36" t="n">
        <v>1</v>
      </c>
      <c r="Z36" t="n">
        <v>10</v>
      </c>
      <c r="AA36" t="n">
        <v>802.0635114855995</v>
      </c>
      <c r="AB36" t="n">
        <v>1097.418680959409</v>
      </c>
      <c r="AC36" t="n">
        <v>992.6825822854345</v>
      </c>
      <c r="AD36" t="n">
        <v>802063.5114855996</v>
      </c>
      <c r="AE36" t="n">
        <v>1097418.680959409</v>
      </c>
      <c r="AF36" t="n">
        <v>4.92505176812208e-06</v>
      </c>
      <c r="AG36" t="n">
        <v>32.53472222222222</v>
      </c>
      <c r="AH36" t="n">
        <v>992682.5822854345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3.5644</v>
      </c>
      <c r="E37" t="n">
        <v>28.06</v>
      </c>
      <c r="F37" t="n">
        <v>24.77</v>
      </c>
      <c r="G37" t="n">
        <v>67.55</v>
      </c>
      <c r="H37" t="n">
        <v>0.87</v>
      </c>
      <c r="I37" t="n">
        <v>22</v>
      </c>
      <c r="J37" t="n">
        <v>199.14</v>
      </c>
      <c r="K37" t="n">
        <v>53.44</v>
      </c>
      <c r="L37" t="n">
        <v>9.75</v>
      </c>
      <c r="M37" t="n">
        <v>20</v>
      </c>
      <c r="N37" t="n">
        <v>40.95</v>
      </c>
      <c r="O37" t="n">
        <v>24794.55</v>
      </c>
      <c r="P37" t="n">
        <v>284.32</v>
      </c>
      <c r="Q37" t="n">
        <v>1397.22</v>
      </c>
      <c r="R37" t="n">
        <v>92.25</v>
      </c>
      <c r="S37" t="n">
        <v>66.97</v>
      </c>
      <c r="T37" t="n">
        <v>10018.65</v>
      </c>
      <c r="U37" t="n">
        <v>0.73</v>
      </c>
      <c r="V37" t="n">
        <v>0.85</v>
      </c>
      <c r="W37" t="n">
        <v>5.33</v>
      </c>
      <c r="X37" t="n">
        <v>0.6</v>
      </c>
      <c r="Y37" t="n">
        <v>1</v>
      </c>
      <c r="Z37" t="n">
        <v>10</v>
      </c>
      <c r="AA37" t="n">
        <v>800.0481701381891</v>
      </c>
      <c r="AB37" t="n">
        <v>1094.661202017297</v>
      </c>
      <c r="AC37" t="n">
        <v>990.1882732634116</v>
      </c>
      <c r="AD37" t="n">
        <v>800048.1701381891</v>
      </c>
      <c r="AE37" t="n">
        <v>1094661.202017297</v>
      </c>
      <c r="AF37" t="n">
        <v>4.934604222710989e-06</v>
      </c>
      <c r="AG37" t="n">
        <v>32.47685185185185</v>
      </c>
      <c r="AH37" t="n">
        <v>990188.2732634116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3.5643</v>
      </c>
      <c r="E38" t="n">
        <v>28.06</v>
      </c>
      <c r="F38" t="n">
        <v>24.77</v>
      </c>
      <c r="G38" t="n">
        <v>67.55</v>
      </c>
      <c r="H38" t="n">
        <v>0.89</v>
      </c>
      <c r="I38" t="n">
        <v>22</v>
      </c>
      <c r="J38" t="n">
        <v>199.53</v>
      </c>
      <c r="K38" t="n">
        <v>53.44</v>
      </c>
      <c r="L38" t="n">
        <v>10</v>
      </c>
      <c r="M38" t="n">
        <v>20</v>
      </c>
      <c r="N38" t="n">
        <v>41.1</v>
      </c>
      <c r="O38" t="n">
        <v>24842.77</v>
      </c>
      <c r="P38" t="n">
        <v>281.49</v>
      </c>
      <c r="Q38" t="n">
        <v>1397.22</v>
      </c>
      <c r="R38" t="n">
        <v>92.31999999999999</v>
      </c>
      <c r="S38" t="n">
        <v>66.97</v>
      </c>
      <c r="T38" t="n">
        <v>10050.48</v>
      </c>
      <c r="U38" t="n">
        <v>0.73</v>
      </c>
      <c r="V38" t="n">
        <v>0.85</v>
      </c>
      <c r="W38" t="n">
        <v>5.33</v>
      </c>
      <c r="X38" t="n">
        <v>0.6</v>
      </c>
      <c r="Y38" t="n">
        <v>1</v>
      </c>
      <c r="Z38" t="n">
        <v>10</v>
      </c>
      <c r="AA38" t="n">
        <v>798.1364374282323</v>
      </c>
      <c r="AB38" t="n">
        <v>1092.045484983839</v>
      </c>
      <c r="AC38" t="n">
        <v>987.8221965924452</v>
      </c>
      <c r="AD38" t="n">
        <v>798136.4374282323</v>
      </c>
      <c r="AE38" t="n">
        <v>1092045.484983839</v>
      </c>
      <c r="AF38" t="n">
        <v>4.934465781340136e-06</v>
      </c>
      <c r="AG38" t="n">
        <v>32.47685185185185</v>
      </c>
      <c r="AH38" t="n">
        <v>987822.1965924451</v>
      </c>
    </row>
    <row r="39">
      <c r="A39" t="n">
        <v>37</v>
      </c>
      <c r="B39" t="n">
        <v>95</v>
      </c>
      <c r="C39" t="inlineStr">
        <is>
          <t xml:space="preserve">CONCLUIDO	</t>
        </is>
      </c>
      <c r="D39" t="n">
        <v>3.5721</v>
      </c>
      <c r="E39" t="n">
        <v>28</v>
      </c>
      <c r="F39" t="n">
        <v>24.74</v>
      </c>
      <c r="G39" t="n">
        <v>70.7</v>
      </c>
      <c r="H39" t="n">
        <v>0.91</v>
      </c>
      <c r="I39" t="n">
        <v>21</v>
      </c>
      <c r="J39" t="n">
        <v>199.92</v>
      </c>
      <c r="K39" t="n">
        <v>53.44</v>
      </c>
      <c r="L39" t="n">
        <v>10.25</v>
      </c>
      <c r="M39" t="n">
        <v>19</v>
      </c>
      <c r="N39" t="n">
        <v>41.24</v>
      </c>
      <c r="O39" t="n">
        <v>24891.03</v>
      </c>
      <c r="P39" t="n">
        <v>279.45</v>
      </c>
      <c r="Q39" t="n">
        <v>1397.17</v>
      </c>
      <c r="R39" t="n">
        <v>91.55</v>
      </c>
      <c r="S39" t="n">
        <v>66.97</v>
      </c>
      <c r="T39" t="n">
        <v>9672.540000000001</v>
      </c>
      <c r="U39" t="n">
        <v>0.73</v>
      </c>
      <c r="V39" t="n">
        <v>0.85</v>
      </c>
      <c r="W39" t="n">
        <v>5.33</v>
      </c>
      <c r="X39" t="n">
        <v>0.58</v>
      </c>
      <c r="Y39" t="n">
        <v>1</v>
      </c>
      <c r="Z39" t="n">
        <v>10</v>
      </c>
      <c r="AA39" t="n">
        <v>795.9482116895573</v>
      </c>
      <c r="AB39" t="n">
        <v>1089.051457990477</v>
      </c>
      <c r="AC39" t="n">
        <v>985.1139153331868</v>
      </c>
      <c r="AD39" t="n">
        <v>795948.2116895573</v>
      </c>
      <c r="AE39" t="n">
        <v>1089051.457990477</v>
      </c>
      <c r="AF39" t="n">
        <v>4.945264208266728e-06</v>
      </c>
      <c r="AG39" t="n">
        <v>32.40740740740741</v>
      </c>
      <c r="AH39" t="n">
        <v>985113.9153331869</v>
      </c>
    </row>
    <row r="40">
      <c r="A40" t="n">
        <v>38</v>
      </c>
      <c r="B40" t="n">
        <v>95</v>
      </c>
      <c r="C40" t="inlineStr">
        <is>
          <t xml:space="preserve">CONCLUIDO	</t>
        </is>
      </c>
      <c r="D40" t="n">
        <v>3.5818</v>
      </c>
      <c r="E40" t="n">
        <v>27.92</v>
      </c>
      <c r="F40" t="n">
        <v>24.71</v>
      </c>
      <c r="G40" t="n">
        <v>74.12</v>
      </c>
      <c r="H40" t="n">
        <v>0.93</v>
      </c>
      <c r="I40" t="n">
        <v>20</v>
      </c>
      <c r="J40" t="n">
        <v>200.31</v>
      </c>
      <c r="K40" t="n">
        <v>53.44</v>
      </c>
      <c r="L40" t="n">
        <v>10.5</v>
      </c>
      <c r="M40" t="n">
        <v>18</v>
      </c>
      <c r="N40" t="n">
        <v>41.38</v>
      </c>
      <c r="O40" t="n">
        <v>24939.35</v>
      </c>
      <c r="P40" t="n">
        <v>277.55</v>
      </c>
      <c r="Q40" t="n">
        <v>1397.28</v>
      </c>
      <c r="R40" t="n">
        <v>90.06999999999999</v>
      </c>
      <c r="S40" t="n">
        <v>66.97</v>
      </c>
      <c r="T40" t="n">
        <v>8937.360000000001</v>
      </c>
      <c r="U40" t="n">
        <v>0.74</v>
      </c>
      <c r="V40" t="n">
        <v>0.85</v>
      </c>
      <c r="W40" t="n">
        <v>5.33</v>
      </c>
      <c r="X40" t="n">
        <v>0.54</v>
      </c>
      <c r="Y40" t="n">
        <v>1</v>
      </c>
      <c r="Z40" t="n">
        <v>10</v>
      </c>
      <c r="AA40" t="n">
        <v>784.0095789643871</v>
      </c>
      <c r="AB40" t="n">
        <v>1072.716494000596</v>
      </c>
      <c r="AC40" t="n">
        <v>970.3379373802338</v>
      </c>
      <c r="AD40" t="n">
        <v>784009.5789643871</v>
      </c>
      <c r="AE40" t="n">
        <v>1072716.494000596</v>
      </c>
      <c r="AF40" t="n">
        <v>4.958693021239541e-06</v>
      </c>
      <c r="AG40" t="n">
        <v>32.31481481481482</v>
      </c>
      <c r="AH40" t="n">
        <v>970337.9373802338</v>
      </c>
    </row>
    <row r="41">
      <c r="A41" t="n">
        <v>39</v>
      </c>
      <c r="B41" t="n">
        <v>95</v>
      </c>
      <c r="C41" t="inlineStr">
        <is>
          <t xml:space="preserve">CONCLUIDO	</t>
        </is>
      </c>
      <c r="D41" t="n">
        <v>3.5837</v>
      </c>
      <c r="E41" t="n">
        <v>27.9</v>
      </c>
      <c r="F41" t="n">
        <v>24.69</v>
      </c>
      <c r="G41" t="n">
        <v>74.06999999999999</v>
      </c>
      <c r="H41" t="n">
        <v>0.95</v>
      </c>
      <c r="I41" t="n">
        <v>20</v>
      </c>
      <c r="J41" t="n">
        <v>200.71</v>
      </c>
      <c r="K41" t="n">
        <v>53.44</v>
      </c>
      <c r="L41" t="n">
        <v>10.75</v>
      </c>
      <c r="M41" t="n">
        <v>18</v>
      </c>
      <c r="N41" t="n">
        <v>41.52</v>
      </c>
      <c r="O41" t="n">
        <v>24987.71</v>
      </c>
      <c r="P41" t="n">
        <v>275.39</v>
      </c>
      <c r="Q41" t="n">
        <v>1397.23</v>
      </c>
      <c r="R41" t="n">
        <v>89.73</v>
      </c>
      <c r="S41" t="n">
        <v>66.97</v>
      </c>
      <c r="T41" t="n">
        <v>8768.76</v>
      </c>
      <c r="U41" t="n">
        <v>0.75</v>
      </c>
      <c r="V41" t="n">
        <v>0.85</v>
      </c>
      <c r="W41" t="n">
        <v>5.32</v>
      </c>
      <c r="X41" t="n">
        <v>0.53</v>
      </c>
      <c r="Y41" t="n">
        <v>1</v>
      </c>
      <c r="Z41" t="n">
        <v>10</v>
      </c>
      <c r="AA41" t="n">
        <v>782.2996367244933</v>
      </c>
      <c r="AB41" t="n">
        <v>1070.376875590646</v>
      </c>
      <c r="AC41" t="n">
        <v>968.2216088676541</v>
      </c>
      <c r="AD41" t="n">
        <v>782299.6367244933</v>
      </c>
      <c r="AE41" t="n">
        <v>1070376.875590646</v>
      </c>
      <c r="AF41" t="n">
        <v>4.961323407285762e-06</v>
      </c>
      <c r="AG41" t="n">
        <v>32.29166666666666</v>
      </c>
      <c r="AH41" t="n">
        <v>968221.6088676541</v>
      </c>
    </row>
    <row r="42">
      <c r="A42" t="n">
        <v>40</v>
      </c>
      <c r="B42" t="n">
        <v>95</v>
      </c>
      <c r="C42" t="inlineStr">
        <is>
          <t xml:space="preserve">CONCLUIDO	</t>
        </is>
      </c>
      <c r="D42" t="n">
        <v>3.5882</v>
      </c>
      <c r="E42" t="n">
        <v>27.87</v>
      </c>
      <c r="F42" t="n">
        <v>24.69</v>
      </c>
      <c r="G42" t="n">
        <v>77.98</v>
      </c>
      <c r="H42" t="n">
        <v>0.97</v>
      </c>
      <c r="I42" t="n">
        <v>19</v>
      </c>
      <c r="J42" t="n">
        <v>201.1</v>
      </c>
      <c r="K42" t="n">
        <v>53.44</v>
      </c>
      <c r="L42" t="n">
        <v>11</v>
      </c>
      <c r="M42" t="n">
        <v>17</v>
      </c>
      <c r="N42" t="n">
        <v>41.66</v>
      </c>
      <c r="O42" t="n">
        <v>25036.12</v>
      </c>
      <c r="P42" t="n">
        <v>274.19</v>
      </c>
      <c r="Q42" t="n">
        <v>1397.18</v>
      </c>
      <c r="R42" t="n">
        <v>89.61</v>
      </c>
      <c r="S42" t="n">
        <v>66.97</v>
      </c>
      <c r="T42" t="n">
        <v>8712.790000000001</v>
      </c>
      <c r="U42" t="n">
        <v>0.75</v>
      </c>
      <c r="V42" t="n">
        <v>0.85</v>
      </c>
      <c r="W42" t="n">
        <v>5.33</v>
      </c>
      <c r="X42" t="n">
        <v>0.53</v>
      </c>
      <c r="Y42" t="n">
        <v>1</v>
      </c>
      <c r="Z42" t="n">
        <v>10</v>
      </c>
      <c r="AA42" t="n">
        <v>781.114783804915</v>
      </c>
      <c r="AB42" t="n">
        <v>1068.755707554057</v>
      </c>
      <c r="AC42" t="n">
        <v>966.7551628331537</v>
      </c>
      <c r="AD42" t="n">
        <v>781114.7838049149</v>
      </c>
      <c r="AE42" t="n">
        <v>1068755.707554057</v>
      </c>
      <c r="AF42" t="n">
        <v>4.967553268974181e-06</v>
      </c>
      <c r="AG42" t="n">
        <v>32.25694444444445</v>
      </c>
      <c r="AH42" t="n">
        <v>966755.1628331537</v>
      </c>
    </row>
    <row r="43">
      <c r="A43" t="n">
        <v>41</v>
      </c>
      <c r="B43" t="n">
        <v>95</v>
      </c>
      <c r="C43" t="inlineStr">
        <is>
          <t xml:space="preserve">CONCLUIDO	</t>
        </is>
      </c>
      <c r="D43" t="n">
        <v>3.5891</v>
      </c>
      <c r="E43" t="n">
        <v>27.86</v>
      </c>
      <c r="F43" t="n">
        <v>24.69</v>
      </c>
      <c r="G43" t="n">
        <v>77.95999999999999</v>
      </c>
      <c r="H43" t="n">
        <v>0.99</v>
      </c>
      <c r="I43" t="n">
        <v>19</v>
      </c>
      <c r="J43" t="n">
        <v>201.49</v>
      </c>
      <c r="K43" t="n">
        <v>53.44</v>
      </c>
      <c r="L43" t="n">
        <v>11.25</v>
      </c>
      <c r="M43" t="n">
        <v>17</v>
      </c>
      <c r="N43" t="n">
        <v>41.81</v>
      </c>
      <c r="O43" t="n">
        <v>25084.58</v>
      </c>
      <c r="P43" t="n">
        <v>271.88</v>
      </c>
      <c r="Q43" t="n">
        <v>1397.19</v>
      </c>
      <c r="R43" t="n">
        <v>89.43000000000001</v>
      </c>
      <c r="S43" t="n">
        <v>66.97</v>
      </c>
      <c r="T43" t="n">
        <v>8620.24</v>
      </c>
      <c r="U43" t="n">
        <v>0.75</v>
      </c>
      <c r="V43" t="n">
        <v>0.85</v>
      </c>
      <c r="W43" t="n">
        <v>5.33</v>
      </c>
      <c r="X43" t="n">
        <v>0.52</v>
      </c>
      <c r="Y43" t="n">
        <v>1</v>
      </c>
      <c r="Z43" t="n">
        <v>10</v>
      </c>
      <c r="AA43" t="n">
        <v>779.4832234239892</v>
      </c>
      <c r="AB43" t="n">
        <v>1066.52333466151</v>
      </c>
      <c r="AC43" t="n">
        <v>964.7358444763169</v>
      </c>
      <c r="AD43" t="n">
        <v>779483.2234239893</v>
      </c>
      <c r="AE43" t="n">
        <v>1066523.334661511</v>
      </c>
      <c r="AF43" t="n">
        <v>4.968799241311865e-06</v>
      </c>
      <c r="AG43" t="n">
        <v>32.24537037037037</v>
      </c>
      <c r="AH43" t="n">
        <v>964735.8444763168</v>
      </c>
    </row>
    <row r="44">
      <c r="A44" t="n">
        <v>42</v>
      </c>
      <c r="B44" t="n">
        <v>95</v>
      </c>
      <c r="C44" t="inlineStr">
        <is>
          <t xml:space="preserve">CONCLUIDO	</t>
        </is>
      </c>
      <c r="D44" t="n">
        <v>3.5961</v>
      </c>
      <c r="E44" t="n">
        <v>27.81</v>
      </c>
      <c r="F44" t="n">
        <v>24.67</v>
      </c>
      <c r="G44" t="n">
        <v>82.23</v>
      </c>
      <c r="H44" t="n">
        <v>1.01</v>
      </c>
      <c r="I44" t="n">
        <v>18</v>
      </c>
      <c r="J44" t="n">
        <v>201.88</v>
      </c>
      <c r="K44" t="n">
        <v>53.44</v>
      </c>
      <c r="L44" t="n">
        <v>11.5</v>
      </c>
      <c r="M44" t="n">
        <v>16</v>
      </c>
      <c r="N44" t="n">
        <v>41.95</v>
      </c>
      <c r="O44" t="n">
        <v>25133.09</v>
      </c>
      <c r="P44" t="n">
        <v>270.22</v>
      </c>
      <c r="Q44" t="n">
        <v>1397.24</v>
      </c>
      <c r="R44" t="n">
        <v>88.98</v>
      </c>
      <c r="S44" t="n">
        <v>66.97</v>
      </c>
      <c r="T44" t="n">
        <v>8399.73</v>
      </c>
      <c r="U44" t="n">
        <v>0.75</v>
      </c>
      <c r="V44" t="n">
        <v>0.85</v>
      </c>
      <c r="W44" t="n">
        <v>5.32</v>
      </c>
      <c r="X44" t="n">
        <v>0.5</v>
      </c>
      <c r="Y44" t="n">
        <v>1</v>
      </c>
      <c r="Z44" t="n">
        <v>10</v>
      </c>
      <c r="AA44" t="n">
        <v>777.6966699488643</v>
      </c>
      <c r="AB44" t="n">
        <v>1064.078893379668</v>
      </c>
      <c r="AC44" t="n">
        <v>962.5246972396183</v>
      </c>
      <c r="AD44" t="n">
        <v>777696.6699488643</v>
      </c>
      <c r="AE44" t="n">
        <v>1064078.893379668</v>
      </c>
      <c r="AF44" t="n">
        <v>4.978490137271626e-06</v>
      </c>
      <c r="AG44" t="n">
        <v>32.1875</v>
      </c>
      <c r="AH44" t="n">
        <v>962524.6972396183</v>
      </c>
    </row>
    <row r="45">
      <c r="A45" t="n">
        <v>43</v>
      </c>
      <c r="B45" t="n">
        <v>95</v>
      </c>
      <c r="C45" t="inlineStr">
        <is>
          <t xml:space="preserve">CONCLUIDO	</t>
        </is>
      </c>
      <c r="D45" t="n">
        <v>3.5965</v>
      </c>
      <c r="E45" t="n">
        <v>27.8</v>
      </c>
      <c r="F45" t="n">
        <v>24.67</v>
      </c>
      <c r="G45" t="n">
        <v>82.22</v>
      </c>
      <c r="H45" t="n">
        <v>1.03</v>
      </c>
      <c r="I45" t="n">
        <v>18</v>
      </c>
      <c r="J45" t="n">
        <v>202.28</v>
      </c>
      <c r="K45" t="n">
        <v>53.44</v>
      </c>
      <c r="L45" t="n">
        <v>11.75</v>
      </c>
      <c r="M45" t="n">
        <v>14</v>
      </c>
      <c r="N45" t="n">
        <v>42.09</v>
      </c>
      <c r="O45" t="n">
        <v>25181.64</v>
      </c>
      <c r="P45" t="n">
        <v>267.74</v>
      </c>
      <c r="Q45" t="n">
        <v>1397.22</v>
      </c>
      <c r="R45" t="n">
        <v>88.61</v>
      </c>
      <c r="S45" t="n">
        <v>66.97</v>
      </c>
      <c r="T45" t="n">
        <v>8218.68</v>
      </c>
      <c r="U45" t="n">
        <v>0.76</v>
      </c>
      <c r="V45" t="n">
        <v>0.85</v>
      </c>
      <c r="W45" t="n">
        <v>5.33</v>
      </c>
      <c r="X45" t="n">
        <v>0.5</v>
      </c>
      <c r="Y45" t="n">
        <v>1</v>
      </c>
      <c r="Z45" t="n">
        <v>10</v>
      </c>
      <c r="AA45" t="n">
        <v>775.9960366980569</v>
      </c>
      <c r="AB45" t="n">
        <v>1061.752011939269</v>
      </c>
      <c r="AC45" t="n">
        <v>960.4198900980929</v>
      </c>
      <c r="AD45" t="n">
        <v>775996.0366980569</v>
      </c>
      <c r="AE45" t="n">
        <v>1061752.011939269</v>
      </c>
      <c r="AF45" t="n">
        <v>4.979043902755041e-06</v>
      </c>
      <c r="AG45" t="n">
        <v>32.17592592592593</v>
      </c>
      <c r="AH45" t="n">
        <v>960419.8900980928</v>
      </c>
    </row>
    <row r="46">
      <c r="A46" t="n">
        <v>44</v>
      </c>
      <c r="B46" t="n">
        <v>95</v>
      </c>
      <c r="C46" t="inlineStr">
        <is>
          <t xml:space="preserve">CONCLUIDO	</t>
        </is>
      </c>
      <c r="D46" t="n">
        <v>3.61</v>
      </c>
      <c r="E46" t="n">
        <v>27.7</v>
      </c>
      <c r="F46" t="n">
        <v>24.6</v>
      </c>
      <c r="G46" t="n">
        <v>86.81999999999999</v>
      </c>
      <c r="H46" t="n">
        <v>1.05</v>
      </c>
      <c r="I46" t="n">
        <v>17</v>
      </c>
      <c r="J46" t="n">
        <v>202.67</v>
      </c>
      <c r="K46" t="n">
        <v>53.44</v>
      </c>
      <c r="L46" t="n">
        <v>12</v>
      </c>
      <c r="M46" t="n">
        <v>11</v>
      </c>
      <c r="N46" t="n">
        <v>42.24</v>
      </c>
      <c r="O46" t="n">
        <v>25230.25</v>
      </c>
      <c r="P46" t="n">
        <v>263.98</v>
      </c>
      <c r="Q46" t="n">
        <v>1397.27</v>
      </c>
      <c r="R46" t="n">
        <v>86.61</v>
      </c>
      <c r="S46" t="n">
        <v>66.97</v>
      </c>
      <c r="T46" t="n">
        <v>7223.85</v>
      </c>
      <c r="U46" t="n">
        <v>0.77</v>
      </c>
      <c r="V46" t="n">
        <v>0.86</v>
      </c>
      <c r="W46" t="n">
        <v>5.32</v>
      </c>
      <c r="X46" t="n">
        <v>0.43</v>
      </c>
      <c r="Y46" t="n">
        <v>1</v>
      </c>
      <c r="Z46" t="n">
        <v>10</v>
      </c>
      <c r="AA46" t="n">
        <v>772.0586310992607</v>
      </c>
      <c r="AB46" t="n">
        <v>1056.364679892921</v>
      </c>
      <c r="AC46" t="n">
        <v>955.5467174610799</v>
      </c>
      <c r="AD46" t="n">
        <v>772058.6310992606</v>
      </c>
      <c r="AE46" t="n">
        <v>1056364.679892921</v>
      </c>
      <c r="AF46" t="n">
        <v>4.997733487820298e-06</v>
      </c>
      <c r="AG46" t="n">
        <v>32.06018518518518</v>
      </c>
      <c r="AH46" t="n">
        <v>955546.7174610798</v>
      </c>
    </row>
    <row r="47">
      <c r="A47" t="n">
        <v>45</v>
      </c>
      <c r="B47" t="n">
        <v>95</v>
      </c>
      <c r="C47" t="inlineStr">
        <is>
          <t xml:space="preserve">CONCLUIDO	</t>
        </is>
      </c>
      <c r="D47" t="n">
        <v>3.608</v>
      </c>
      <c r="E47" t="n">
        <v>27.72</v>
      </c>
      <c r="F47" t="n">
        <v>24.61</v>
      </c>
      <c r="G47" t="n">
        <v>86.88</v>
      </c>
      <c r="H47" t="n">
        <v>1.07</v>
      </c>
      <c r="I47" t="n">
        <v>17</v>
      </c>
      <c r="J47" t="n">
        <v>203.07</v>
      </c>
      <c r="K47" t="n">
        <v>53.44</v>
      </c>
      <c r="L47" t="n">
        <v>12.25</v>
      </c>
      <c r="M47" t="n">
        <v>12</v>
      </c>
      <c r="N47" t="n">
        <v>42.38</v>
      </c>
      <c r="O47" t="n">
        <v>25279.03</v>
      </c>
      <c r="P47" t="n">
        <v>265.17</v>
      </c>
      <c r="Q47" t="n">
        <v>1397.23</v>
      </c>
      <c r="R47" t="n">
        <v>87.12</v>
      </c>
      <c r="S47" t="n">
        <v>66.97</v>
      </c>
      <c r="T47" t="n">
        <v>7474.45</v>
      </c>
      <c r="U47" t="n">
        <v>0.77</v>
      </c>
      <c r="V47" t="n">
        <v>0.86</v>
      </c>
      <c r="W47" t="n">
        <v>5.32</v>
      </c>
      <c r="X47" t="n">
        <v>0.45</v>
      </c>
      <c r="Y47" t="n">
        <v>1</v>
      </c>
      <c r="Z47" t="n">
        <v>10</v>
      </c>
      <c r="AA47" t="n">
        <v>773.0627046859418</v>
      </c>
      <c r="AB47" t="n">
        <v>1057.738497670818</v>
      </c>
      <c r="AC47" t="n">
        <v>956.7894199984202</v>
      </c>
      <c r="AD47" t="n">
        <v>773062.7046859418</v>
      </c>
      <c r="AE47" t="n">
        <v>1057738.497670818</v>
      </c>
      <c r="AF47" t="n">
        <v>4.994964660403224e-06</v>
      </c>
      <c r="AG47" t="n">
        <v>32.08333333333334</v>
      </c>
      <c r="AH47" t="n">
        <v>956789.4199984202</v>
      </c>
    </row>
    <row r="48">
      <c r="A48" t="n">
        <v>46</v>
      </c>
      <c r="B48" t="n">
        <v>95</v>
      </c>
      <c r="C48" t="inlineStr">
        <is>
          <t xml:space="preserve">CONCLUIDO	</t>
        </is>
      </c>
      <c r="D48" t="n">
        <v>3.6063</v>
      </c>
      <c r="E48" t="n">
        <v>27.73</v>
      </c>
      <c r="F48" t="n">
        <v>24.63</v>
      </c>
      <c r="G48" t="n">
        <v>86.92</v>
      </c>
      <c r="H48" t="n">
        <v>1.09</v>
      </c>
      <c r="I48" t="n">
        <v>17</v>
      </c>
      <c r="J48" t="n">
        <v>203.46</v>
      </c>
      <c r="K48" t="n">
        <v>53.44</v>
      </c>
      <c r="L48" t="n">
        <v>12.5</v>
      </c>
      <c r="M48" t="n">
        <v>9</v>
      </c>
      <c r="N48" t="n">
        <v>42.53</v>
      </c>
      <c r="O48" t="n">
        <v>25327.74</v>
      </c>
      <c r="P48" t="n">
        <v>262.2</v>
      </c>
      <c r="Q48" t="n">
        <v>1397.25</v>
      </c>
      <c r="R48" t="n">
        <v>87.3</v>
      </c>
      <c r="S48" t="n">
        <v>66.97</v>
      </c>
      <c r="T48" t="n">
        <v>7564.28</v>
      </c>
      <c r="U48" t="n">
        <v>0.77</v>
      </c>
      <c r="V48" t="n">
        <v>0.85</v>
      </c>
      <c r="W48" t="n">
        <v>5.33</v>
      </c>
      <c r="X48" t="n">
        <v>0.46</v>
      </c>
      <c r="Y48" t="n">
        <v>1</v>
      </c>
      <c r="Z48" t="n">
        <v>10</v>
      </c>
      <c r="AA48" t="n">
        <v>771.2994964929346</v>
      </c>
      <c r="AB48" t="n">
        <v>1055.32599843389</v>
      </c>
      <c r="AC48" t="n">
        <v>954.6071663027008</v>
      </c>
      <c r="AD48" t="n">
        <v>771299.4964929346</v>
      </c>
      <c r="AE48" t="n">
        <v>1055325.99843389</v>
      </c>
      <c r="AF48" t="n">
        <v>4.99261115709871e-06</v>
      </c>
      <c r="AG48" t="n">
        <v>32.09490740740741</v>
      </c>
      <c r="AH48" t="n">
        <v>954607.1663027008</v>
      </c>
    </row>
    <row r="49">
      <c r="A49" t="n">
        <v>47</v>
      </c>
      <c r="B49" t="n">
        <v>95</v>
      </c>
      <c r="C49" t="inlineStr">
        <is>
          <t xml:space="preserve">CONCLUIDO	</t>
        </is>
      </c>
      <c r="D49" t="n">
        <v>3.6045</v>
      </c>
      <c r="E49" t="n">
        <v>27.74</v>
      </c>
      <c r="F49" t="n">
        <v>24.64</v>
      </c>
      <c r="G49" t="n">
        <v>86.97</v>
      </c>
      <c r="H49" t="n">
        <v>1.11</v>
      </c>
      <c r="I49" t="n">
        <v>17</v>
      </c>
      <c r="J49" t="n">
        <v>203.86</v>
      </c>
      <c r="K49" t="n">
        <v>53.44</v>
      </c>
      <c r="L49" t="n">
        <v>12.75</v>
      </c>
      <c r="M49" t="n">
        <v>6</v>
      </c>
      <c r="N49" t="n">
        <v>42.67</v>
      </c>
      <c r="O49" t="n">
        <v>25376.49</v>
      </c>
      <c r="P49" t="n">
        <v>261.68</v>
      </c>
      <c r="Q49" t="n">
        <v>1397.25</v>
      </c>
      <c r="R49" t="n">
        <v>87.68000000000001</v>
      </c>
      <c r="S49" t="n">
        <v>66.97</v>
      </c>
      <c r="T49" t="n">
        <v>7758.12</v>
      </c>
      <c r="U49" t="n">
        <v>0.76</v>
      </c>
      <c r="V49" t="n">
        <v>0.85</v>
      </c>
      <c r="W49" t="n">
        <v>5.33</v>
      </c>
      <c r="X49" t="n">
        <v>0.48</v>
      </c>
      <c r="Y49" t="n">
        <v>1</v>
      </c>
      <c r="Z49" t="n">
        <v>10</v>
      </c>
      <c r="AA49" t="n">
        <v>771.1406756424778</v>
      </c>
      <c r="AB49" t="n">
        <v>1055.108692739614</v>
      </c>
      <c r="AC49" t="n">
        <v>954.4105999588955</v>
      </c>
      <c r="AD49" t="n">
        <v>771140.6756424778</v>
      </c>
      <c r="AE49" t="n">
        <v>1055108.692739614</v>
      </c>
      <c r="AF49" t="n">
        <v>4.990119212423343e-06</v>
      </c>
      <c r="AG49" t="n">
        <v>32.10648148148148</v>
      </c>
      <c r="AH49" t="n">
        <v>954410.5999588956</v>
      </c>
    </row>
    <row r="50">
      <c r="A50" t="n">
        <v>48</v>
      </c>
      <c r="B50" t="n">
        <v>95</v>
      </c>
      <c r="C50" t="inlineStr">
        <is>
          <t xml:space="preserve">CONCLUIDO	</t>
        </is>
      </c>
      <c r="D50" t="n">
        <v>3.6134</v>
      </c>
      <c r="E50" t="n">
        <v>27.67</v>
      </c>
      <c r="F50" t="n">
        <v>24.61</v>
      </c>
      <c r="G50" t="n">
        <v>92.29000000000001</v>
      </c>
      <c r="H50" t="n">
        <v>1.13</v>
      </c>
      <c r="I50" t="n">
        <v>16</v>
      </c>
      <c r="J50" t="n">
        <v>204.25</v>
      </c>
      <c r="K50" t="n">
        <v>53.44</v>
      </c>
      <c r="L50" t="n">
        <v>13</v>
      </c>
      <c r="M50" t="n">
        <v>2</v>
      </c>
      <c r="N50" t="n">
        <v>42.82</v>
      </c>
      <c r="O50" t="n">
        <v>25425.3</v>
      </c>
      <c r="P50" t="n">
        <v>261.96</v>
      </c>
      <c r="Q50" t="n">
        <v>1397.4</v>
      </c>
      <c r="R50" t="n">
        <v>86.5</v>
      </c>
      <c r="S50" t="n">
        <v>66.97</v>
      </c>
      <c r="T50" t="n">
        <v>7169.49</v>
      </c>
      <c r="U50" t="n">
        <v>0.77</v>
      </c>
      <c r="V50" t="n">
        <v>0.86</v>
      </c>
      <c r="W50" t="n">
        <v>5.34</v>
      </c>
      <c r="X50" t="n">
        <v>0.44</v>
      </c>
      <c r="Y50" t="n">
        <v>1</v>
      </c>
      <c r="Z50" t="n">
        <v>10</v>
      </c>
      <c r="AA50" t="n">
        <v>770.4798422659949</v>
      </c>
      <c r="AB50" t="n">
        <v>1054.204511359999</v>
      </c>
      <c r="AC50" t="n">
        <v>953.5927123811244</v>
      </c>
      <c r="AD50" t="n">
        <v>770479.8422659949</v>
      </c>
      <c r="AE50" t="n">
        <v>1054204.511359999</v>
      </c>
      <c r="AF50" t="n">
        <v>5.002440494429326e-06</v>
      </c>
      <c r="AG50" t="n">
        <v>32.02546296296297</v>
      </c>
      <c r="AH50" t="n">
        <v>953592.7123811245</v>
      </c>
    </row>
    <row r="51">
      <c r="A51" t="n">
        <v>49</v>
      </c>
      <c r="B51" t="n">
        <v>95</v>
      </c>
      <c r="C51" t="inlineStr">
        <is>
          <t xml:space="preserve">CONCLUIDO	</t>
        </is>
      </c>
      <c r="D51" t="n">
        <v>3.6135</v>
      </c>
      <c r="E51" t="n">
        <v>27.67</v>
      </c>
      <c r="F51" t="n">
        <v>24.61</v>
      </c>
      <c r="G51" t="n">
        <v>92.29000000000001</v>
      </c>
      <c r="H51" t="n">
        <v>1.15</v>
      </c>
      <c r="I51" t="n">
        <v>16</v>
      </c>
      <c r="J51" t="n">
        <v>204.65</v>
      </c>
      <c r="K51" t="n">
        <v>53.44</v>
      </c>
      <c r="L51" t="n">
        <v>13.25</v>
      </c>
      <c r="M51" t="n">
        <v>2</v>
      </c>
      <c r="N51" t="n">
        <v>42.96</v>
      </c>
      <c r="O51" t="n">
        <v>25474.16</v>
      </c>
      <c r="P51" t="n">
        <v>262.48</v>
      </c>
      <c r="Q51" t="n">
        <v>1397.35</v>
      </c>
      <c r="R51" t="n">
        <v>86.45999999999999</v>
      </c>
      <c r="S51" t="n">
        <v>66.97</v>
      </c>
      <c r="T51" t="n">
        <v>7154.01</v>
      </c>
      <c r="U51" t="n">
        <v>0.77</v>
      </c>
      <c r="V51" t="n">
        <v>0.86</v>
      </c>
      <c r="W51" t="n">
        <v>5.34</v>
      </c>
      <c r="X51" t="n">
        <v>0.44</v>
      </c>
      <c r="Y51" t="n">
        <v>1</v>
      </c>
      <c r="Z51" t="n">
        <v>10</v>
      </c>
      <c r="AA51" t="n">
        <v>770.8199277283984</v>
      </c>
      <c r="AB51" t="n">
        <v>1054.669831293171</v>
      </c>
      <c r="AC51" t="n">
        <v>954.0136228329554</v>
      </c>
      <c r="AD51" t="n">
        <v>770819.9277283984</v>
      </c>
      <c r="AE51" t="n">
        <v>1054669.831293171</v>
      </c>
      <c r="AF51" t="n">
        <v>5.002578935800179e-06</v>
      </c>
      <c r="AG51" t="n">
        <v>32.02546296296297</v>
      </c>
      <c r="AH51" t="n">
        <v>954013.6228329554</v>
      </c>
    </row>
    <row r="52">
      <c r="A52" t="n">
        <v>50</v>
      </c>
      <c r="B52" t="n">
        <v>95</v>
      </c>
      <c r="C52" t="inlineStr">
        <is>
          <t xml:space="preserve">CONCLUIDO	</t>
        </is>
      </c>
      <c r="D52" t="n">
        <v>3.6142</v>
      </c>
      <c r="E52" t="n">
        <v>27.67</v>
      </c>
      <c r="F52" t="n">
        <v>24.6</v>
      </c>
      <c r="G52" t="n">
        <v>92.27</v>
      </c>
      <c r="H52" t="n">
        <v>1.17</v>
      </c>
      <c r="I52" t="n">
        <v>16</v>
      </c>
      <c r="J52" t="n">
        <v>205.05</v>
      </c>
      <c r="K52" t="n">
        <v>53.44</v>
      </c>
      <c r="L52" t="n">
        <v>13.5</v>
      </c>
      <c r="M52" t="n">
        <v>2</v>
      </c>
      <c r="N52" t="n">
        <v>43.11</v>
      </c>
      <c r="O52" t="n">
        <v>25523.06</v>
      </c>
      <c r="P52" t="n">
        <v>262.71</v>
      </c>
      <c r="Q52" t="n">
        <v>1397.32</v>
      </c>
      <c r="R52" t="n">
        <v>86.45</v>
      </c>
      <c r="S52" t="n">
        <v>66.97</v>
      </c>
      <c r="T52" t="n">
        <v>7148.14</v>
      </c>
      <c r="U52" t="n">
        <v>0.77</v>
      </c>
      <c r="V52" t="n">
        <v>0.86</v>
      </c>
      <c r="W52" t="n">
        <v>5.33</v>
      </c>
      <c r="X52" t="n">
        <v>0.44</v>
      </c>
      <c r="Y52" t="n">
        <v>1</v>
      </c>
      <c r="Z52" t="n">
        <v>10</v>
      </c>
      <c r="AA52" t="n">
        <v>770.872243615502</v>
      </c>
      <c r="AB52" t="n">
        <v>1054.74141219792</v>
      </c>
      <c r="AC52" t="n">
        <v>954.0783721566199</v>
      </c>
      <c r="AD52" t="n">
        <v>770872.243615502</v>
      </c>
      <c r="AE52" t="n">
        <v>1054741.41219792</v>
      </c>
      <c r="AF52" t="n">
        <v>5.003548025396155e-06</v>
      </c>
      <c r="AG52" t="n">
        <v>32.02546296296297</v>
      </c>
      <c r="AH52" t="n">
        <v>954078.3721566199</v>
      </c>
    </row>
    <row r="53">
      <c r="A53" t="n">
        <v>51</v>
      </c>
      <c r="B53" t="n">
        <v>95</v>
      </c>
      <c r="C53" t="inlineStr">
        <is>
          <t xml:space="preserve">CONCLUIDO	</t>
        </is>
      </c>
      <c r="D53" t="n">
        <v>3.6132</v>
      </c>
      <c r="E53" t="n">
        <v>27.68</v>
      </c>
      <c r="F53" t="n">
        <v>24.61</v>
      </c>
      <c r="G53" t="n">
        <v>92.29000000000001</v>
      </c>
      <c r="H53" t="n">
        <v>1.19</v>
      </c>
      <c r="I53" t="n">
        <v>16</v>
      </c>
      <c r="J53" t="n">
        <v>205.44</v>
      </c>
      <c r="K53" t="n">
        <v>53.44</v>
      </c>
      <c r="L53" t="n">
        <v>13.75</v>
      </c>
      <c r="M53" t="n">
        <v>1</v>
      </c>
      <c r="N53" t="n">
        <v>43.26</v>
      </c>
      <c r="O53" t="n">
        <v>25572.02</v>
      </c>
      <c r="P53" t="n">
        <v>263.28</v>
      </c>
      <c r="Q53" t="n">
        <v>1397.36</v>
      </c>
      <c r="R53" t="n">
        <v>86.45999999999999</v>
      </c>
      <c r="S53" t="n">
        <v>66.97</v>
      </c>
      <c r="T53" t="n">
        <v>7149.62</v>
      </c>
      <c r="U53" t="n">
        <v>0.77</v>
      </c>
      <c r="V53" t="n">
        <v>0.86</v>
      </c>
      <c r="W53" t="n">
        <v>5.34</v>
      </c>
      <c r="X53" t="n">
        <v>0.45</v>
      </c>
      <c r="Y53" t="n">
        <v>1</v>
      </c>
      <c r="Z53" t="n">
        <v>10</v>
      </c>
      <c r="AA53" t="n">
        <v>771.379380691182</v>
      </c>
      <c r="AB53" t="n">
        <v>1055.435299518175</v>
      </c>
      <c r="AC53" t="n">
        <v>954.7060358449057</v>
      </c>
      <c r="AD53" t="n">
        <v>771379.380691182</v>
      </c>
      <c r="AE53" t="n">
        <v>1055435.299518174</v>
      </c>
      <c r="AF53" t="n">
        <v>5.002163611687618e-06</v>
      </c>
      <c r="AG53" t="n">
        <v>32.03703703703704</v>
      </c>
      <c r="AH53" t="n">
        <v>954706.0358449058</v>
      </c>
    </row>
    <row r="54">
      <c r="A54" t="n">
        <v>52</v>
      </c>
      <c r="B54" t="n">
        <v>95</v>
      </c>
      <c r="C54" t="inlineStr">
        <is>
          <t xml:space="preserve">CONCLUIDO	</t>
        </is>
      </c>
      <c r="D54" t="n">
        <v>3.6131</v>
      </c>
      <c r="E54" t="n">
        <v>27.68</v>
      </c>
      <c r="F54" t="n">
        <v>24.61</v>
      </c>
      <c r="G54" t="n">
        <v>92.3</v>
      </c>
      <c r="H54" t="n">
        <v>1.21</v>
      </c>
      <c r="I54" t="n">
        <v>16</v>
      </c>
      <c r="J54" t="n">
        <v>205.84</v>
      </c>
      <c r="K54" t="n">
        <v>53.44</v>
      </c>
      <c r="L54" t="n">
        <v>14</v>
      </c>
      <c r="M54" t="n">
        <v>1</v>
      </c>
      <c r="N54" t="n">
        <v>43.4</v>
      </c>
      <c r="O54" t="n">
        <v>25621.03</v>
      </c>
      <c r="P54" t="n">
        <v>263.69</v>
      </c>
      <c r="Q54" t="n">
        <v>1397.37</v>
      </c>
      <c r="R54" t="n">
        <v>86.51000000000001</v>
      </c>
      <c r="S54" t="n">
        <v>66.97</v>
      </c>
      <c r="T54" t="n">
        <v>7177.23</v>
      </c>
      <c r="U54" t="n">
        <v>0.77</v>
      </c>
      <c r="V54" t="n">
        <v>0.86</v>
      </c>
      <c r="W54" t="n">
        <v>5.34</v>
      </c>
      <c r="X54" t="n">
        <v>0.45</v>
      </c>
      <c r="Y54" t="n">
        <v>1</v>
      </c>
      <c r="Z54" t="n">
        <v>10</v>
      </c>
      <c r="AA54" t="n">
        <v>771.6618345423874</v>
      </c>
      <c r="AB54" t="n">
        <v>1055.821765338378</v>
      </c>
      <c r="AC54" t="n">
        <v>955.0556179096375</v>
      </c>
      <c r="AD54" t="n">
        <v>771661.8345423874</v>
      </c>
      <c r="AE54" t="n">
        <v>1055821.765338378</v>
      </c>
      <c r="AF54" t="n">
        <v>5.002025170316764e-06</v>
      </c>
      <c r="AG54" t="n">
        <v>32.03703703703704</v>
      </c>
      <c r="AH54" t="n">
        <v>955055.6179096375</v>
      </c>
    </row>
    <row r="55">
      <c r="A55" t="n">
        <v>53</v>
      </c>
      <c r="B55" t="n">
        <v>95</v>
      </c>
      <c r="C55" t="inlineStr">
        <is>
          <t xml:space="preserve">CONCLUIDO	</t>
        </is>
      </c>
      <c r="D55" t="n">
        <v>3.6132</v>
      </c>
      <c r="E55" t="n">
        <v>27.68</v>
      </c>
      <c r="F55" t="n">
        <v>24.61</v>
      </c>
      <c r="G55" t="n">
        <v>92.29000000000001</v>
      </c>
      <c r="H55" t="n">
        <v>1.23</v>
      </c>
      <c r="I55" t="n">
        <v>16</v>
      </c>
      <c r="J55" t="n">
        <v>206.24</v>
      </c>
      <c r="K55" t="n">
        <v>53.44</v>
      </c>
      <c r="L55" t="n">
        <v>14.25</v>
      </c>
      <c r="M55" t="n">
        <v>1</v>
      </c>
      <c r="N55" t="n">
        <v>43.55</v>
      </c>
      <c r="O55" t="n">
        <v>25670.09</v>
      </c>
      <c r="P55" t="n">
        <v>264.08</v>
      </c>
      <c r="Q55" t="n">
        <v>1397.38</v>
      </c>
      <c r="R55" t="n">
        <v>86.47</v>
      </c>
      <c r="S55" t="n">
        <v>66.97</v>
      </c>
      <c r="T55" t="n">
        <v>7157.09</v>
      </c>
      <c r="U55" t="n">
        <v>0.77</v>
      </c>
      <c r="V55" t="n">
        <v>0.86</v>
      </c>
      <c r="W55" t="n">
        <v>5.34</v>
      </c>
      <c r="X55" t="n">
        <v>0.45</v>
      </c>
      <c r="Y55" t="n">
        <v>1</v>
      </c>
      <c r="Z55" t="n">
        <v>10</v>
      </c>
      <c r="AA55" t="n">
        <v>771.9148945297698</v>
      </c>
      <c r="AB55" t="n">
        <v>1056.168013177334</v>
      </c>
      <c r="AC55" t="n">
        <v>955.3688203408047</v>
      </c>
      <c r="AD55" t="n">
        <v>771914.8945297698</v>
      </c>
      <c r="AE55" t="n">
        <v>1056168.013177334</v>
      </c>
      <c r="AF55" t="n">
        <v>5.002163611687618e-06</v>
      </c>
      <c r="AG55" t="n">
        <v>32.03703703703704</v>
      </c>
      <c r="AH55" t="n">
        <v>955368.8203408048</v>
      </c>
    </row>
    <row r="56">
      <c r="A56" t="n">
        <v>54</v>
      </c>
      <c r="B56" t="n">
        <v>95</v>
      </c>
      <c r="C56" t="inlineStr">
        <is>
          <t xml:space="preserve">CONCLUIDO	</t>
        </is>
      </c>
      <c r="D56" t="n">
        <v>3.6134</v>
      </c>
      <c r="E56" t="n">
        <v>27.67</v>
      </c>
      <c r="F56" t="n">
        <v>24.61</v>
      </c>
      <c r="G56" t="n">
        <v>92.29000000000001</v>
      </c>
      <c r="H56" t="n">
        <v>1.25</v>
      </c>
      <c r="I56" t="n">
        <v>16</v>
      </c>
      <c r="J56" t="n">
        <v>206.64</v>
      </c>
      <c r="K56" t="n">
        <v>53.44</v>
      </c>
      <c r="L56" t="n">
        <v>14.5</v>
      </c>
      <c r="M56" t="n">
        <v>1</v>
      </c>
      <c r="N56" t="n">
        <v>43.7</v>
      </c>
      <c r="O56" t="n">
        <v>25719.19</v>
      </c>
      <c r="P56" t="n">
        <v>264.43</v>
      </c>
      <c r="Q56" t="n">
        <v>1397.36</v>
      </c>
      <c r="R56" t="n">
        <v>86.45</v>
      </c>
      <c r="S56" t="n">
        <v>66.97</v>
      </c>
      <c r="T56" t="n">
        <v>7144.58</v>
      </c>
      <c r="U56" t="n">
        <v>0.77</v>
      </c>
      <c r="V56" t="n">
        <v>0.86</v>
      </c>
      <c r="W56" t="n">
        <v>5.34</v>
      </c>
      <c r="X56" t="n">
        <v>0.44</v>
      </c>
      <c r="Y56" t="n">
        <v>1</v>
      </c>
      <c r="Z56" t="n">
        <v>10</v>
      </c>
      <c r="AA56" t="n">
        <v>772.1331497277745</v>
      </c>
      <c r="AB56" t="n">
        <v>1056.466639567983</v>
      </c>
      <c r="AC56" t="n">
        <v>955.6389462478556</v>
      </c>
      <c r="AD56" t="n">
        <v>772133.1497277744</v>
      </c>
      <c r="AE56" t="n">
        <v>1056466.639567983</v>
      </c>
      <c r="AF56" t="n">
        <v>5.002440494429326e-06</v>
      </c>
      <c r="AG56" t="n">
        <v>32.02546296296297</v>
      </c>
      <c r="AH56" t="n">
        <v>955638.9462478557</v>
      </c>
    </row>
    <row r="57">
      <c r="A57" t="n">
        <v>55</v>
      </c>
      <c r="B57" t="n">
        <v>95</v>
      </c>
      <c r="C57" t="inlineStr">
        <is>
          <t xml:space="preserve">CONCLUIDO	</t>
        </is>
      </c>
      <c r="D57" t="n">
        <v>3.6131</v>
      </c>
      <c r="E57" t="n">
        <v>27.68</v>
      </c>
      <c r="F57" t="n">
        <v>24.61</v>
      </c>
      <c r="G57" t="n">
        <v>92.3</v>
      </c>
      <c r="H57" t="n">
        <v>1.27</v>
      </c>
      <c r="I57" t="n">
        <v>16</v>
      </c>
      <c r="J57" t="n">
        <v>207.03</v>
      </c>
      <c r="K57" t="n">
        <v>53.44</v>
      </c>
      <c r="L57" t="n">
        <v>14.75</v>
      </c>
      <c r="M57" t="n">
        <v>0</v>
      </c>
      <c r="N57" t="n">
        <v>43.85</v>
      </c>
      <c r="O57" t="n">
        <v>25768.35</v>
      </c>
      <c r="P57" t="n">
        <v>264.83</v>
      </c>
      <c r="Q57" t="n">
        <v>1397.37</v>
      </c>
      <c r="R57" t="n">
        <v>86.47</v>
      </c>
      <c r="S57" t="n">
        <v>66.97</v>
      </c>
      <c r="T57" t="n">
        <v>7157.03</v>
      </c>
      <c r="U57" t="n">
        <v>0.77</v>
      </c>
      <c r="V57" t="n">
        <v>0.86</v>
      </c>
      <c r="W57" t="n">
        <v>5.34</v>
      </c>
      <c r="X57" t="n">
        <v>0.45</v>
      </c>
      <c r="Y57" t="n">
        <v>1</v>
      </c>
      <c r="Z57" t="n">
        <v>10</v>
      </c>
      <c r="AA57" t="n">
        <v>772.4249628829423</v>
      </c>
      <c r="AB57" t="n">
        <v>1056.865911200772</v>
      </c>
      <c r="AC57" t="n">
        <v>956.0001119563921</v>
      </c>
      <c r="AD57" t="n">
        <v>772424.9628829423</v>
      </c>
      <c r="AE57" t="n">
        <v>1056865.911200772</v>
      </c>
      <c r="AF57" t="n">
        <v>5.002025170316764e-06</v>
      </c>
      <c r="AG57" t="n">
        <v>32.03703703703704</v>
      </c>
      <c r="AH57" t="n">
        <v>956000.1119563921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2.6461</v>
      </c>
      <c r="E2" t="n">
        <v>37.79</v>
      </c>
      <c r="F2" t="n">
        <v>30.52</v>
      </c>
      <c r="G2" t="n">
        <v>8.44</v>
      </c>
      <c r="H2" t="n">
        <v>0.15</v>
      </c>
      <c r="I2" t="n">
        <v>217</v>
      </c>
      <c r="J2" t="n">
        <v>116.05</v>
      </c>
      <c r="K2" t="n">
        <v>43.4</v>
      </c>
      <c r="L2" t="n">
        <v>1</v>
      </c>
      <c r="M2" t="n">
        <v>215</v>
      </c>
      <c r="N2" t="n">
        <v>16.65</v>
      </c>
      <c r="O2" t="n">
        <v>14546.17</v>
      </c>
      <c r="P2" t="n">
        <v>299.82</v>
      </c>
      <c r="Q2" t="n">
        <v>1397.62</v>
      </c>
      <c r="R2" t="n">
        <v>279.69</v>
      </c>
      <c r="S2" t="n">
        <v>66.97</v>
      </c>
      <c r="T2" t="n">
        <v>102763.48</v>
      </c>
      <c r="U2" t="n">
        <v>0.24</v>
      </c>
      <c r="V2" t="n">
        <v>0.6899999999999999</v>
      </c>
      <c r="W2" t="n">
        <v>5.65</v>
      </c>
      <c r="X2" t="n">
        <v>6.35</v>
      </c>
      <c r="Y2" t="n">
        <v>1</v>
      </c>
      <c r="Z2" t="n">
        <v>10</v>
      </c>
      <c r="AA2" t="n">
        <v>1070.105381186168</v>
      </c>
      <c r="AB2" t="n">
        <v>1464.165392256439</v>
      </c>
      <c r="AC2" t="n">
        <v>1324.427502188518</v>
      </c>
      <c r="AD2" t="n">
        <v>1070105.381186168</v>
      </c>
      <c r="AE2" t="n">
        <v>1464165.392256439</v>
      </c>
      <c r="AF2" t="n">
        <v>4.56684155543529e-06</v>
      </c>
      <c r="AG2" t="n">
        <v>43.73842592592592</v>
      </c>
      <c r="AH2" t="n">
        <v>1324427.502188518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2.8657</v>
      </c>
      <c r="E3" t="n">
        <v>34.9</v>
      </c>
      <c r="F3" t="n">
        <v>28.92</v>
      </c>
      <c r="G3" t="n">
        <v>10.64</v>
      </c>
      <c r="H3" t="n">
        <v>0.19</v>
      </c>
      <c r="I3" t="n">
        <v>163</v>
      </c>
      <c r="J3" t="n">
        <v>116.37</v>
      </c>
      <c r="K3" t="n">
        <v>43.4</v>
      </c>
      <c r="L3" t="n">
        <v>1.25</v>
      </c>
      <c r="M3" t="n">
        <v>161</v>
      </c>
      <c r="N3" t="n">
        <v>16.72</v>
      </c>
      <c r="O3" t="n">
        <v>14585.96</v>
      </c>
      <c r="P3" t="n">
        <v>281.43</v>
      </c>
      <c r="Q3" t="n">
        <v>1397.6</v>
      </c>
      <c r="R3" t="n">
        <v>226.76</v>
      </c>
      <c r="S3" t="n">
        <v>66.97</v>
      </c>
      <c r="T3" t="n">
        <v>76568.21000000001</v>
      </c>
      <c r="U3" t="n">
        <v>0.3</v>
      </c>
      <c r="V3" t="n">
        <v>0.73</v>
      </c>
      <c r="W3" t="n">
        <v>5.58</v>
      </c>
      <c r="X3" t="n">
        <v>4.75</v>
      </c>
      <c r="Y3" t="n">
        <v>1</v>
      </c>
      <c r="Z3" t="n">
        <v>10</v>
      </c>
      <c r="AA3" t="n">
        <v>966.4840478552312</v>
      </c>
      <c r="AB3" t="n">
        <v>1322.386112542461</v>
      </c>
      <c r="AC3" t="n">
        <v>1196.179437941974</v>
      </c>
      <c r="AD3" t="n">
        <v>966484.0478552312</v>
      </c>
      <c r="AE3" t="n">
        <v>1322386.112542461</v>
      </c>
      <c r="AF3" t="n">
        <v>4.945844013986967e-06</v>
      </c>
      <c r="AG3" t="n">
        <v>40.39351851851852</v>
      </c>
      <c r="AH3" t="n">
        <v>1196179.437941974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3.0126</v>
      </c>
      <c r="E4" t="n">
        <v>33.19</v>
      </c>
      <c r="F4" t="n">
        <v>27.98</v>
      </c>
      <c r="G4" t="n">
        <v>12.82</v>
      </c>
      <c r="H4" t="n">
        <v>0.23</v>
      </c>
      <c r="I4" t="n">
        <v>131</v>
      </c>
      <c r="J4" t="n">
        <v>116.69</v>
      </c>
      <c r="K4" t="n">
        <v>43.4</v>
      </c>
      <c r="L4" t="n">
        <v>1.5</v>
      </c>
      <c r="M4" t="n">
        <v>129</v>
      </c>
      <c r="N4" t="n">
        <v>16.79</v>
      </c>
      <c r="O4" t="n">
        <v>14625.77</v>
      </c>
      <c r="P4" t="n">
        <v>270.03</v>
      </c>
      <c r="Q4" t="n">
        <v>1397.38</v>
      </c>
      <c r="R4" t="n">
        <v>196.31</v>
      </c>
      <c r="S4" t="n">
        <v>66.97</v>
      </c>
      <c r="T4" t="n">
        <v>61501.05</v>
      </c>
      <c r="U4" t="n">
        <v>0.34</v>
      </c>
      <c r="V4" t="n">
        <v>0.75</v>
      </c>
      <c r="W4" t="n">
        <v>5.52</v>
      </c>
      <c r="X4" t="n">
        <v>3.81</v>
      </c>
      <c r="Y4" t="n">
        <v>1</v>
      </c>
      <c r="Z4" t="n">
        <v>10</v>
      </c>
      <c r="AA4" t="n">
        <v>906.3216182543367</v>
      </c>
      <c r="AB4" t="n">
        <v>1240.069222183446</v>
      </c>
      <c r="AC4" t="n">
        <v>1121.718756066342</v>
      </c>
      <c r="AD4" t="n">
        <v>906321.6182543368</v>
      </c>
      <c r="AE4" t="n">
        <v>1240069.222183446</v>
      </c>
      <c r="AF4" t="n">
        <v>5.199375257890615e-06</v>
      </c>
      <c r="AG4" t="n">
        <v>38.41435185185185</v>
      </c>
      <c r="AH4" t="n">
        <v>1121718.756066342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3.1322</v>
      </c>
      <c r="E5" t="n">
        <v>31.93</v>
      </c>
      <c r="F5" t="n">
        <v>27.26</v>
      </c>
      <c r="G5" t="n">
        <v>15.15</v>
      </c>
      <c r="H5" t="n">
        <v>0.26</v>
      </c>
      <c r="I5" t="n">
        <v>108</v>
      </c>
      <c r="J5" t="n">
        <v>117.01</v>
      </c>
      <c r="K5" t="n">
        <v>43.4</v>
      </c>
      <c r="L5" t="n">
        <v>1.75</v>
      </c>
      <c r="M5" t="n">
        <v>106</v>
      </c>
      <c r="N5" t="n">
        <v>16.86</v>
      </c>
      <c r="O5" t="n">
        <v>14665.62</v>
      </c>
      <c r="P5" t="n">
        <v>260.5</v>
      </c>
      <c r="Q5" t="n">
        <v>1397.34</v>
      </c>
      <c r="R5" t="n">
        <v>173.48</v>
      </c>
      <c r="S5" t="n">
        <v>66.97</v>
      </c>
      <c r="T5" t="n">
        <v>50199.84</v>
      </c>
      <c r="U5" t="n">
        <v>0.39</v>
      </c>
      <c r="V5" t="n">
        <v>0.77</v>
      </c>
      <c r="W5" t="n">
        <v>5.47</v>
      </c>
      <c r="X5" t="n">
        <v>3.09</v>
      </c>
      <c r="Y5" t="n">
        <v>1</v>
      </c>
      <c r="Z5" t="n">
        <v>10</v>
      </c>
      <c r="AA5" t="n">
        <v>854.2717377552178</v>
      </c>
      <c r="AB5" t="n">
        <v>1168.852279405887</v>
      </c>
      <c r="AC5" t="n">
        <v>1057.298658353866</v>
      </c>
      <c r="AD5" t="n">
        <v>854271.7377552178</v>
      </c>
      <c r="AE5" t="n">
        <v>1168852.279405887</v>
      </c>
      <c r="AF5" t="n">
        <v>5.405790075936063e-06</v>
      </c>
      <c r="AG5" t="n">
        <v>36.95601851851852</v>
      </c>
      <c r="AH5" t="n">
        <v>1057298.658353866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3.2187</v>
      </c>
      <c r="E6" t="n">
        <v>31.07</v>
      </c>
      <c r="F6" t="n">
        <v>26.79</v>
      </c>
      <c r="G6" t="n">
        <v>17.47</v>
      </c>
      <c r="H6" t="n">
        <v>0.3</v>
      </c>
      <c r="I6" t="n">
        <v>92</v>
      </c>
      <c r="J6" t="n">
        <v>117.34</v>
      </c>
      <c r="K6" t="n">
        <v>43.4</v>
      </c>
      <c r="L6" t="n">
        <v>2</v>
      </c>
      <c r="M6" t="n">
        <v>90</v>
      </c>
      <c r="N6" t="n">
        <v>16.94</v>
      </c>
      <c r="O6" t="n">
        <v>14705.49</v>
      </c>
      <c r="P6" t="n">
        <v>253.05</v>
      </c>
      <c r="Q6" t="n">
        <v>1397.31</v>
      </c>
      <c r="R6" t="n">
        <v>157.87</v>
      </c>
      <c r="S6" t="n">
        <v>66.97</v>
      </c>
      <c r="T6" t="n">
        <v>42474.86</v>
      </c>
      <c r="U6" t="n">
        <v>0.42</v>
      </c>
      <c r="V6" t="n">
        <v>0.79</v>
      </c>
      <c r="W6" t="n">
        <v>5.44</v>
      </c>
      <c r="X6" t="n">
        <v>2.62</v>
      </c>
      <c r="Y6" t="n">
        <v>1</v>
      </c>
      <c r="Z6" t="n">
        <v>10</v>
      </c>
      <c r="AA6" t="n">
        <v>828.5732788419748</v>
      </c>
      <c r="AB6" t="n">
        <v>1133.690514184796</v>
      </c>
      <c r="AC6" t="n">
        <v>1025.492682655628</v>
      </c>
      <c r="AD6" t="n">
        <v>828573.2788419748</v>
      </c>
      <c r="AE6" t="n">
        <v>1133690.514184796</v>
      </c>
      <c r="AF6" t="n">
        <v>5.555078384973951e-06</v>
      </c>
      <c r="AG6" t="n">
        <v>35.96064814814815</v>
      </c>
      <c r="AH6" t="n">
        <v>1025492.682655628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3.287</v>
      </c>
      <c r="E7" t="n">
        <v>30.42</v>
      </c>
      <c r="F7" t="n">
        <v>26.43</v>
      </c>
      <c r="G7" t="n">
        <v>19.82</v>
      </c>
      <c r="H7" t="n">
        <v>0.34</v>
      </c>
      <c r="I7" t="n">
        <v>80</v>
      </c>
      <c r="J7" t="n">
        <v>117.66</v>
      </c>
      <c r="K7" t="n">
        <v>43.4</v>
      </c>
      <c r="L7" t="n">
        <v>2.25</v>
      </c>
      <c r="M7" t="n">
        <v>78</v>
      </c>
      <c r="N7" t="n">
        <v>17.01</v>
      </c>
      <c r="O7" t="n">
        <v>14745.39</v>
      </c>
      <c r="P7" t="n">
        <v>247.3</v>
      </c>
      <c r="Q7" t="n">
        <v>1397.24</v>
      </c>
      <c r="R7" t="n">
        <v>145.91</v>
      </c>
      <c r="S7" t="n">
        <v>66.97</v>
      </c>
      <c r="T7" t="n">
        <v>36558.87</v>
      </c>
      <c r="U7" t="n">
        <v>0.46</v>
      </c>
      <c r="V7" t="n">
        <v>0.8</v>
      </c>
      <c r="W7" t="n">
        <v>5.43</v>
      </c>
      <c r="X7" t="n">
        <v>2.26</v>
      </c>
      <c r="Y7" t="n">
        <v>1</v>
      </c>
      <c r="Z7" t="n">
        <v>10</v>
      </c>
      <c r="AA7" t="n">
        <v>807.0909880213906</v>
      </c>
      <c r="AB7" t="n">
        <v>1104.297496152289</v>
      </c>
      <c r="AC7" t="n">
        <v>998.904893010784</v>
      </c>
      <c r="AD7" t="n">
        <v>807090.9880213905</v>
      </c>
      <c r="AE7" t="n">
        <v>1104297.496152289</v>
      </c>
      <c r="AF7" t="n">
        <v>5.672955743439703e-06</v>
      </c>
      <c r="AG7" t="n">
        <v>35.20833333333334</v>
      </c>
      <c r="AH7" t="n">
        <v>998904.8930107841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3.3391</v>
      </c>
      <c r="E8" t="n">
        <v>29.95</v>
      </c>
      <c r="F8" t="n">
        <v>26.17</v>
      </c>
      <c r="G8" t="n">
        <v>22.11</v>
      </c>
      <c r="H8" t="n">
        <v>0.37</v>
      </c>
      <c r="I8" t="n">
        <v>71</v>
      </c>
      <c r="J8" t="n">
        <v>117.98</v>
      </c>
      <c r="K8" t="n">
        <v>43.4</v>
      </c>
      <c r="L8" t="n">
        <v>2.5</v>
      </c>
      <c r="M8" t="n">
        <v>69</v>
      </c>
      <c r="N8" t="n">
        <v>17.08</v>
      </c>
      <c r="O8" t="n">
        <v>14785.31</v>
      </c>
      <c r="P8" t="n">
        <v>242.17</v>
      </c>
      <c r="Q8" t="n">
        <v>1397.49</v>
      </c>
      <c r="R8" t="n">
        <v>137.64</v>
      </c>
      <c r="S8" t="n">
        <v>66.97</v>
      </c>
      <c r="T8" t="n">
        <v>32468.25</v>
      </c>
      <c r="U8" t="n">
        <v>0.49</v>
      </c>
      <c r="V8" t="n">
        <v>0.8</v>
      </c>
      <c r="W8" t="n">
        <v>5.41</v>
      </c>
      <c r="X8" t="n">
        <v>2</v>
      </c>
      <c r="Y8" t="n">
        <v>1</v>
      </c>
      <c r="Z8" t="n">
        <v>10</v>
      </c>
      <c r="AA8" t="n">
        <v>788.2855988479566</v>
      </c>
      <c r="AB8" t="n">
        <v>1078.567133049979</v>
      </c>
      <c r="AC8" t="n">
        <v>975.6301996501671</v>
      </c>
      <c r="AD8" t="n">
        <v>788285.5988479566</v>
      </c>
      <c r="AE8" t="n">
        <v>1078567.133049979</v>
      </c>
      <c r="AF8" t="n">
        <v>5.762873904143448e-06</v>
      </c>
      <c r="AG8" t="n">
        <v>34.66435185185185</v>
      </c>
      <c r="AH8" t="n">
        <v>975630.1996501671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3.3847</v>
      </c>
      <c r="E9" t="n">
        <v>29.54</v>
      </c>
      <c r="F9" t="n">
        <v>25.96</v>
      </c>
      <c r="G9" t="n">
        <v>24.72</v>
      </c>
      <c r="H9" t="n">
        <v>0.41</v>
      </c>
      <c r="I9" t="n">
        <v>63</v>
      </c>
      <c r="J9" t="n">
        <v>118.31</v>
      </c>
      <c r="K9" t="n">
        <v>43.4</v>
      </c>
      <c r="L9" t="n">
        <v>2.75</v>
      </c>
      <c r="M9" t="n">
        <v>61</v>
      </c>
      <c r="N9" t="n">
        <v>17.16</v>
      </c>
      <c r="O9" t="n">
        <v>14825.26</v>
      </c>
      <c r="P9" t="n">
        <v>237.5</v>
      </c>
      <c r="Q9" t="n">
        <v>1397.29</v>
      </c>
      <c r="R9" t="n">
        <v>130.83</v>
      </c>
      <c r="S9" t="n">
        <v>66.97</v>
      </c>
      <c r="T9" t="n">
        <v>29099.49</v>
      </c>
      <c r="U9" t="n">
        <v>0.51</v>
      </c>
      <c r="V9" t="n">
        <v>0.8100000000000001</v>
      </c>
      <c r="W9" t="n">
        <v>5.4</v>
      </c>
      <c r="X9" t="n">
        <v>1.79</v>
      </c>
      <c r="Y9" t="n">
        <v>1</v>
      </c>
      <c r="Z9" t="n">
        <v>10</v>
      </c>
      <c r="AA9" t="n">
        <v>770.8085025932694</v>
      </c>
      <c r="AB9" t="n">
        <v>1054.654198919246</v>
      </c>
      <c r="AC9" t="n">
        <v>953.9994823908575</v>
      </c>
      <c r="AD9" t="n">
        <v>770808.5025932693</v>
      </c>
      <c r="AE9" t="n">
        <v>1054654.198919246</v>
      </c>
      <c r="AF9" t="n">
        <v>5.841573868214288e-06</v>
      </c>
      <c r="AG9" t="n">
        <v>34.18981481481482</v>
      </c>
      <c r="AH9" t="n">
        <v>953999.4823908574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3.4235</v>
      </c>
      <c r="E10" t="n">
        <v>29.21</v>
      </c>
      <c r="F10" t="n">
        <v>25.76</v>
      </c>
      <c r="G10" t="n">
        <v>27.12</v>
      </c>
      <c r="H10" t="n">
        <v>0.45</v>
      </c>
      <c r="I10" t="n">
        <v>57</v>
      </c>
      <c r="J10" t="n">
        <v>118.63</v>
      </c>
      <c r="K10" t="n">
        <v>43.4</v>
      </c>
      <c r="L10" t="n">
        <v>3</v>
      </c>
      <c r="M10" t="n">
        <v>55</v>
      </c>
      <c r="N10" t="n">
        <v>17.23</v>
      </c>
      <c r="O10" t="n">
        <v>14865.24</v>
      </c>
      <c r="P10" t="n">
        <v>232.89</v>
      </c>
      <c r="Q10" t="n">
        <v>1397.34</v>
      </c>
      <c r="R10" t="n">
        <v>124.28</v>
      </c>
      <c r="S10" t="n">
        <v>66.97</v>
      </c>
      <c r="T10" t="n">
        <v>25858.27</v>
      </c>
      <c r="U10" t="n">
        <v>0.54</v>
      </c>
      <c r="V10" t="n">
        <v>0.82</v>
      </c>
      <c r="W10" t="n">
        <v>5.39</v>
      </c>
      <c r="X10" t="n">
        <v>1.6</v>
      </c>
      <c r="Y10" t="n">
        <v>1</v>
      </c>
      <c r="Z10" t="n">
        <v>10</v>
      </c>
      <c r="AA10" t="n">
        <v>763.5985120696865</v>
      </c>
      <c r="AB10" t="n">
        <v>1044.789171802548</v>
      </c>
      <c r="AC10" t="n">
        <v>945.075959616524</v>
      </c>
      <c r="AD10" t="n">
        <v>763598.5120696865</v>
      </c>
      <c r="AE10" t="n">
        <v>1044789.171802548</v>
      </c>
      <c r="AF10" t="n">
        <v>5.908537872730705e-06</v>
      </c>
      <c r="AG10" t="n">
        <v>33.80787037037037</v>
      </c>
      <c r="AH10" t="n">
        <v>945075.9596165239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3.4526</v>
      </c>
      <c r="E11" t="n">
        <v>28.96</v>
      </c>
      <c r="F11" t="n">
        <v>25.64</v>
      </c>
      <c r="G11" t="n">
        <v>29.58</v>
      </c>
      <c r="H11" t="n">
        <v>0.48</v>
      </c>
      <c r="I11" t="n">
        <v>52</v>
      </c>
      <c r="J11" t="n">
        <v>118.96</v>
      </c>
      <c r="K11" t="n">
        <v>43.4</v>
      </c>
      <c r="L11" t="n">
        <v>3.25</v>
      </c>
      <c r="M11" t="n">
        <v>50</v>
      </c>
      <c r="N11" t="n">
        <v>17.31</v>
      </c>
      <c r="O11" t="n">
        <v>14905.25</v>
      </c>
      <c r="P11" t="n">
        <v>229.68</v>
      </c>
      <c r="Q11" t="n">
        <v>1397.27</v>
      </c>
      <c r="R11" t="n">
        <v>120.69</v>
      </c>
      <c r="S11" t="n">
        <v>66.97</v>
      </c>
      <c r="T11" t="n">
        <v>24088.16</v>
      </c>
      <c r="U11" t="n">
        <v>0.55</v>
      </c>
      <c r="V11" t="n">
        <v>0.82</v>
      </c>
      <c r="W11" t="n">
        <v>5.37</v>
      </c>
      <c r="X11" t="n">
        <v>1.47</v>
      </c>
      <c r="Y11" t="n">
        <v>1</v>
      </c>
      <c r="Z11" t="n">
        <v>10</v>
      </c>
      <c r="AA11" t="n">
        <v>749.2092232709365</v>
      </c>
      <c r="AB11" t="n">
        <v>1025.101112057479</v>
      </c>
      <c r="AC11" t="n">
        <v>927.2669006611591</v>
      </c>
      <c r="AD11" t="n">
        <v>749209.2232709365</v>
      </c>
      <c r="AE11" t="n">
        <v>1025101.112057479</v>
      </c>
      <c r="AF11" t="n">
        <v>5.958760876118016e-06</v>
      </c>
      <c r="AG11" t="n">
        <v>33.51851851851852</v>
      </c>
      <c r="AH11" t="n">
        <v>927266.9006611591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3.4759</v>
      </c>
      <c r="E12" t="n">
        <v>28.77</v>
      </c>
      <c r="F12" t="n">
        <v>25.54</v>
      </c>
      <c r="G12" t="n">
        <v>31.92</v>
      </c>
      <c r="H12" t="n">
        <v>0.52</v>
      </c>
      <c r="I12" t="n">
        <v>48</v>
      </c>
      <c r="J12" t="n">
        <v>119.28</v>
      </c>
      <c r="K12" t="n">
        <v>43.4</v>
      </c>
      <c r="L12" t="n">
        <v>3.5</v>
      </c>
      <c r="M12" t="n">
        <v>46</v>
      </c>
      <c r="N12" t="n">
        <v>17.38</v>
      </c>
      <c r="O12" t="n">
        <v>14945.29</v>
      </c>
      <c r="P12" t="n">
        <v>225.56</v>
      </c>
      <c r="Q12" t="n">
        <v>1397.23</v>
      </c>
      <c r="R12" t="n">
        <v>117.18</v>
      </c>
      <c r="S12" t="n">
        <v>66.97</v>
      </c>
      <c r="T12" t="n">
        <v>22350.04</v>
      </c>
      <c r="U12" t="n">
        <v>0.57</v>
      </c>
      <c r="V12" t="n">
        <v>0.82</v>
      </c>
      <c r="W12" t="n">
        <v>5.38</v>
      </c>
      <c r="X12" t="n">
        <v>1.37</v>
      </c>
      <c r="Y12" t="n">
        <v>1</v>
      </c>
      <c r="Z12" t="n">
        <v>10</v>
      </c>
      <c r="AA12" t="n">
        <v>744.1202946211583</v>
      </c>
      <c r="AB12" t="n">
        <v>1018.138215371165</v>
      </c>
      <c r="AC12" t="n">
        <v>920.9685330621004</v>
      </c>
      <c r="AD12" t="n">
        <v>744120.2946211584</v>
      </c>
      <c r="AE12" t="n">
        <v>1018138.215371165</v>
      </c>
      <c r="AF12" t="n">
        <v>5.998973796355968e-06</v>
      </c>
      <c r="AG12" t="n">
        <v>33.29861111111111</v>
      </c>
      <c r="AH12" t="n">
        <v>920968.5330621004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3.5031</v>
      </c>
      <c r="E13" t="n">
        <v>28.55</v>
      </c>
      <c r="F13" t="n">
        <v>25.41</v>
      </c>
      <c r="G13" t="n">
        <v>34.65</v>
      </c>
      <c r="H13" t="n">
        <v>0.55</v>
      </c>
      <c r="I13" t="n">
        <v>44</v>
      </c>
      <c r="J13" t="n">
        <v>119.61</v>
      </c>
      <c r="K13" t="n">
        <v>43.4</v>
      </c>
      <c r="L13" t="n">
        <v>3.75</v>
      </c>
      <c r="M13" t="n">
        <v>42</v>
      </c>
      <c r="N13" t="n">
        <v>17.46</v>
      </c>
      <c r="O13" t="n">
        <v>14985.35</v>
      </c>
      <c r="P13" t="n">
        <v>222.07</v>
      </c>
      <c r="Q13" t="n">
        <v>1397.38</v>
      </c>
      <c r="R13" t="n">
        <v>112.93</v>
      </c>
      <c r="S13" t="n">
        <v>66.97</v>
      </c>
      <c r="T13" t="n">
        <v>20249.14</v>
      </c>
      <c r="U13" t="n">
        <v>0.59</v>
      </c>
      <c r="V13" t="n">
        <v>0.83</v>
      </c>
      <c r="W13" t="n">
        <v>5.37</v>
      </c>
      <c r="X13" t="n">
        <v>1.24</v>
      </c>
      <c r="Y13" t="n">
        <v>1</v>
      </c>
      <c r="Z13" t="n">
        <v>10</v>
      </c>
      <c r="AA13" t="n">
        <v>739.2428551412114</v>
      </c>
      <c r="AB13" t="n">
        <v>1011.464687497258</v>
      </c>
      <c r="AC13" t="n">
        <v>914.9319173221241</v>
      </c>
      <c r="AD13" t="n">
        <v>739242.8551412114</v>
      </c>
      <c r="AE13" t="n">
        <v>1011464.687497258</v>
      </c>
      <c r="AF13" t="n">
        <v>6.045917634573661e-06</v>
      </c>
      <c r="AG13" t="n">
        <v>33.04398148148148</v>
      </c>
      <c r="AH13" t="n">
        <v>914931.9173221241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3.5283</v>
      </c>
      <c r="E14" t="n">
        <v>28.34</v>
      </c>
      <c r="F14" t="n">
        <v>25.3</v>
      </c>
      <c r="G14" t="n">
        <v>37.95</v>
      </c>
      <c r="H14" t="n">
        <v>0.59</v>
      </c>
      <c r="I14" t="n">
        <v>40</v>
      </c>
      <c r="J14" t="n">
        <v>119.93</v>
      </c>
      <c r="K14" t="n">
        <v>43.4</v>
      </c>
      <c r="L14" t="n">
        <v>4</v>
      </c>
      <c r="M14" t="n">
        <v>38</v>
      </c>
      <c r="N14" t="n">
        <v>17.53</v>
      </c>
      <c r="O14" t="n">
        <v>15025.44</v>
      </c>
      <c r="P14" t="n">
        <v>217.44</v>
      </c>
      <c r="Q14" t="n">
        <v>1397.3</v>
      </c>
      <c r="R14" t="n">
        <v>109.39</v>
      </c>
      <c r="S14" t="n">
        <v>66.97</v>
      </c>
      <c r="T14" t="n">
        <v>18496.68</v>
      </c>
      <c r="U14" t="n">
        <v>0.61</v>
      </c>
      <c r="V14" t="n">
        <v>0.83</v>
      </c>
      <c r="W14" t="n">
        <v>5.37</v>
      </c>
      <c r="X14" t="n">
        <v>1.14</v>
      </c>
      <c r="Y14" t="n">
        <v>1</v>
      </c>
      <c r="Z14" t="n">
        <v>10</v>
      </c>
      <c r="AA14" t="n">
        <v>724.3201422825728</v>
      </c>
      <c r="AB14" t="n">
        <v>991.0467734204415</v>
      </c>
      <c r="AC14" t="n">
        <v>896.4626603080761</v>
      </c>
      <c r="AD14" t="n">
        <v>724320.1422825728</v>
      </c>
      <c r="AE14" t="n">
        <v>991046.7734204414</v>
      </c>
      <c r="AF14" t="n">
        <v>6.089409719981232e-06</v>
      </c>
      <c r="AG14" t="n">
        <v>32.80092592592593</v>
      </c>
      <c r="AH14" t="n">
        <v>896462.6603080761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3.5501</v>
      </c>
      <c r="E15" t="n">
        <v>28.17</v>
      </c>
      <c r="F15" t="n">
        <v>25.2</v>
      </c>
      <c r="G15" t="n">
        <v>40.87</v>
      </c>
      <c r="H15" t="n">
        <v>0.62</v>
      </c>
      <c r="I15" t="n">
        <v>37</v>
      </c>
      <c r="J15" t="n">
        <v>120.26</v>
      </c>
      <c r="K15" t="n">
        <v>43.4</v>
      </c>
      <c r="L15" t="n">
        <v>4.25</v>
      </c>
      <c r="M15" t="n">
        <v>35</v>
      </c>
      <c r="N15" t="n">
        <v>17.61</v>
      </c>
      <c r="O15" t="n">
        <v>15065.56</v>
      </c>
      <c r="P15" t="n">
        <v>213.55</v>
      </c>
      <c r="Q15" t="n">
        <v>1397.22</v>
      </c>
      <c r="R15" t="n">
        <v>106.26</v>
      </c>
      <c r="S15" t="n">
        <v>66.97</v>
      </c>
      <c r="T15" t="n">
        <v>16946.62</v>
      </c>
      <c r="U15" t="n">
        <v>0.63</v>
      </c>
      <c r="V15" t="n">
        <v>0.84</v>
      </c>
      <c r="W15" t="n">
        <v>5.35</v>
      </c>
      <c r="X15" t="n">
        <v>1.03</v>
      </c>
      <c r="Y15" t="n">
        <v>1</v>
      </c>
      <c r="Z15" t="n">
        <v>10</v>
      </c>
      <c r="AA15" t="n">
        <v>719.7967980185092</v>
      </c>
      <c r="AB15" t="n">
        <v>984.8577342424843</v>
      </c>
      <c r="AC15" t="n">
        <v>890.8642943428922</v>
      </c>
      <c r="AD15" t="n">
        <v>719796.7980185092</v>
      </c>
      <c r="AE15" t="n">
        <v>984857.7342424843</v>
      </c>
      <c r="AF15" t="n">
        <v>6.127033825611588e-06</v>
      </c>
      <c r="AG15" t="n">
        <v>32.60416666666667</v>
      </c>
      <c r="AH15" t="n">
        <v>890864.2943428922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3.56</v>
      </c>
      <c r="E16" t="n">
        <v>28.09</v>
      </c>
      <c r="F16" t="n">
        <v>25.17</v>
      </c>
      <c r="G16" t="n">
        <v>43.15</v>
      </c>
      <c r="H16" t="n">
        <v>0.66</v>
      </c>
      <c r="I16" t="n">
        <v>35</v>
      </c>
      <c r="J16" t="n">
        <v>120.58</v>
      </c>
      <c r="K16" t="n">
        <v>43.4</v>
      </c>
      <c r="L16" t="n">
        <v>4.5</v>
      </c>
      <c r="M16" t="n">
        <v>33</v>
      </c>
      <c r="N16" t="n">
        <v>17.68</v>
      </c>
      <c r="O16" t="n">
        <v>15105.7</v>
      </c>
      <c r="P16" t="n">
        <v>210.51</v>
      </c>
      <c r="Q16" t="n">
        <v>1397.25</v>
      </c>
      <c r="R16" t="n">
        <v>105.35</v>
      </c>
      <c r="S16" t="n">
        <v>66.97</v>
      </c>
      <c r="T16" t="n">
        <v>16500.67</v>
      </c>
      <c r="U16" t="n">
        <v>0.64</v>
      </c>
      <c r="V16" t="n">
        <v>0.84</v>
      </c>
      <c r="W16" t="n">
        <v>5.35</v>
      </c>
      <c r="X16" t="n">
        <v>1</v>
      </c>
      <c r="Y16" t="n">
        <v>1</v>
      </c>
      <c r="Z16" t="n">
        <v>10</v>
      </c>
      <c r="AA16" t="n">
        <v>716.9531758624562</v>
      </c>
      <c r="AB16" t="n">
        <v>980.9669649568172</v>
      </c>
      <c r="AC16" t="n">
        <v>887.3448546171199</v>
      </c>
      <c r="AD16" t="n">
        <v>716953.1758624562</v>
      </c>
      <c r="AE16" t="n">
        <v>980966.9649568171</v>
      </c>
      <c r="AF16" t="n">
        <v>6.144120002021706e-06</v>
      </c>
      <c r="AG16" t="n">
        <v>32.51157407407408</v>
      </c>
      <c r="AH16" t="n">
        <v>887344.85461712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3.5756</v>
      </c>
      <c r="E17" t="n">
        <v>27.97</v>
      </c>
      <c r="F17" t="n">
        <v>25.09</v>
      </c>
      <c r="G17" t="n">
        <v>45.63</v>
      </c>
      <c r="H17" t="n">
        <v>0.6899999999999999</v>
      </c>
      <c r="I17" t="n">
        <v>33</v>
      </c>
      <c r="J17" t="n">
        <v>120.91</v>
      </c>
      <c r="K17" t="n">
        <v>43.4</v>
      </c>
      <c r="L17" t="n">
        <v>4.75</v>
      </c>
      <c r="M17" t="n">
        <v>31</v>
      </c>
      <c r="N17" t="n">
        <v>17.76</v>
      </c>
      <c r="O17" t="n">
        <v>15145.88</v>
      </c>
      <c r="P17" t="n">
        <v>207.74</v>
      </c>
      <c r="Q17" t="n">
        <v>1397.21</v>
      </c>
      <c r="R17" t="n">
        <v>102.54</v>
      </c>
      <c r="S17" t="n">
        <v>66.97</v>
      </c>
      <c r="T17" t="n">
        <v>15107.2</v>
      </c>
      <c r="U17" t="n">
        <v>0.65</v>
      </c>
      <c r="V17" t="n">
        <v>0.84</v>
      </c>
      <c r="W17" t="n">
        <v>5.36</v>
      </c>
      <c r="X17" t="n">
        <v>0.93</v>
      </c>
      <c r="Y17" t="n">
        <v>1</v>
      </c>
      <c r="Z17" t="n">
        <v>10</v>
      </c>
      <c r="AA17" t="n">
        <v>713.647958983603</v>
      </c>
      <c r="AB17" t="n">
        <v>976.4446214072925</v>
      </c>
      <c r="AC17" t="n">
        <v>883.2541171888132</v>
      </c>
      <c r="AD17" t="n">
        <v>713647.9589836029</v>
      </c>
      <c r="AE17" t="n">
        <v>976444.6214072926</v>
      </c>
      <c r="AF17" t="n">
        <v>6.171043673940676e-06</v>
      </c>
      <c r="AG17" t="n">
        <v>32.37268518518518</v>
      </c>
      <c r="AH17" t="n">
        <v>883254.1171888132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3.5898</v>
      </c>
      <c r="E18" t="n">
        <v>27.86</v>
      </c>
      <c r="F18" t="n">
        <v>25.03</v>
      </c>
      <c r="G18" t="n">
        <v>48.45</v>
      </c>
      <c r="H18" t="n">
        <v>0.73</v>
      </c>
      <c r="I18" t="n">
        <v>31</v>
      </c>
      <c r="J18" t="n">
        <v>121.23</v>
      </c>
      <c r="K18" t="n">
        <v>43.4</v>
      </c>
      <c r="L18" t="n">
        <v>5</v>
      </c>
      <c r="M18" t="n">
        <v>28</v>
      </c>
      <c r="N18" t="n">
        <v>17.83</v>
      </c>
      <c r="O18" t="n">
        <v>15186.08</v>
      </c>
      <c r="P18" t="n">
        <v>203.31</v>
      </c>
      <c r="Q18" t="n">
        <v>1397.28</v>
      </c>
      <c r="R18" t="n">
        <v>100.68</v>
      </c>
      <c r="S18" t="n">
        <v>66.97</v>
      </c>
      <c r="T18" t="n">
        <v>14188.67</v>
      </c>
      <c r="U18" t="n">
        <v>0.67</v>
      </c>
      <c r="V18" t="n">
        <v>0.84</v>
      </c>
      <c r="W18" t="n">
        <v>5.35</v>
      </c>
      <c r="X18" t="n">
        <v>0.87</v>
      </c>
      <c r="Y18" t="n">
        <v>1</v>
      </c>
      <c r="Z18" t="n">
        <v>10</v>
      </c>
      <c r="AA18" t="n">
        <v>700.0659943205137</v>
      </c>
      <c r="AB18" t="n">
        <v>957.8611781612619</v>
      </c>
      <c r="AC18" t="n">
        <v>866.4442516841574</v>
      </c>
      <c r="AD18" t="n">
        <v>700065.9943205137</v>
      </c>
      <c r="AE18" t="n">
        <v>957861.178161262</v>
      </c>
      <c r="AF18" t="n">
        <v>6.19555111889256e-06</v>
      </c>
      <c r="AG18" t="n">
        <v>32.24537037037037</v>
      </c>
      <c r="AH18" t="n">
        <v>866444.2516841574</v>
      </c>
    </row>
    <row r="19">
      <c r="A19" t="n">
        <v>17</v>
      </c>
      <c r="B19" t="n">
        <v>55</v>
      </c>
      <c r="C19" t="inlineStr">
        <is>
          <t xml:space="preserve">CONCLUIDO	</t>
        </is>
      </c>
      <c r="D19" t="n">
        <v>3.6018</v>
      </c>
      <c r="E19" t="n">
        <v>27.76</v>
      </c>
      <c r="F19" t="n">
        <v>24.99</v>
      </c>
      <c r="G19" t="n">
        <v>51.7</v>
      </c>
      <c r="H19" t="n">
        <v>0.76</v>
      </c>
      <c r="I19" t="n">
        <v>29</v>
      </c>
      <c r="J19" t="n">
        <v>121.56</v>
      </c>
      <c r="K19" t="n">
        <v>43.4</v>
      </c>
      <c r="L19" t="n">
        <v>5.25</v>
      </c>
      <c r="M19" t="n">
        <v>20</v>
      </c>
      <c r="N19" t="n">
        <v>17.91</v>
      </c>
      <c r="O19" t="n">
        <v>15226.31</v>
      </c>
      <c r="P19" t="n">
        <v>200.21</v>
      </c>
      <c r="Q19" t="n">
        <v>1397.27</v>
      </c>
      <c r="R19" t="n">
        <v>99.12</v>
      </c>
      <c r="S19" t="n">
        <v>66.97</v>
      </c>
      <c r="T19" t="n">
        <v>13418.97</v>
      </c>
      <c r="U19" t="n">
        <v>0.68</v>
      </c>
      <c r="V19" t="n">
        <v>0.84</v>
      </c>
      <c r="W19" t="n">
        <v>5.35</v>
      </c>
      <c r="X19" t="n">
        <v>0.82</v>
      </c>
      <c r="Y19" t="n">
        <v>1</v>
      </c>
      <c r="Z19" t="n">
        <v>10</v>
      </c>
      <c r="AA19" t="n">
        <v>697.072428991476</v>
      </c>
      <c r="AB19" t="n">
        <v>953.765250011291</v>
      </c>
      <c r="AC19" t="n">
        <v>862.7392331681484</v>
      </c>
      <c r="AD19" t="n">
        <v>697072.4289914761</v>
      </c>
      <c r="AE19" t="n">
        <v>953765.250011291</v>
      </c>
      <c r="AF19" t="n">
        <v>6.216261635753309e-06</v>
      </c>
      <c r="AG19" t="n">
        <v>32.12962962962963</v>
      </c>
      <c r="AH19" t="n">
        <v>862739.2331681484</v>
      </c>
    </row>
    <row r="20">
      <c r="A20" t="n">
        <v>18</v>
      </c>
      <c r="B20" t="n">
        <v>55</v>
      </c>
      <c r="C20" t="inlineStr">
        <is>
          <t xml:space="preserve">CONCLUIDO	</t>
        </is>
      </c>
      <c r="D20" t="n">
        <v>3.608</v>
      </c>
      <c r="E20" t="n">
        <v>27.72</v>
      </c>
      <c r="F20" t="n">
        <v>24.96</v>
      </c>
      <c r="G20" t="n">
        <v>53.49</v>
      </c>
      <c r="H20" t="n">
        <v>0.8</v>
      </c>
      <c r="I20" t="n">
        <v>28</v>
      </c>
      <c r="J20" t="n">
        <v>121.89</v>
      </c>
      <c r="K20" t="n">
        <v>43.4</v>
      </c>
      <c r="L20" t="n">
        <v>5.5</v>
      </c>
      <c r="M20" t="n">
        <v>10</v>
      </c>
      <c r="N20" t="n">
        <v>17.99</v>
      </c>
      <c r="O20" t="n">
        <v>15266.56</v>
      </c>
      <c r="P20" t="n">
        <v>197.86</v>
      </c>
      <c r="Q20" t="n">
        <v>1397.21</v>
      </c>
      <c r="R20" t="n">
        <v>97.88</v>
      </c>
      <c r="S20" t="n">
        <v>66.97</v>
      </c>
      <c r="T20" t="n">
        <v>12800.79</v>
      </c>
      <c r="U20" t="n">
        <v>0.68</v>
      </c>
      <c r="V20" t="n">
        <v>0.84</v>
      </c>
      <c r="W20" t="n">
        <v>5.36</v>
      </c>
      <c r="X20" t="n">
        <v>0.8</v>
      </c>
      <c r="Y20" t="n">
        <v>1</v>
      </c>
      <c r="Z20" t="n">
        <v>10</v>
      </c>
      <c r="AA20" t="n">
        <v>694.9975873658054</v>
      </c>
      <c r="AB20" t="n">
        <v>950.9263601634963</v>
      </c>
      <c r="AC20" t="n">
        <v>860.1712829830202</v>
      </c>
      <c r="AD20" t="n">
        <v>694997.5873658054</v>
      </c>
      <c r="AE20" t="n">
        <v>950926.3601634962</v>
      </c>
      <c r="AF20" t="n">
        <v>6.226962069464694e-06</v>
      </c>
      <c r="AG20" t="n">
        <v>32.08333333333334</v>
      </c>
      <c r="AH20" t="n">
        <v>860171.2829830202</v>
      </c>
    </row>
    <row r="21">
      <c r="A21" t="n">
        <v>19</v>
      </c>
      <c r="B21" t="n">
        <v>55</v>
      </c>
      <c r="C21" t="inlineStr">
        <is>
          <t xml:space="preserve">CONCLUIDO	</t>
        </is>
      </c>
      <c r="D21" t="n">
        <v>3.6159</v>
      </c>
      <c r="E21" t="n">
        <v>27.66</v>
      </c>
      <c r="F21" t="n">
        <v>24.93</v>
      </c>
      <c r="G21" t="n">
        <v>55.39</v>
      </c>
      <c r="H21" t="n">
        <v>0.83</v>
      </c>
      <c r="I21" t="n">
        <v>27</v>
      </c>
      <c r="J21" t="n">
        <v>122.21</v>
      </c>
      <c r="K21" t="n">
        <v>43.4</v>
      </c>
      <c r="L21" t="n">
        <v>5.75</v>
      </c>
      <c r="M21" t="n">
        <v>6</v>
      </c>
      <c r="N21" t="n">
        <v>18.06</v>
      </c>
      <c r="O21" t="n">
        <v>15306.85</v>
      </c>
      <c r="P21" t="n">
        <v>197.36</v>
      </c>
      <c r="Q21" t="n">
        <v>1397.37</v>
      </c>
      <c r="R21" t="n">
        <v>96.34</v>
      </c>
      <c r="S21" t="n">
        <v>66.97</v>
      </c>
      <c r="T21" t="n">
        <v>12038.39</v>
      </c>
      <c r="U21" t="n">
        <v>0.7</v>
      </c>
      <c r="V21" t="n">
        <v>0.84</v>
      </c>
      <c r="W21" t="n">
        <v>5.37</v>
      </c>
      <c r="X21" t="n">
        <v>0.76</v>
      </c>
      <c r="Y21" t="n">
        <v>1</v>
      </c>
      <c r="Z21" t="n">
        <v>10</v>
      </c>
      <c r="AA21" t="n">
        <v>694.0627811630594</v>
      </c>
      <c r="AB21" t="n">
        <v>949.6473170761602</v>
      </c>
      <c r="AC21" t="n">
        <v>859.0143099727912</v>
      </c>
      <c r="AD21" t="n">
        <v>694062.7811630594</v>
      </c>
      <c r="AE21" t="n">
        <v>949647.3170761602</v>
      </c>
      <c r="AF21" t="n">
        <v>6.240596493064686e-06</v>
      </c>
      <c r="AG21" t="n">
        <v>32.01388888888889</v>
      </c>
      <c r="AH21" t="n">
        <v>859014.3099727912</v>
      </c>
    </row>
    <row r="22">
      <c r="A22" t="n">
        <v>20</v>
      </c>
      <c r="B22" t="n">
        <v>55</v>
      </c>
      <c r="C22" t="inlineStr">
        <is>
          <t xml:space="preserve">CONCLUIDO	</t>
        </is>
      </c>
      <c r="D22" t="n">
        <v>3.6155</v>
      </c>
      <c r="E22" t="n">
        <v>27.66</v>
      </c>
      <c r="F22" t="n">
        <v>24.93</v>
      </c>
      <c r="G22" t="n">
        <v>55.4</v>
      </c>
      <c r="H22" t="n">
        <v>0.86</v>
      </c>
      <c r="I22" t="n">
        <v>27</v>
      </c>
      <c r="J22" t="n">
        <v>122.54</v>
      </c>
      <c r="K22" t="n">
        <v>43.4</v>
      </c>
      <c r="L22" t="n">
        <v>6</v>
      </c>
      <c r="M22" t="n">
        <v>2</v>
      </c>
      <c r="N22" t="n">
        <v>18.14</v>
      </c>
      <c r="O22" t="n">
        <v>15347.16</v>
      </c>
      <c r="P22" t="n">
        <v>197.33</v>
      </c>
      <c r="Q22" t="n">
        <v>1397.27</v>
      </c>
      <c r="R22" t="n">
        <v>96.27</v>
      </c>
      <c r="S22" t="n">
        <v>66.97</v>
      </c>
      <c r="T22" t="n">
        <v>12002.3</v>
      </c>
      <c r="U22" t="n">
        <v>0.7</v>
      </c>
      <c r="V22" t="n">
        <v>0.84</v>
      </c>
      <c r="W22" t="n">
        <v>5.37</v>
      </c>
      <c r="X22" t="n">
        <v>0.76</v>
      </c>
      <c r="Y22" t="n">
        <v>1</v>
      </c>
      <c r="Z22" t="n">
        <v>10</v>
      </c>
      <c r="AA22" t="n">
        <v>694.0674365194684</v>
      </c>
      <c r="AB22" t="n">
        <v>949.6536867401788</v>
      </c>
      <c r="AC22" t="n">
        <v>859.0200717250158</v>
      </c>
      <c r="AD22" t="n">
        <v>694067.4365194684</v>
      </c>
      <c r="AE22" t="n">
        <v>949653.6867401788</v>
      </c>
      <c r="AF22" t="n">
        <v>6.239906142502661e-06</v>
      </c>
      <c r="AG22" t="n">
        <v>32.01388888888889</v>
      </c>
      <c r="AH22" t="n">
        <v>859020.0717250158</v>
      </c>
    </row>
    <row r="23">
      <c r="A23" t="n">
        <v>21</v>
      </c>
      <c r="B23" t="n">
        <v>55</v>
      </c>
      <c r="C23" t="inlineStr">
        <is>
          <t xml:space="preserve">CONCLUIDO	</t>
        </is>
      </c>
      <c r="D23" t="n">
        <v>3.6149</v>
      </c>
      <c r="E23" t="n">
        <v>27.66</v>
      </c>
      <c r="F23" t="n">
        <v>24.93</v>
      </c>
      <c r="G23" t="n">
        <v>55.41</v>
      </c>
      <c r="H23" t="n">
        <v>0.9</v>
      </c>
      <c r="I23" t="n">
        <v>27</v>
      </c>
      <c r="J23" t="n">
        <v>122.87</v>
      </c>
      <c r="K23" t="n">
        <v>43.4</v>
      </c>
      <c r="L23" t="n">
        <v>6.25</v>
      </c>
      <c r="M23" t="n">
        <v>1</v>
      </c>
      <c r="N23" t="n">
        <v>18.22</v>
      </c>
      <c r="O23" t="n">
        <v>15387.5</v>
      </c>
      <c r="P23" t="n">
        <v>197.64</v>
      </c>
      <c r="Q23" t="n">
        <v>1397.25</v>
      </c>
      <c r="R23" t="n">
        <v>96.12</v>
      </c>
      <c r="S23" t="n">
        <v>66.97</v>
      </c>
      <c r="T23" t="n">
        <v>11924.69</v>
      </c>
      <c r="U23" t="n">
        <v>0.7</v>
      </c>
      <c r="V23" t="n">
        <v>0.84</v>
      </c>
      <c r="W23" t="n">
        <v>5.38</v>
      </c>
      <c r="X23" t="n">
        <v>0.77</v>
      </c>
      <c r="Y23" t="n">
        <v>1</v>
      </c>
      <c r="Z23" t="n">
        <v>10</v>
      </c>
      <c r="AA23" t="n">
        <v>694.3119439980468</v>
      </c>
      <c r="AB23" t="n">
        <v>949.9882326592784</v>
      </c>
      <c r="AC23" t="n">
        <v>859.3226890511347</v>
      </c>
      <c r="AD23" t="n">
        <v>694311.9439980468</v>
      </c>
      <c r="AE23" t="n">
        <v>949988.2326592784</v>
      </c>
      <c r="AF23" t="n">
        <v>6.238870616659624e-06</v>
      </c>
      <c r="AG23" t="n">
        <v>32.01388888888889</v>
      </c>
      <c r="AH23" t="n">
        <v>859322.6890511347</v>
      </c>
    </row>
    <row r="24">
      <c r="A24" t="n">
        <v>22</v>
      </c>
      <c r="B24" t="n">
        <v>55</v>
      </c>
      <c r="C24" t="inlineStr">
        <is>
          <t xml:space="preserve">CONCLUIDO	</t>
        </is>
      </c>
      <c r="D24" t="n">
        <v>3.6155</v>
      </c>
      <c r="E24" t="n">
        <v>27.66</v>
      </c>
      <c r="F24" t="n">
        <v>24.93</v>
      </c>
      <c r="G24" t="n">
        <v>55.4</v>
      </c>
      <c r="H24" t="n">
        <v>0.93</v>
      </c>
      <c r="I24" t="n">
        <v>27</v>
      </c>
      <c r="J24" t="n">
        <v>123.19</v>
      </c>
      <c r="K24" t="n">
        <v>43.4</v>
      </c>
      <c r="L24" t="n">
        <v>6.5</v>
      </c>
      <c r="M24" t="n">
        <v>0</v>
      </c>
      <c r="N24" t="n">
        <v>18.29</v>
      </c>
      <c r="O24" t="n">
        <v>15427.87</v>
      </c>
      <c r="P24" t="n">
        <v>198.1</v>
      </c>
      <c r="Q24" t="n">
        <v>1397.31</v>
      </c>
      <c r="R24" t="n">
        <v>96.09999999999999</v>
      </c>
      <c r="S24" t="n">
        <v>66.97</v>
      </c>
      <c r="T24" t="n">
        <v>11917.71</v>
      </c>
      <c r="U24" t="n">
        <v>0.7</v>
      </c>
      <c r="V24" t="n">
        <v>0.84</v>
      </c>
      <c r="W24" t="n">
        <v>5.38</v>
      </c>
      <c r="X24" t="n">
        <v>0.76</v>
      </c>
      <c r="Y24" t="n">
        <v>1</v>
      </c>
      <c r="Z24" t="n">
        <v>10</v>
      </c>
      <c r="AA24" t="n">
        <v>694.5825406970444</v>
      </c>
      <c r="AB24" t="n">
        <v>950.3584750007307</v>
      </c>
      <c r="AC24" t="n">
        <v>859.6575959831572</v>
      </c>
      <c r="AD24" t="n">
        <v>694582.5406970443</v>
      </c>
      <c r="AE24" t="n">
        <v>950358.4750007307</v>
      </c>
      <c r="AF24" t="n">
        <v>6.239906142502661e-06</v>
      </c>
      <c r="AG24" t="n">
        <v>32.01388888888889</v>
      </c>
      <c r="AH24" t="n">
        <v>859657.5959831572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2.9083</v>
      </c>
      <c r="E2" t="n">
        <v>34.38</v>
      </c>
      <c r="F2" t="n">
        <v>29.2</v>
      </c>
      <c r="G2" t="n">
        <v>10.18</v>
      </c>
      <c r="H2" t="n">
        <v>0.2</v>
      </c>
      <c r="I2" t="n">
        <v>172</v>
      </c>
      <c r="J2" t="n">
        <v>89.87</v>
      </c>
      <c r="K2" t="n">
        <v>37.55</v>
      </c>
      <c r="L2" t="n">
        <v>1</v>
      </c>
      <c r="M2" t="n">
        <v>170</v>
      </c>
      <c r="N2" t="n">
        <v>11.32</v>
      </c>
      <c r="O2" t="n">
        <v>11317.98</v>
      </c>
      <c r="P2" t="n">
        <v>237.82</v>
      </c>
      <c r="Q2" t="n">
        <v>1397.57</v>
      </c>
      <c r="R2" t="n">
        <v>235.89</v>
      </c>
      <c r="S2" t="n">
        <v>66.97</v>
      </c>
      <c r="T2" t="n">
        <v>81088.57000000001</v>
      </c>
      <c r="U2" t="n">
        <v>0.28</v>
      </c>
      <c r="V2" t="n">
        <v>0.72</v>
      </c>
      <c r="W2" t="n">
        <v>5.59</v>
      </c>
      <c r="X2" t="n">
        <v>5.02</v>
      </c>
      <c r="Y2" t="n">
        <v>1</v>
      </c>
      <c r="Z2" t="n">
        <v>10</v>
      </c>
      <c r="AA2" t="n">
        <v>893.1968842497475</v>
      </c>
      <c r="AB2" t="n">
        <v>1222.111382095968</v>
      </c>
      <c r="AC2" t="n">
        <v>1105.474787032826</v>
      </c>
      <c r="AD2" t="n">
        <v>893196.8842497475</v>
      </c>
      <c r="AE2" t="n">
        <v>1222111.382095968</v>
      </c>
      <c r="AF2" t="n">
        <v>5.707366725393472e-06</v>
      </c>
      <c r="AG2" t="n">
        <v>39.79166666666667</v>
      </c>
      <c r="AH2" t="n">
        <v>1105474.787032826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3.0932</v>
      </c>
      <c r="E3" t="n">
        <v>32.33</v>
      </c>
      <c r="F3" t="n">
        <v>27.93</v>
      </c>
      <c r="G3" t="n">
        <v>12.89</v>
      </c>
      <c r="H3" t="n">
        <v>0.24</v>
      </c>
      <c r="I3" t="n">
        <v>130</v>
      </c>
      <c r="J3" t="n">
        <v>90.18000000000001</v>
      </c>
      <c r="K3" t="n">
        <v>37.55</v>
      </c>
      <c r="L3" t="n">
        <v>1.25</v>
      </c>
      <c r="M3" t="n">
        <v>128</v>
      </c>
      <c r="N3" t="n">
        <v>11.37</v>
      </c>
      <c r="O3" t="n">
        <v>11355.7</v>
      </c>
      <c r="P3" t="n">
        <v>224.14</v>
      </c>
      <c r="Q3" t="n">
        <v>1397.46</v>
      </c>
      <c r="R3" t="n">
        <v>195.18</v>
      </c>
      <c r="S3" t="n">
        <v>66.97</v>
      </c>
      <c r="T3" t="n">
        <v>60943.14</v>
      </c>
      <c r="U3" t="n">
        <v>0.34</v>
      </c>
      <c r="V3" t="n">
        <v>0.75</v>
      </c>
      <c r="W3" t="n">
        <v>5.51</v>
      </c>
      <c r="X3" t="n">
        <v>3.76</v>
      </c>
      <c r="Y3" t="n">
        <v>1</v>
      </c>
      <c r="Z3" t="n">
        <v>10</v>
      </c>
      <c r="AA3" t="n">
        <v>821.0473835966366</v>
      </c>
      <c r="AB3" t="n">
        <v>1123.393252291059</v>
      </c>
      <c r="AC3" t="n">
        <v>1016.178176984732</v>
      </c>
      <c r="AD3" t="n">
        <v>821047.3835966366</v>
      </c>
      <c r="AE3" t="n">
        <v>1123393.252291059</v>
      </c>
      <c r="AF3" t="n">
        <v>6.070222038643568e-06</v>
      </c>
      <c r="AG3" t="n">
        <v>37.41898148148148</v>
      </c>
      <c r="AH3" t="n">
        <v>1016178.176984732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3.2207</v>
      </c>
      <c r="E4" t="n">
        <v>31.05</v>
      </c>
      <c r="F4" t="n">
        <v>27.14</v>
      </c>
      <c r="G4" t="n">
        <v>15.66</v>
      </c>
      <c r="H4" t="n">
        <v>0.29</v>
      </c>
      <c r="I4" t="n">
        <v>104</v>
      </c>
      <c r="J4" t="n">
        <v>90.48</v>
      </c>
      <c r="K4" t="n">
        <v>37.55</v>
      </c>
      <c r="L4" t="n">
        <v>1.5</v>
      </c>
      <c r="M4" t="n">
        <v>102</v>
      </c>
      <c r="N4" t="n">
        <v>11.43</v>
      </c>
      <c r="O4" t="n">
        <v>11393.43</v>
      </c>
      <c r="P4" t="n">
        <v>214.16</v>
      </c>
      <c r="Q4" t="n">
        <v>1397.65</v>
      </c>
      <c r="R4" t="n">
        <v>169.34</v>
      </c>
      <c r="S4" t="n">
        <v>66.97</v>
      </c>
      <c r="T4" t="n">
        <v>48152.8</v>
      </c>
      <c r="U4" t="n">
        <v>0.4</v>
      </c>
      <c r="V4" t="n">
        <v>0.78</v>
      </c>
      <c r="W4" t="n">
        <v>5.47</v>
      </c>
      <c r="X4" t="n">
        <v>2.97</v>
      </c>
      <c r="Y4" t="n">
        <v>1</v>
      </c>
      <c r="Z4" t="n">
        <v>10</v>
      </c>
      <c r="AA4" t="n">
        <v>780.6126517781946</v>
      </c>
      <c r="AB4" t="n">
        <v>1068.068668362597</v>
      </c>
      <c r="AC4" t="n">
        <v>966.133693697861</v>
      </c>
      <c r="AD4" t="n">
        <v>780612.6517781946</v>
      </c>
      <c r="AE4" t="n">
        <v>1068068.668362597</v>
      </c>
      <c r="AF4" t="n">
        <v>6.320433247077247e-06</v>
      </c>
      <c r="AG4" t="n">
        <v>35.9375</v>
      </c>
      <c r="AH4" t="n">
        <v>966133.6936978609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3.3131</v>
      </c>
      <c r="E5" t="n">
        <v>30.18</v>
      </c>
      <c r="F5" t="n">
        <v>26.62</v>
      </c>
      <c r="G5" t="n">
        <v>18.57</v>
      </c>
      <c r="H5" t="n">
        <v>0.34</v>
      </c>
      <c r="I5" t="n">
        <v>86</v>
      </c>
      <c r="J5" t="n">
        <v>90.79000000000001</v>
      </c>
      <c r="K5" t="n">
        <v>37.55</v>
      </c>
      <c r="L5" t="n">
        <v>1.75</v>
      </c>
      <c r="M5" t="n">
        <v>84</v>
      </c>
      <c r="N5" t="n">
        <v>11.49</v>
      </c>
      <c r="O5" t="n">
        <v>11431.19</v>
      </c>
      <c r="P5" t="n">
        <v>206.69</v>
      </c>
      <c r="Q5" t="n">
        <v>1397.43</v>
      </c>
      <c r="R5" t="n">
        <v>152.36</v>
      </c>
      <c r="S5" t="n">
        <v>66.97</v>
      </c>
      <c r="T5" t="n">
        <v>39751.82</v>
      </c>
      <c r="U5" t="n">
        <v>0.44</v>
      </c>
      <c r="V5" t="n">
        <v>0.79</v>
      </c>
      <c r="W5" t="n">
        <v>5.43</v>
      </c>
      <c r="X5" t="n">
        <v>2.45</v>
      </c>
      <c r="Y5" t="n">
        <v>1</v>
      </c>
      <c r="Z5" t="n">
        <v>10</v>
      </c>
      <c r="AA5" t="n">
        <v>747.2327066885729</v>
      </c>
      <c r="AB5" t="n">
        <v>1022.396754871731</v>
      </c>
      <c r="AC5" t="n">
        <v>924.8206435296303</v>
      </c>
      <c r="AD5" t="n">
        <v>747232.7066885729</v>
      </c>
      <c r="AE5" t="n">
        <v>1022396.754871731</v>
      </c>
      <c r="AF5" t="n">
        <v>6.501762781659771e-06</v>
      </c>
      <c r="AG5" t="n">
        <v>34.93055555555556</v>
      </c>
      <c r="AH5" t="n">
        <v>924820.6435296303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3.3835</v>
      </c>
      <c r="E6" t="n">
        <v>29.56</v>
      </c>
      <c r="F6" t="n">
        <v>26.24</v>
      </c>
      <c r="G6" t="n">
        <v>21.56</v>
      </c>
      <c r="H6" t="n">
        <v>0.39</v>
      </c>
      <c r="I6" t="n">
        <v>73</v>
      </c>
      <c r="J6" t="n">
        <v>91.09999999999999</v>
      </c>
      <c r="K6" t="n">
        <v>37.55</v>
      </c>
      <c r="L6" t="n">
        <v>2</v>
      </c>
      <c r="M6" t="n">
        <v>71</v>
      </c>
      <c r="N6" t="n">
        <v>11.54</v>
      </c>
      <c r="O6" t="n">
        <v>11468.97</v>
      </c>
      <c r="P6" t="n">
        <v>200.24</v>
      </c>
      <c r="Q6" t="n">
        <v>1397.35</v>
      </c>
      <c r="R6" t="n">
        <v>139.89</v>
      </c>
      <c r="S6" t="n">
        <v>66.97</v>
      </c>
      <c r="T6" t="n">
        <v>33581.71</v>
      </c>
      <c r="U6" t="n">
        <v>0.48</v>
      </c>
      <c r="V6" t="n">
        <v>0.8</v>
      </c>
      <c r="W6" t="n">
        <v>5.41</v>
      </c>
      <c r="X6" t="n">
        <v>2.07</v>
      </c>
      <c r="Y6" t="n">
        <v>1</v>
      </c>
      <c r="Z6" t="n">
        <v>10</v>
      </c>
      <c r="AA6" t="n">
        <v>726.7876036149579</v>
      </c>
      <c r="AB6" t="n">
        <v>994.4228628721218</v>
      </c>
      <c r="AC6" t="n">
        <v>899.5165405208594</v>
      </c>
      <c r="AD6" t="n">
        <v>726787.6036149579</v>
      </c>
      <c r="AE6" t="n">
        <v>994422.8628721217</v>
      </c>
      <c r="AF6" t="n">
        <v>6.639918617532171e-06</v>
      </c>
      <c r="AG6" t="n">
        <v>34.21296296296296</v>
      </c>
      <c r="AH6" t="n">
        <v>899516.5405208594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3.4387</v>
      </c>
      <c r="E7" t="n">
        <v>29.08</v>
      </c>
      <c r="F7" t="n">
        <v>25.95</v>
      </c>
      <c r="G7" t="n">
        <v>24.72</v>
      </c>
      <c r="H7" t="n">
        <v>0.43</v>
      </c>
      <c r="I7" t="n">
        <v>63</v>
      </c>
      <c r="J7" t="n">
        <v>91.40000000000001</v>
      </c>
      <c r="K7" t="n">
        <v>37.55</v>
      </c>
      <c r="L7" t="n">
        <v>2.25</v>
      </c>
      <c r="M7" t="n">
        <v>61</v>
      </c>
      <c r="N7" t="n">
        <v>11.6</v>
      </c>
      <c r="O7" t="n">
        <v>11506.78</v>
      </c>
      <c r="P7" t="n">
        <v>194.15</v>
      </c>
      <c r="Q7" t="n">
        <v>1397.23</v>
      </c>
      <c r="R7" t="n">
        <v>130.64</v>
      </c>
      <c r="S7" t="n">
        <v>66.97</v>
      </c>
      <c r="T7" t="n">
        <v>29008.12</v>
      </c>
      <c r="U7" t="n">
        <v>0.51</v>
      </c>
      <c r="V7" t="n">
        <v>0.8100000000000001</v>
      </c>
      <c r="W7" t="n">
        <v>5.4</v>
      </c>
      <c r="X7" t="n">
        <v>1.78</v>
      </c>
      <c r="Y7" t="n">
        <v>1</v>
      </c>
      <c r="Z7" t="n">
        <v>10</v>
      </c>
      <c r="AA7" t="n">
        <v>708.3359144320283</v>
      </c>
      <c r="AB7" t="n">
        <v>969.1764477009622</v>
      </c>
      <c r="AC7" t="n">
        <v>876.6796077800692</v>
      </c>
      <c r="AD7" t="n">
        <v>708335.9144320283</v>
      </c>
      <c r="AE7" t="n">
        <v>969176.4477009622</v>
      </c>
      <c r="AF7" t="n">
        <v>6.748245352477574e-06</v>
      </c>
      <c r="AG7" t="n">
        <v>33.6574074074074</v>
      </c>
      <c r="AH7" t="n">
        <v>876679.6077800692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3.4772</v>
      </c>
      <c r="E8" t="n">
        <v>28.76</v>
      </c>
      <c r="F8" t="n">
        <v>25.76</v>
      </c>
      <c r="G8" t="n">
        <v>27.6</v>
      </c>
      <c r="H8" t="n">
        <v>0.48</v>
      </c>
      <c r="I8" t="n">
        <v>56</v>
      </c>
      <c r="J8" t="n">
        <v>91.70999999999999</v>
      </c>
      <c r="K8" t="n">
        <v>37.55</v>
      </c>
      <c r="L8" t="n">
        <v>2.5</v>
      </c>
      <c r="M8" t="n">
        <v>54</v>
      </c>
      <c r="N8" t="n">
        <v>11.66</v>
      </c>
      <c r="O8" t="n">
        <v>11544.61</v>
      </c>
      <c r="P8" t="n">
        <v>189.13</v>
      </c>
      <c r="Q8" t="n">
        <v>1397.32</v>
      </c>
      <c r="R8" t="n">
        <v>124.31</v>
      </c>
      <c r="S8" t="n">
        <v>66.97</v>
      </c>
      <c r="T8" t="n">
        <v>25876.19</v>
      </c>
      <c r="U8" t="n">
        <v>0.54</v>
      </c>
      <c r="V8" t="n">
        <v>0.82</v>
      </c>
      <c r="W8" t="n">
        <v>5.39</v>
      </c>
      <c r="X8" t="n">
        <v>1.59</v>
      </c>
      <c r="Y8" t="n">
        <v>1</v>
      </c>
      <c r="Z8" t="n">
        <v>10</v>
      </c>
      <c r="AA8" t="n">
        <v>701.6183187981381</v>
      </c>
      <c r="AB8" t="n">
        <v>959.9851369952705</v>
      </c>
      <c r="AC8" t="n">
        <v>868.365502868043</v>
      </c>
      <c r="AD8" t="n">
        <v>701618.3187981382</v>
      </c>
      <c r="AE8" t="n">
        <v>959985.1369952705</v>
      </c>
      <c r="AF8" t="n">
        <v>6.823799325220294e-06</v>
      </c>
      <c r="AG8" t="n">
        <v>33.28703703703704</v>
      </c>
      <c r="AH8" t="n">
        <v>868365.502868043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3.5202</v>
      </c>
      <c r="E9" t="n">
        <v>28.41</v>
      </c>
      <c r="F9" t="n">
        <v>25.54</v>
      </c>
      <c r="G9" t="n">
        <v>31.28</v>
      </c>
      <c r="H9" t="n">
        <v>0.52</v>
      </c>
      <c r="I9" t="n">
        <v>49</v>
      </c>
      <c r="J9" t="n">
        <v>92.02</v>
      </c>
      <c r="K9" t="n">
        <v>37.55</v>
      </c>
      <c r="L9" t="n">
        <v>2.75</v>
      </c>
      <c r="M9" t="n">
        <v>47</v>
      </c>
      <c r="N9" t="n">
        <v>11.71</v>
      </c>
      <c r="O9" t="n">
        <v>11582.46</v>
      </c>
      <c r="P9" t="n">
        <v>183.86</v>
      </c>
      <c r="Q9" t="n">
        <v>1397.32</v>
      </c>
      <c r="R9" t="n">
        <v>117.37</v>
      </c>
      <c r="S9" t="n">
        <v>66.97</v>
      </c>
      <c r="T9" t="n">
        <v>22442.85</v>
      </c>
      <c r="U9" t="n">
        <v>0.57</v>
      </c>
      <c r="V9" t="n">
        <v>0.82</v>
      </c>
      <c r="W9" t="n">
        <v>5.37</v>
      </c>
      <c r="X9" t="n">
        <v>1.38</v>
      </c>
      <c r="Y9" t="n">
        <v>1</v>
      </c>
      <c r="Z9" t="n">
        <v>10</v>
      </c>
      <c r="AA9" t="n">
        <v>685.1714392253335</v>
      </c>
      <c r="AB9" t="n">
        <v>937.4817907786413</v>
      </c>
      <c r="AC9" t="n">
        <v>848.0098444306842</v>
      </c>
      <c r="AD9" t="n">
        <v>685171.4392253335</v>
      </c>
      <c r="AE9" t="n">
        <v>937481.7907786414</v>
      </c>
      <c r="AF9" t="n">
        <v>6.908184281790084e-06</v>
      </c>
      <c r="AG9" t="n">
        <v>32.88194444444445</v>
      </c>
      <c r="AH9" t="n">
        <v>848009.8444306842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3.5502</v>
      </c>
      <c r="E10" t="n">
        <v>28.17</v>
      </c>
      <c r="F10" t="n">
        <v>25.4</v>
      </c>
      <c r="G10" t="n">
        <v>34.63</v>
      </c>
      <c r="H10" t="n">
        <v>0.57</v>
      </c>
      <c r="I10" t="n">
        <v>44</v>
      </c>
      <c r="J10" t="n">
        <v>92.31999999999999</v>
      </c>
      <c r="K10" t="n">
        <v>37.55</v>
      </c>
      <c r="L10" t="n">
        <v>3</v>
      </c>
      <c r="M10" t="n">
        <v>41</v>
      </c>
      <c r="N10" t="n">
        <v>11.77</v>
      </c>
      <c r="O10" t="n">
        <v>11620.34</v>
      </c>
      <c r="P10" t="n">
        <v>178.51</v>
      </c>
      <c r="Q10" t="n">
        <v>1397.29</v>
      </c>
      <c r="R10" t="n">
        <v>112.93</v>
      </c>
      <c r="S10" t="n">
        <v>66.97</v>
      </c>
      <c r="T10" t="n">
        <v>20244.71</v>
      </c>
      <c r="U10" t="n">
        <v>0.59</v>
      </c>
      <c r="V10" t="n">
        <v>0.83</v>
      </c>
      <c r="W10" t="n">
        <v>5.36</v>
      </c>
      <c r="X10" t="n">
        <v>1.23</v>
      </c>
      <c r="Y10" t="n">
        <v>1</v>
      </c>
      <c r="Z10" t="n">
        <v>10</v>
      </c>
      <c r="AA10" t="n">
        <v>679.2837836635651</v>
      </c>
      <c r="AB10" t="n">
        <v>929.4260406939985</v>
      </c>
      <c r="AC10" t="n">
        <v>840.7229238278035</v>
      </c>
      <c r="AD10" t="n">
        <v>679283.7836635652</v>
      </c>
      <c r="AE10" t="n">
        <v>929426.0406939986</v>
      </c>
      <c r="AF10" t="n">
        <v>6.96705750730389e-06</v>
      </c>
      <c r="AG10" t="n">
        <v>32.60416666666667</v>
      </c>
      <c r="AH10" t="n">
        <v>840722.9238278035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3.5739</v>
      </c>
      <c r="E11" t="n">
        <v>27.98</v>
      </c>
      <c r="F11" t="n">
        <v>25.29</v>
      </c>
      <c r="G11" t="n">
        <v>37.93</v>
      </c>
      <c r="H11" t="n">
        <v>0.62</v>
      </c>
      <c r="I11" t="n">
        <v>40</v>
      </c>
      <c r="J11" t="n">
        <v>92.63</v>
      </c>
      <c r="K11" t="n">
        <v>37.55</v>
      </c>
      <c r="L11" t="n">
        <v>3.25</v>
      </c>
      <c r="M11" t="n">
        <v>33</v>
      </c>
      <c r="N11" t="n">
        <v>11.83</v>
      </c>
      <c r="O11" t="n">
        <v>11658.24</v>
      </c>
      <c r="P11" t="n">
        <v>173.95</v>
      </c>
      <c r="Q11" t="n">
        <v>1397.22</v>
      </c>
      <c r="R11" t="n">
        <v>108.81</v>
      </c>
      <c r="S11" t="n">
        <v>66.97</v>
      </c>
      <c r="T11" t="n">
        <v>18205.49</v>
      </c>
      <c r="U11" t="n">
        <v>0.62</v>
      </c>
      <c r="V11" t="n">
        <v>0.83</v>
      </c>
      <c r="W11" t="n">
        <v>5.37</v>
      </c>
      <c r="X11" t="n">
        <v>1.12</v>
      </c>
      <c r="Y11" t="n">
        <v>1</v>
      </c>
      <c r="Z11" t="n">
        <v>10</v>
      </c>
      <c r="AA11" t="n">
        <v>674.3771998585539</v>
      </c>
      <c r="AB11" t="n">
        <v>922.7126362687819</v>
      </c>
      <c r="AC11" t="n">
        <v>834.6502372986072</v>
      </c>
      <c r="AD11" t="n">
        <v>674377.1998585539</v>
      </c>
      <c r="AE11" t="n">
        <v>922712.636268782</v>
      </c>
      <c r="AF11" t="n">
        <v>7.013567355459799e-06</v>
      </c>
      <c r="AG11" t="n">
        <v>32.38425925925926</v>
      </c>
      <c r="AH11" t="n">
        <v>834650.2372986071</v>
      </c>
    </row>
    <row r="12">
      <c r="A12" t="n">
        <v>10</v>
      </c>
      <c r="B12" t="n">
        <v>40</v>
      </c>
      <c r="C12" t="inlineStr">
        <is>
          <t xml:space="preserve">CONCLUIDO	</t>
        </is>
      </c>
      <c r="D12" t="n">
        <v>3.5911</v>
      </c>
      <c r="E12" t="n">
        <v>27.85</v>
      </c>
      <c r="F12" t="n">
        <v>25.21</v>
      </c>
      <c r="G12" t="n">
        <v>40.88</v>
      </c>
      <c r="H12" t="n">
        <v>0.66</v>
      </c>
      <c r="I12" t="n">
        <v>37</v>
      </c>
      <c r="J12" t="n">
        <v>92.94</v>
      </c>
      <c r="K12" t="n">
        <v>37.55</v>
      </c>
      <c r="L12" t="n">
        <v>3.5</v>
      </c>
      <c r="M12" t="n">
        <v>14</v>
      </c>
      <c r="N12" t="n">
        <v>11.88</v>
      </c>
      <c r="O12" t="n">
        <v>11696.16</v>
      </c>
      <c r="P12" t="n">
        <v>169.65</v>
      </c>
      <c r="Q12" t="n">
        <v>1397.54</v>
      </c>
      <c r="R12" t="n">
        <v>105.57</v>
      </c>
      <c r="S12" t="n">
        <v>66.97</v>
      </c>
      <c r="T12" t="n">
        <v>16600.59</v>
      </c>
      <c r="U12" t="n">
        <v>0.63</v>
      </c>
      <c r="V12" t="n">
        <v>0.83</v>
      </c>
      <c r="W12" t="n">
        <v>5.38</v>
      </c>
      <c r="X12" t="n">
        <v>1.04</v>
      </c>
      <c r="Y12" t="n">
        <v>1</v>
      </c>
      <c r="Z12" t="n">
        <v>10</v>
      </c>
      <c r="AA12" t="n">
        <v>660.9293186559496</v>
      </c>
      <c r="AB12" t="n">
        <v>904.3126519287314</v>
      </c>
      <c r="AC12" t="n">
        <v>818.0063216394309</v>
      </c>
      <c r="AD12" t="n">
        <v>660929.3186559496</v>
      </c>
      <c r="AE12" t="n">
        <v>904312.6519287314</v>
      </c>
      <c r="AF12" t="n">
        <v>7.047321338087713e-06</v>
      </c>
      <c r="AG12" t="n">
        <v>32.2337962962963</v>
      </c>
      <c r="AH12" t="n">
        <v>818006.3216394309</v>
      </c>
    </row>
    <row r="13">
      <c r="A13" t="n">
        <v>11</v>
      </c>
      <c r="B13" t="n">
        <v>40</v>
      </c>
      <c r="C13" t="inlineStr">
        <is>
          <t xml:space="preserve">CONCLUIDO	</t>
        </is>
      </c>
      <c r="D13" t="n">
        <v>3.5877</v>
      </c>
      <c r="E13" t="n">
        <v>27.87</v>
      </c>
      <c r="F13" t="n">
        <v>25.23</v>
      </c>
      <c r="G13" t="n">
        <v>40.92</v>
      </c>
      <c r="H13" t="n">
        <v>0.71</v>
      </c>
      <c r="I13" t="n">
        <v>37</v>
      </c>
      <c r="J13" t="n">
        <v>93.23999999999999</v>
      </c>
      <c r="K13" t="n">
        <v>37.55</v>
      </c>
      <c r="L13" t="n">
        <v>3.75</v>
      </c>
      <c r="M13" t="n">
        <v>3</v>
      </c>
      <c r="N13" t="n">
        <v>11.94</v>
      </c>
      <c r="O13" t="n">
        <v>11734.1</v>
      </c>
      <c r="P13" t="n">
        <v>170.56</v>
      </c>
      <c r="Q13" t="n">
        <v>1397.32</v>
      </c>
      <c r="R13" t="n">
        <v>105.83</v>
      </c>
      <c r="S13" t="n">
        <v>66.97</v>
      </c>
      <c r="T13" t="n">
        <v>16733.87</v>
      </c>
      <c r="U13" t="n">
        <v>0.63</v>
      </c>
      <c r="V13" t="n">
        <v>0.83</v>
      </c>
      <c r="W13" t="n">
        <v>5.4</v>
      </c>
      <c r="X13" t="n">
        <v>1.07</v>
      </c>
      <c r="Y13" t="n">
        <v>1</v>
      </c>
      <c r="Z13" t="n">
        <v>10</v>
      </c>
      <c r="AA13" t="n">
        <v>661.7937367528003</v>
      </c>
      <c r="AB13" t="n">
        <v>905.4953869042773</v>
      </c>
      <c r="AC13" t="n">
        <v>819.0761780488899</v>
      </c>
      <c r="AD13" t="n">
        <v>661793.7367528003</v>
      </c>
      <c r="AE13" t="n">
        <v>905495.3869042774</v>
      </c>
      <c r="AF13" t="n">
        <v>7.040649039196149e-06</v>
      </c>
      <c r="AG13" t="n">
        <v>32.25694444444445</v>
      </c>
      <c r="AH13" t="n">
        <v>819076.17804889</v>
      </c>
    </row>
    <row r="14">
      <c r="A14" t="n">
        <v>12</v>
      </c>
      <c r="B14" t="n">
        <v>40</v>
      </c>
      <c r="C14" t="inlineStr">
        <is>
          <t xml:space="preserve">CONCLUIDO	</t>
        </is>
      </c>
      <c r="D14" t="n">
        <v>3.5954</v>
      </c>
      <c r="E14" t="n">
        <v>27.81</v>
      </c>
      <c r="F14" t="n">
        <v>25.19</v>
      </c>
      <c r="G14" t="n">
        <v>41.99</v>
      </c>
      <c r="H14" t="n">
        <v>0.75</v>
      </c>
      <c r="I14" t="n">
        <v>36</v>
      </c>
      <c r="J14" t="n">
        <v>93.55</v>
      </c>
      <c r="K14" t="n">
        <v>37.55</v>
      </c>
      <c r="L14" t="n">
        <v>4</v>
      </c>
      <c r="M14" t="n">
        <v>1</v>
      </c>
      <c r="N14" t="n">
        <v>12</v>
      </c>
      <c r="O14" t="n">
        <v>11772.07</v>
      </c>
      <c r="P14" t="n">
        <v>170.17</v>
      </c>
      <c r="Q14" t="n">
        <v>1397.27</v>
      </c>
      <c r="R14" t="n">
        <v>104.68</v>
      </c>
      <c r="S14" t="n">
        <v>66.97</v>
      </c>
      <c r="T14" t="n">
        <v>16162.41</v>
      </c>
      <c r="U14" t="n">
        <v>0.64</v>
      </c>
      <c r="V14" t="n">
        <v>0.84</v>
      </c>
      <c r="W14" t="n">
        <v>5.39</v>
      </c>
      <c r="X14" t="n">
        <v>1.03</v>
      </c>
      <c r="Y14" t="n">
        <v>1</v>
      </c>
      <c r="Z14" t="n">
        <v>10</v>
      </c>
      <c r="AA14" t="n">
        <v>660.9796177466974</v>
      </c>
      <c r="AB14" t="n">
        <v>904.3814733637317</v>
      </c>
      <c r="AC14" t="n">
        <v>818.0685748532666</v>
      </c>
      <c r="AD14" t="n">
        <v>660979.6177466974</v>
      </c>
      <c r="AE14" t="n">
        <v>904381.4733637318</v>
      </c>
      <c r="AF14" t="n">
        <v>7.055759833744692e-06</v>
      </c>
      <c r="AG14" t="n">
        <v>32.1875</v>
      </c>
      <c r="AH14" t="n">
        <v>818068.5748532666</v>
      </c>
    </row>
    <row r="15">
      <c r="A15" t="n">
        <v>13</v>
      </c>
      <c r="B15" t="n">
        <v>40</v>
      </c>
      <c r="C15" t="inlineStr">
        <is>
          <t xml:space="preserve">CONCLUIDO	</t>
        </is>
      </c>
      <c r="D15" t="n">
        <v>3.596</v>
      </c>
      <c r="E15" t="n">
        <v>27.81</v>
      </c>
      <c r="F15" t="n">
        <v>25.19</v>
      </c>
      <c r="G15" t="n">
        <v>41.98</v>
      </c>
      <c r="H15" t="n">
        <v>0.8</v>
      </c>
      <c r="I15" t="n">
        <v>36</v>
      </c>
      <c r="J15" t="n">
        <v>93.86</v>
      </c>
      <c r="K15" t="n">
        <v>37.55</v>
      </c>
      <c r="L15" t="n">
        <v>4.25</v>
      </c>
      <c r="M15" t="n">
        <v>0</v>
      </c>
      <c r="N15" t="n">
        <v>12.06</v>
      </c>
      <c r="O15" t="n">
        <v>11810.06</v>
      </c>
      <c r="P15" t="n">
        <v>170.55</v>
      </c>
      <c r="Q15" t="n">
        <v>1397.26</v>
      </c>
      <c r="R15" t="n">
        <v>104.43</v>
      </c>
      <c r="S15" t="n">
        <v>66.97</v>
      </c>
      <c r="T15" t="n">
        <v>16037.12</v>
      </c>
      <c r="U15" t="n">
        <v>0.64</v>
      </c>
      <c r="V15" t="n">
        <v>0.84</v>
      </c>
      <c r="W15" t="n">
        <v>5.4</v>
      </c>
      <c r="X15" t="n">
        <v>1.02</v>
      </c>
      <c r="Y15" t="n">
        <v>1</v>
      </c>
      <c r="Z15" t="n">
        <v>10</v>
      </c>
      <c r="AA15" t="n">
        <v>661.2024645006945</v>
      </c>
      <c r="AB15" t="n">
        <v>904.6863821238557</v>
      </c>
      <c r="AC15" t="n">
        <v>818.3443835492662</v>
      </c>
      <c r="AD15" t="n">
        <v>661202.4645006945</v>
      </c>
      <c r="AE15" t="n">
        <v>904686.3821238556</v>
      </c>
      <c r="AF15" t="n">
        <v>7.056937298254968e-06</v>
      </c>
      <c r="AG15" t="n">
        <v>32.1875</v>
      </c>
      <c r="AH15" t="n">
        <v>818344.3835492663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135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1.9744</v>
      </c>
      <c r="E2" t="n">
        <v>50.65</v>
      </c>
      <c r="F2" t="n">
        <v>34.56</v>
      </c>
      <c r="G2" t="n">
        <v>5.94</v>
      </c>
      <c r="H2" t="n">
        <v>0.09</v>
      </c>
      <c r="I2" t="n">
        <v>349</v>
      </c>
      <c r="J2" t="n">
        <v>194.77</v>
      </c>
      <c r="K2" t="n">
        <v>54.38</v>
      </c>
      <c r="L2" t="n">
        <v>1</v>
      </c>
      <c r="M2" t="n">
        <v>347</v>
      </c>
      <c r="N2" t="n">
        <v>39.4</v>
      </c>
      <c r="O2" t="n">
        <v>24256.19</v>
      </c>
      <c r="P2" t="n">
        <v>481.77</v>
      </c>
      <c r="Q2" t="n">
        <v>1397.96</v>
      </c>
      <c r="R2" t="n">
        <v>412.06</v>
      </c>
      <c r="S2" t="n">
        <v>66.97</v>
      </c>
      <c r="T2" t="n">
        <v>168287.67</v>
      </c>
      <c r="U2" t="n">
        <v>0.16</v>
      </c>
      <c r="V2" t="n">
        <v>0.61</v>
      </c>
      <c r="W2" t="n">
        <v>5.86</v>
      </c>
      <c r="X2" t="n">
        <v>10.38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2.2679</v>
      </c>
      <c r="E3" t="n">
        <v>44.09</v>
      </c>
      <c r="F3" t="n">
        <v>31.66</v>
      </c>
      <c r="G3" t="n">
        <v>7.45</v>
      </c>
      <c r="H3" t="n">
        <v>0.11</v>
      </c>
      <c r="I3" t="n">
        <v>255</v>
      </c>
      <c r="J3" t="n">
        <v>195.16</v>
      </c>
      <c r="K3" t="n">
        <v>54.38</v>
      </c>
      <c r="L3" t="n">
        <v>1.25</v>
      </c>
      <c r="M3" t="n">
        <v>253</v>
      </c>
      <c r="N3" t="n">
        <v>39.53</v>
      </c>
      <c r="O3" t="n">
        <v>24303.87</v>
      </c>
      <c r="P3" t="n">
        <v>439.96</v>
      </c>
      <c r="Q3" t="n">
        <v>1397.87</v>
      </c>
      <c r="R3" t="n">
        <v>317.31</v>
      </c>
      <c r="S3" t="n">
        <v>66.97</v>
      </c>
      <c r="T3" t="n">
        <v>121381.86</v>
      </c>
      <c r="U3" t="n">
        <v>0.21</v>
      </c>
      <c r="V3" t="n">
        <v>0.67</v>
      </c>
      <c r="W3" t="n">
        <v>5.7</v>
      </c>
      <c r="X3" t="n">
        <v>7.49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2.4785</v>
      </c>
      <c r="E4" t="n">
        <v>40.35</v>
      </c>
      <c r="F4" t="n">
        <v>30.01</v>
      </c>
      <c r="G4" t="n">
        <v>8.960000000000001</v>
      </c>
      <c r="H4" t="n">
        <v>0.14</v>
      </c>
      <c r="I4" t="n">
        <v>201</v>
      </c>
      <c r="J4" t="n">
        <v>195.55</v>
      </c>
      <c r="K4" t="n">
        <v>54.38</v>
      </c>
      <c r="L4" t="n">
        <v>1.5</v>
      </c>
      <c r="M4" t="n">
        <v>199</v>
      </c>
      <c r="N4" t="n">
        <v>39.67</v>
      </c>
      <c r="O4" t="n">
        <v>24351.61</v>
      </c>
      <c r="P4" t="n">
        <v>415.68</v>
      </c>
      <c r="Q4" t="n">
        <v>1397.67</v>
      </c>
      <c r="R4" t="n">
        <v>263.69</v>
      </c>
      <c r="S4" t="n">
        <v>66.97</v>
      </c>
      <c r="T4" t="n">
        <v>94841.64999999999</v>
      </c>
      <c r="U4" t="n">
        <v>0.25</v>
      </c>
      <c r="V4" t="n">
        <v>0.7</v>
      </c>
      <c r="W4" t="n">
        <v>5.61</v>
      </c>
      <c r="X4" t="n">
        <v>5.84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2.6344</v>
      </c>
      <c r="E5" t="n">
        <v>37.96</v>
      </c>
      <c r="F5" t="n">
        <v>28.99</v>
      </c>
      <c r="G5" t="n">
        <v>10.48</v>
      </c>
      <c r="H5" t="n">
        <v>0.16</v>
      </c>
      <c r="I5" t="n">
        <v>166</v>
      </c>
      <c r="J5" t="n">
        <v>195.93</v>
      </c>
      <c r="K5" t="n">
        <v>54.38</v>
      </c>
      <c r="L5" t="n">
        <v>1.75</v>
      </c>
      <c r="M5" t="n">
        <v>164</v>
      </c>
      <c r="N5" t="n">
        <v>39.81</v>
      </c>
      <c r="O5" t="n">
        <v>24399.39</v>
      </c>
      <c r="P5" t="n">
        <v>400.06</v>
      </c>
      <c r="Q5" t="n">
        <v>1397.51</v>
      </c>
      <c r="R5" t="n">
        <v>229.15</v>
      </c>
      <c r="S5" t="n">
        <v>66.97</v>
      </c>
      <c r="T5" t="n">
        <v>77747.31</v>
      </c>
      <c r="U5" t="n">
        <v>0.29</v>
      </c>
      <c r="V5" t="n">
        <v>0.73</v>
      </c>
      <c r="W5" t="n">
        <v>5.58</v>
      </c>
      <c r="X5" t="n">
        <v>4.82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2.7603</v>
      </c>
      <c r="E6" t="n">
        <v>36.23</v>
      </c>
      <c r="F6" t="n">
        <v>28.23</v>
      </c>
      <c r="G6" t="n">
        <v>12.01</v>
      </c>
      <c r="H6" t="n">
        <v>0.18</v>
      </c>
      <c r="I6" t="n">
        <v>141</v>
      </c>
      <c r="J6" t="n">
        <v>196.32</v>
      </c>
      <c r="K6" t="n">
        <v>54.38</v>
      </c>
      <c r="L6" t="n">
        <v>2</v>
      </c>
      <c r="M6" t="n">
        <v>139</v>
      </c>
      <c r="N6" t="n">
        <v>39.95</v>
      </c>
      <c r="O6" t="n">
        <v>24447.22</v>
      </c>
      <c r="P6" t="n">
        <v>388.23</v>
      </c>
      <c r="Q6" t="n">
        <v>1397.49</v>
      </c>
      <c r="R6" t="n">
        <v>204.86</v>
      </c>
      <c r="S6" t="n">
        <v>66.97</v>
      </c>
      <c r="T6" t="n">
        <v>65729.00999999999</v>
      </c>
      <c r="U6" t="n">
        <v>0.33</v>
      </c>
      <c r="V6" t="n">
        <v>0.75</v>
      </c>
      <c r="W6" t="n">
        <v>5.52</v>
      </c>
      <c r="X6" t="n">
        <v>4.06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2.8556</v>
      </c>
      <c r="E7" t="n">
        <v>35.02</v>
      </c>
      <c r="F7" t="n">
        <v>27.72</v>
      </c>
      <c r="G7" t="n">
        <v>13.52</v>
      </c>
      <c r="H7" t="n">
        <v>0.2</v>
      </c>
      <c r="I7" t="n">
        <v>123</v>
      </c>
      <c r="J7" t="n">
        <v>196.71</v>
      </c>
      <c r="K7" t="n">
        <v>54.38</v>
      </c>
      <c r="L7" t="n">
        <v>2.25</v>
      </c>
      <c r="M7" t="n">
        <v>121</v>
      </c>
      <c r="N7" t="n">
        <v>40.08</v>
      </c>
      <c r="O7" t="n">
        <v>24495.09</v>
      </c>
      <c r="P7" t="n">
        <v>379.87</v>
      </c>
      <c r="Q7" t="n">
        <v>1397.29</v>
      </c>
      <c r="R7" t="n">
        <v>188.23</v>
      </c>
      <c r="S7" t="n">
        <v>66.97</v>
      </c>
      <c r="T7" t="n">
        <v>57503.18</v>
      </c>
      <c r="U7" t="n">
        <v>0.36</v>
      </c>
      <c r="V7" t="n">
        <v>0.76</v>
      </c>
      <c r="W7" t="n">
        <v>5.5</v>
      </c>
      <c r="X7" t="n">
        <v>3.55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2.9416</v>
      </c>
      <c r="E8" t="n">
        <v>34</v>
      </c>
      <c r="F8" t="n">
        <v>27.28</v>
      </c>
      <c r="G8" t="n">
        <v>15.15</v>
      </c>
      <c r="H8" t="n">
        <v>0.23</v>
      </c>
      <c r="I8" t="n">
        <v>108</v>
      </c>
      <c r="J8" t="n">
        <v>197.1</v>
      </c>
      <c r="K8" t="n">
        <v>54.38</v>
      </c>
      <c r="L8" t="n">
        <v>2.5</v>
      </c>
      <c r="M8" t="n">
        <v>106</v>
      </c>
      <c r="N8" t="n">
        <v>40.22</v>
      </c>
      <c r="O8" t="n">
        <v>24543.01</v>
      </c>
      <c r="P8" t="n">
        <v>372.53</v>
      </c>
      <c r="Q8" t="n">
        <v>1397.36</v>
      </c>
      <c r="R8" t="n">
        <v>173.62</v>
      </c>
      <c r="S8" t="n">
        <v>66.97</v>
      </c>
      <c r="T8" t="n">
        <v>50273.74</v>
      </c>
      <c r="U8" t="n">
        <v>0.39</v>
      </c>
      <c r="V8" t="n">
        <v>0.77</v>
      </c>
      <c r="W8" t="n">
        <v>5.48</v>
      </c>
      <c r="X8" t="n">
        <v>3.11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3.0092</v>
      </c>
      <c r="E9" t="n">
        <v>33.23</v>
      </c>
      <c r="F9" t="n">
        <v>26.94</v>
      </c>
      <c r="G9" t="n">
        <v>16.67</v>
      </c>
      <c r="H9" t="n">
        <v>0.25</v>
      </c>
      <c r="I9" t="n">
        <v>97</v>
      </c>
      <c r="J9" t="n">
        <v>197.49</v>
      </c>
      <c r="K9" t="n">
        <v>54.38</v>
      </c>
      <c r="L9" t="n">
        <v>2.75</v>
      </c>
      <c r="M9" t="n">
        <v>95</v>
      </c>
      <c r="N9" t="n">
        <v>40.36</v>
      </c>
      <c r="O9" t="n">
        <v>24590.98</v>
      </c>
      <c r="P9" t="n">
        <v>366.57</v>
      </c>
      <c r="Q9" t="n">
        <v>1397.41</v>
      </c>
      <c r="R9" t="n">
        <v>162.93</v>
      </c>
      <c r="S9" t="n">
        <v>66.97</v>
      </c>
      <c r="T9" t="n">
        <v>44984.09</v>
      </c>
      <c r="U9" t="n">
        <v>0.41</v>
      </c>
      <c r="V9" t="n">
        <v>0.78</v>
      </c>
      <c r="W9" t="n">
        <v>5.46</v>
      </c>
      <c r="X9" t="n">
        <v>2.77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3.0633</v>
      </c>
      <c r="E10" t="n">
        <v>32.64</v>
      </c>
      <c r="F10" t="n">
        <v>26.71</v>
      </c>
      <c r="G10" t="n">
        <v>18.21</v>
      </c>
      <c r="H10" t="n">
        <v>0.27</v>
      </c>
      <c r="I10" t="n">
        <v>88</v>
      </c>
      <c r="J10" t="n">
        <v>197.88</v>
      </c>
      <c r="K10" t="n">
        <v>54.38</v>
      </c>
      <c r="L10" t="n">
        <v>3</v>
      </c>
      <c r="M10" t="n">
        <v>86</v>
      </c>
      <c r="N10" t="n">
        <v>40.5</v>
      </c>
      <c r="O10" t="n">
        <v>24639</v>
      </c>
      <c r="P10" t="n">
        <v>362.05</v>
      </c>
      <c r="Q10" t="n">
        <v>1397.39</v>
      </c>
      <c r="R10" t="n">
        <v>154.73</v>
      </c>
      <c r="S10" t="n">
        <v>66.97</v>
      </c>
      <c r="T10" t="n">
        <v>40924.62</v>
      </c>
      <c r="U10" t="n">
        <v>0.43</v>
      </c>
      <c r="V10" t="n">
        <v>0.79</v>
      </c>
      <c r="W10" t="n">
        <v>5.45</v>
      </c>
      <c r="X10" t="n">
        <v>2.54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3.1201</v>
      </c>
      <c r="E11" t="n">
        <v>32.05</v>
      </c>
      <c r="F11" t="n">
        <v>26.42</v>
      </c>
      <c r="G11" t="n">
        <v>19.82</v>
      </c>
      <c r="H11" t="n">
        <v>0.29</v>
      </c>
      <c r="I11" t="n">
        <v>80</v>
      </c>
      <c r="J11" t="n">
        <v>198.27</v>
      </c>
      <c r="K11" t="n">
        <v>54.38</v>
      </c>
      <c r="L11" t="n">
        <v>3.25</v>
      </c>
      <c r="M11" t="n">
        <v>78</v>
      </c>
      <c r="N11" t="n">
        <v>40.64</v>
      </c>
      <c r="O11" t="n">
        <v>24687.06</v>
      </c>
      <c r="P11" t="n">
        <v>356.88</v>
      </c>
      <c r="Q11" t="n">
        <v>1397.5</v>
      </c>
      <c r="R11" t="n">
        <v>145.79</v>
      </c>
      <c r="S11" t="n">
        <v>66.97</v>
      </c>
      <c r="T11" t="n">
        <v>36496.07</v>
      </c>
      <c r="U11" t="n">
        <v>0.46</v>
      </c>
      <c r="V11" t="n">
        <v>0.8</v>
      </c>
      <c r="W11" t="n">
        <v>5.43</v>
      </c>
      <c r="X11" t="n">
        <v>2.25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3.1558</v>
      </c>
      <c r="E12" t="n">
        <v>31.69</v>
      </c>
      <c r="F12" t="n">
        <v>26.29</v>
      </c>
      <c r="G12" t="n">
        <v>21.32</v>
      </c>
      <c r="H12" t="n">
        <v>0.31</v>
      </c>
      <c r="I12" t="n">
        <v>74</v>
      </c>
      <c r="J12" t="n">
        <v>198.66</v>
      </c>
      <c r="K12" t="n">
        <v>54.38</v>
      </c>
      <c r="L12" t="n">
        <v>3.5</v>
      </c>
      <c r="M12" t="n">
        <v>72</v>
      </c>
      <c r="N12" t="n">
        <v>40.78</v>
      </c>
      <c r="O12" t="n">
        <v>24735.17</v>
      </c>
      <c r="P12" t="n">
        <v>354.06</v>
      </c>
      <c r="Q12" t="n">
        <v>1397.35</v>
      </c>
      <c r="R12" t="n">
        <v>141.42</v>
      </c>
      <c r="S12" t="n">
        <v>66.97</v>
      </c>
      <c r="T12" t="n">
        <v>34339.47</v>
      </c>
      <c r="U12" t="n">
        <v>0.47</v>
      </c>
      <c r="V12" t="n">
        <v>0.8</v>
      </c>
      <c r="W12" t="n">
        <v>5.43</v>
      </c>
      <c r="X12" t="n">
        <v>2.13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3.1991</v>
      </c>
      <c r="E13" t="n">
        <v>31.26</v>
      </c>
      <c r="F13" t="n">
        <v>26.1</v>
      </c>
      <c r="G13" t="n">
        <v>23.03</v>
      </c>
      <c r="H13" t="n">
        <v>0.33</v>
      </c>
      <c r="I13" t="n">
        <v>68</v>
      </c>
      <c r="J13" t="n">
        <v>199.05</v>
      </c>
      <c r="K13" t="n">
        <v>54.38</v>
      </c>
      <c r="L13" t="n">
        <v>3.75</v>
      </c>
      <c r="M13" t="n">
        <v>66</v>
      </c>
      <c r="N13" t="n">
        <v>40.92</v>
      </c>
      <c r="O13" t="n">
        <v>24783.33</v>
      </c>
      <c r="P13" t="n">
        <v>349.69</v>
      </c>
      <c r="Q13" t="n">
        <v>1397.38</v>
      </c>
      <c r="R13" t="n">
        <v>135.42</v>
      </c>
      <c r="S13" t="n">
        <v>66.97</v>
      </c>
      <c r="T13" t="n">
        <v>31369.94</v>
      </c>
      <c r="U13" t="n">
        <v>0.49</v>
      </c>
      <c r="V13" t="n">
        <v>0.8100000000000001</v>
      </c>
      <c r="W13" t="n">
        <v>5.41</v>
      </c>
      <c r="X13" t="n">
        <v>1.93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3.2243</v>
      </c>
      <c r="E14" t="n">
        <v>31.01</v>
      </c>
      <c r="F14" t="n">
        <v>26.01</v>
      </c>
      <c r="G14" t="n">
        <v>24.38</v>
      </c>
      <c r="H14" t="n">
        <v>0.36</v>
      </c>
      <c r="I14" t="n">
        <v>64</v>
      </c>
      <c r="J14" t="n">
        <v>199.44</v>
      </c>
      <c r="K14" t="n">
        <v>54.38</v>
      </c>
      <c r="L14" t="n">
        <v>4</v>
      </c>
      <c r="M14" t="n">
        <v>62</v>
      </c>
      <c r="N14" t="n">
        <v>41.06</v>
      </c>
      <c r="O14" t="n">
        <v>24831.54</v>
      </c>
      <c r="P14" t="n">
        <v>347.38</v>
      </c>
      <c r="Q14" t="n">
        <v>1397.26</v>
      </c>
      <c r="R14" t="n">
        <v>132.08</v>
      </c>
      <c r="S14" t="n">
        <v>66.97</v>
      </c>
      <c r="T14" t="n">
        <v>29719.43</v>
      </c>
      <c r="U14" t="n">
        <v>0.51</v>
      </c>
      <c r="V14" t="n">
        <v>0.8100000000000001</v>
      </c>
      <c r="W14" t="n">
        <v>5.41</v>
      </c>
      <c r="X14" t="n">
        <v>1.84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3.2626</v>
      </c>
      <c r="E15" t="n">
        <v>30.65</v>
      </c>
      <c r="F15" t="n">
        <v>25.84</v>
      </c>
      <c r="G15" t="n">
        <v>26.28</v>
      </c>
      <c r="H15" t="n">
        <v>0.38</v>
      </c>
      <c r="I15" t="n">
        <v>59</v>
      </c>
      <c r="J15" t="n">
        <v>199.83</v>
      </c>
      <c r="K15" t="n">
        <v>54.38</v>
      </c>
      <c r="L15" t="n">
        <v>4.25</v>
      </c>
      <c r="M15" t="n">
        <v>57</v>
      </c>
      <c r="N15" t="n">
        <v>41.2</v>
      </c>
      <c r="O15" t="n">
        <v>24879.79</v>
      </c>
      <c r="P15" t="n">
        <v>343.89</v>
      </c>
      <c r="Q15" t="n">
        <v>1397.38</v>
      </c>
      <c r="R15" t="n">
        <v>127.06</v>
      </c>
      <c r="S15" t="n">
        <v>66.97</v>
      </c>
      <c r="T15" t="n">
        <v>27235.58</v>
      </c>
      <c r="U15" t="n">
        <v>0.53</v>
      </c>
      <c r="V15" t="n">
        <v>0.8100000000000001</v>
      </c>
      <c r="W15" t="n">
        <v>5.38</v>
      </c>
      <c r="X15" t="n">
        <v>1.67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3.2853</v>
      </c>
      <c r="E16" t="n">
        <v>30.44</v>
      </c>
      <c r="F16" t="n">
        <v>25.74</v>
      </c>
      <c r="G16" t="n">
        <v>27.58</v>
      </c>
      <c r="H16" t="n">
        <v>0.4</v>
      </c>
      <c r="I16" t="n">
        <v>56</v>
      </c>
      <c r="J16" t="n">
        <v>200.22</v>
      </c>
      <c r="K16" t="n">
        <v>54.38</v>
      </c>
      <c r="L16" t="n">
        <v>4.5</v>
      </c>
      <c r="M16" t="n">
        <v>54</v>
      </c>
      <c r="N16" t="n">
        <v>41.35</v>
      </c>
      <c r="O16" t="n">
        <v>24928.09</v>
      </c>
      <c r="P16" t="n">
        <v>341.25</v>
      </c>
      <c r="Q16" t="n">
        <v>1397.2</v>
      </c>
      <c r="R16" t="n">
        <v>124.02</v>
      </c>
      <c r="S16" t="n">
        <v>66.97</v>
      </c>
      <c r="T16" t="n">
        <v>25730.17</v>
      </c>
      <c r="U16" t="n">
        <v>0.54</v>
      </c>
      <c r="V16" t="n">
        <v>0.82</v>
      </c>
      <c r="W16" t="n">
        <v>5.38</v>
      </c>
      <c r="X16" t="n">
        <v>1.58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3.3161</v>
      </c>
      <c r="E17" t="n">
        <v>30.16</v>
      </c>
      <c r="F17" t="n">
        <v>25.62</v>
      </c>
      <c r="G17" t="n">
        <v>29.56</v>
      </c>
      <c r="H17" t="n">
        <v>0.42</v>
      </c>
      <c r="I17" t="n">
        <v>52</v>
      </c>
      <c r="J17" t="n">
        <v>200.61</v>
      </c>
      <c r="K17" t="n">
        <v>54.38</v>
      </c>
      <c r="L17" t="n">
        <v>4.75</v>
      </c>
      <c r="M17" t="n">
        <v>50</v>
      </c>
      <c r="N17" t="n">
        <v>41.49</v>
      </c>
      <c r="O17" t="n">
        <v>24976.45</v>
      </c>
      <c r="P17" t="n">
        <v>338.06</v>
      </c>
      <c r="Q17" t="n">
        <v>1397.21</v>
      </c>
      <c r="R17" t="n">
        <v>119.84</v>
      </c>
      <c r="S17" t="n">
        <v>66.97</v>
      </c>
      <c r="T17" t="n">
        <v>23660.41</v>
      </c>
      <c r="U17" t="n">
        <v>0.5600000000000001</v>
      </c>
      <c r="V17" t="n">
        <v>0.82</v>
      </c>
      <c r="W17" t="n">
        <v>5.38</v>
      </c>
      <c r="X17" t="n">
        <v>1.45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3.3292</v>
      </c>
      <c r="E18" t="n">
        <v>30.04</v>
      </c>
      <c r="F18" t="n">
        <v>25.58</v>
      </c>
      <c r="G18" t="n">
        <v>30.69</v>
      </c>
      <c r="H18" t="n">
        <v>0.44</v>
      </c>
      <c r="I18" t="n">
        <v>50</v>
      </c>
      <c r="J18" t="n">
        <v>201.01</v>
      </c>
      <c r="K18" t="n">
        <v>54.38</v>
      </c>
      <c r="L18" t="n">
        <v>5</v>
      </c>
      <c r="M18" t="n">
        <v>48</v>
      </c>
      <c r="N18" t="n">
        <v>41.63</v>
      </c>
      <c r="O18" t="n">
        <v>25024.84</v>
      </c>
      <c r="P18" t="n">
        <v>336.15</v>
      </c>
      <c r="Q18" t="n">
        <v>1397.26</v>
      </c>
      <c r="R18" t="n">
        <v>118.08</v>
      </c>
      <c r="S18" t="n">
        <v>66.97</v>
      </c>
      <c r="T18" t="n">
        <v>22789.98</v>
      </c>
      <c r="U18" t="n">
        <v>0.57</v>
      </c>
      <c r="V18" t="n">
        <v>0.82</v>
      </c>
      <c r="W18" t="n">
        <v>5.39</v>
      </c>
      <c r="X18" t="n">
        <v>1.41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3.3514</v>
      </c>
      <c r="E19" t="n">
        <v>29.84</v>
      </c>
      <c r="F19" t="n">
        <v>25.49</v>
      </c>
      <c r="G19" t="n">
        <v>32.55</v>
      </c>
      <c r="H19" t="n">
        <v>0.46</v>
      </c>
      <c r="I19" t="n">
        <v>47</v>
      </c>
      <c r="J19" t="n">
        <v>201.4</v>
      </c>
      <c r="K19" t="n">
        <v>54.38</v>
      </c>
      <c r="L19" t="n">
        <v>5.25</v>
      </c>
      <c r="M19" t="n">
        <v>45</v>
      </c>
      <c r="N19" t="n">
        <v>41.77</v>
      </c>
      <c r="O19" t="n">
        <v>25073.29</v>
      </c>
      <c r="P19" t="n">
        <v>333.62</v>
      </c>
      <c r="Q19" t="n">
        <v>1397.3</v>
      </c>
      <c r="R19" t="n">
        <v>115.57</v>
      </c>
      <c r="S19" t="n">
        <v>66.97</v>
      </c>
      <c r="T19" t="n">
        <v>21553.37</v>
      </c>
      <c r="U19" t="n">
        <v>0.58</v>
      </c>
      <c r="V19" t="n">
        <v>0.83</v>
      </c>
      <c r="W19" t="n">
        <v>5.38</v>
      </c>
      <c r="X19" t="n">
        <v>1.33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3.3662</v>
      </c>
      <c r="E20" t="n">
        <v>29.71</v>
      </c>
      <c r="F20" t="n">
        <v>25.44</v>
      </c>
      <c r="G20" t="n">
        <v>33.92</v>
      </c>
      <c r="H20" t="n">
        <v>0.48</v>
      </c>
      <c r="I20" t="n">
        <v>45</v>
      </c>
      <c r="J20" t="n">
        <v>201.79</v>
      </c>
      <c r="K20" t="n">
        <v>54.38</v>
      </c>
      <c r="L20" t="n">
        <v>5.5</v>
      </c>
      <c r="M20" t="n">
        <v>43</v>
      </c>
      <c r="N20" t="n">
        <v>41.92</v>
      </c>
      <c r="O20" t="n">
        <v>25121.79</v>
      </c>
      <c r="P20" t="n">
        <v>331.57</v>
      </c>
      <c r="Q20" t="n">
        <v>1397.19</v>
      </c>
      <c r="R20" t="n">
        <v>113.67</v>
      </c>
      <c r="S20" t="n">
        <v>66.97</v>
      </c>
      <c r="T20" t="n">
        <v>20610.36</v>
      </c>
      <c r="U20" t="n">
        <v>0.59</v>
      </c>
      <c r="V20" t="n">
        <v>0.83</v>
      </c>
      <c r="W20" t="n">
        <v>5.38</v>
      </c>
      <c r="X20" t="n">
        <v>1.27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3.3921</v>
      </c>
      <c r="E21" t="n">
        <v>29.48</v>
      </c>
      <c r="F21" t="n">
        <v>25.33</v>
      </c>
      <c r="G21" t="n">
        <v>36.19</v>
      </c>
      <c r="H21" t="n">
        <v>0.51</v>
      </c>
      <c r="I21" t="n">
        <v>42</v>
      </c>
      <c r="J21" t="n">
        <v>202.19</v>
      </c>
      <c r="K21" t="n">
        <v>54.38</v>
      </c>
      <c r="L21" t="n">
        <v>5.75</v>
      </c>
      <c r="M21" t="n">
        <v>40</v>
      </c>
      <c r="N21" t="n">
        <v>42.06</v>
      </c>
      <c r="O21" t="n">
        <v>25170.34</v>
      </c>
      <c r="P21" t="n">
        <v>328.75</v>
      </c>
      <c r="Q21" t="n">
        <v>1397.24</v>
      </c>
      <c r="R21" t="n">
        <v>110.29</v>
      </c>
      <c r="S21" t="n">
        <v>66.97</v>
      </c>
      <c r="T21" t="n">
        <v>18937.93</v>
      </c>
      <c r="U21" t="n">
        <v>0.61</v>
      </c>
      <c r="V21" t="n">
        <v>0.83</v>
      </c>
      <c r="W21" t="n">
        <v>5.37</v>
      </c>
      <c r="X21" t="n">
        <v>1.16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3.4054</v>
      </c>
      <c r="E22" t="n">
        <v>29.36</v>
      </c>
      <c r="F22" t="n">
        <v>25.29</v>
      </c>
      <c r="G22" t="n">
        <v>37.94</v>
      </c>
      <c r="H22" t="n">
        <v>0.53</v>
      </c>
      <c r="I22" t="n">
        <v>40</v>
      </c>
      <c r="J22" t="n">
        <v>202.58</v>
      </c>
      <c r="K22" t="n">
        <v>54.38</v>
      </c>
      <c r="L22" t="n">
        <v>6</v>
      </c>
      <c r="M22" t="n">
        <v>38</v>
      </c>
      <c r="N22" t="n">
        <v>42.2</v>
      </c>
      <c r="O22" t="n">
        <v>25218.93</v>
      </c>
      <c r="P22" t="n">
        <v>326.7</v>
      </c>
      <c r="Q22" t="n">
        <v>1397.28</v>
      </c>
      <c r="R22" t="n">
        <v>109.16</v>
      </c>
      <c r="S22" t="n">
        <v>66.97</v>
      </c>
      <c r="T22" t="n">
        <v>18381.57</v>
      </c>
      <c r="U22" t="n">
        <v>0.61</v>
      </c>
      <c r="V22" t="n">
        <v>0.83</v>
      </c>
      <c r="W22" t="n">
        <v>5.36</v>
      </c>
      <c r="X22" t="n">
        <v>1.13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3.4151</v>
      </c>
      <c r="E23" t="n">
        <v>29.28</v>
      </c>
      <c r="F23" t="n">
        <v>25.25</v>
      </c>
      <c r="G23" t="n">
        <v>38.84</v>
      </c>
      <c r="H23" t="n">
        <v>0.55</v>
      </c>
      <c r="I23" t="n">
        <v>39</v>
      </c>
      <c r="J23" t="n">
        <v>202.98</v>
      </c>
      <c r="K23" t="n">
        <v>54.38</v>
      </c>
      <c r="L23" t="n">
        <v>6.25</v>
      </c>
      <c r="M23" t="n">
        <v>37</v>
      </c>
      <c r="N23" t="n">
        <v>42.35</v>
      </c>
      <c r="O23" t="n">
        <v>25267.7</v>
      </c>
      <c r="P23" t="n">
        <v>325.24</v>
      </c>
      <c r="Q23" t="n">
        <v>1397.22</v>
      </c>
      <c r="R23" t="n">
        <v>107.78</v>
      </c>
      <c r="S23" t="n">
        <v>66.97</v>
      </c>
      <c r="T23" t="n">
        <v>17698.01</v>
      </c>
      <c r="U23" t="n">
        <v>0.62</v>
      </c>
      <c r="V23" t="n">
        <v>0.83</v>
      </c>
      <c r="W23" t="n">
        <v>5.36</v>
      </c>
      <c r="X23" t="n">
        <v>1.08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3.428</v>
      </c>
      <c r="E24" t="n">
        <v>29.17</v>
      </c>
      <c r="F24" t="n">
        <v>25.22</v>
      </c>
      <c r="G24" t="n">
        <v>40.89</v>
      </c>
      <c r="H24" t="n">
        <v>0.57</v>
      </c>
      <c r="I24" t="n">
        <v>37</v>
      </c>
      <c r="J24" t="n">
        <v>203.37</v>
      </c>
      <c r="K24" t="n">
        <v>54.38</v>
      </c>
      <c r="L24" t="n">
        <v>6.5</v>
      </c>
      <c r="M24" t="n">
        <v>35</v>
      </c>
      <c r="N24" t="n">
        <v>42.49</v>
      </c>
      <c r="O24" t="n">
        <v>25316.39</v>
      </c>
      <c r="P24" t="n">
        <v>323.57</v>
      </c>
      <c r="Q24" t="n">
        <v>1397.25</v>
      </c>
      <c r="R24" t="n">
        <v>106.75</v>
      </c>
      <c r="S24" t="n">
        <v>66.97</v>
      </c>
      <c r="T24" t="n">
        <v>17190.66</v>
      </c>
      <c r="U24" t="n">
        <v>0.63</v>
      </c>
      <c r="V24" t="n">
        <v>0.83</v>
      </c>
      <c r="W24" t="n">
        <v>5.36</v>
      </c>
      <c r="X24" t="n">
        <v>1.05</v>
      </c>
      <c r="Y24" t="n">
        <v>1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3.4464</v>
      </c>
      <c r="E25" t="n">
        <v>29.02</v>
      </c>
      <c r="F25" t="n">
        <v>25.14</v>
      </c>
      <c r="G25" t="n">
        <v>43.09</v>
      </c>
      <c r="H25" t="n">
        <v>0.59</v>
      </c>
      <c r="I25" t="n">
        <v>35</v>
      </c>
      <c r="J25" t="n">
        <v>203.77</v>
      </c>
      <c r="K25" t="n">
        <v>54.38</v>
      </c>
      <c r="L25" t="n">
        <v>6.75</v>
      </c>
      <c r="M25" t="n">
        <v>33</v>
      </c>
      <c r="N25" t="n">
        <v>42.64</v>
      </c>
      <c r="O25" t="n">
        <v>25365.14</v>
      </c>
      <c r="P25" t="n">
        <v>320.28</v>
      </c>
      <c r="Q25" t="n">
        <v>1397.18</v>
      </c>
      <c r="R25" t="n">
        <v>104.52</v>
      </c>
      <c r="S25" t="n">
        <v>66.97</v>
      </c>
      <c r="T25" t="n">
        <v>16085.58</v>
      </c>
      <c r="U25" t="n">
        <v>0.64</v>
      </c>
      <c r="V25" t="n">
        <v>0.84</v>
      </c>
      <c r="W25" t="n">
        <v>5.34</v>
      </c>
      <c r="X25" t="n">
        <v>0.97</v>
      </c>
      <c r="Y25" t="n">
        <v>1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3.4558</v>
      </c>
      <c r="E26" t="n">
        <v>28.94</v>
      </c>
      <c r="F26" t="n">
        <v>25.1</v>
      </c>
      <c r="G26" t="n">
        <v>44.29</v>
      </c>
      <c r="H26" t="n">
        <v>0.61</v>
      </c>
      <c r="I26" t="n">
        <v>34</v>
      </c>
      <c r="J26" t="n">
        <v>204.16</v>
      </c>
      <c r="K26" t="n">
        <v>54.38</v>
      </c>
      <c r="L26" t="n">
        <v>7</v>
      </c>
      <c r="M26" t="n">
        <v>32</v>
      </c>
      <c r="N26" t="n">
        <v>42.78</v>
      </c>
      <c r="O26" t="n">
        <v>25413.94</v>
      </c>
      <c r="P26" t="n">
        <v>318.6</v>
      </c>
      <c r="Q26" t="n">
        <v>1397.3</v>
      </c>
      <c r="R26" t="n">
        <v>103.02</v>
      </c>
      <c r="S26" t="n">
        <v>66.97</v>
      </c>
      <c r="T26" t="n">
        <v>15341.74</v>
      </c>
      <c r="U26" t="n">
        <v>0.65</v>
      </c>
      <c r="V26" t="n">
        <v>0.84</v>
      </c>
      <c r="W26" t="n">
        <v>5.34</v>
      </c>
      <c r="X26" t="n">
        <v>0.93</v>
      </c>
      <c r="Y26" t="n">
        <v>1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3.4619</v>
      </c>
      <c r="E27" t="n">
        <v>28.89</v>
      </c>
      <c r="F27" t="n">
        <v>25.09</v>
      </c>
      <c r="G27" t="n">
        <v>45.61</v>
      </c>
      <c r="H27" t="n">
        <v>0.63</v>
      </c>
      <c r="I27" t="n">
        <v>33</v>
      </c>
      <c r="J27" t="n">
        <v>204.56</v>
      </c>
      <c r="K27" t="n">
        <v>54.38</v>
      </c>
      <c r="L27" t="n">
        <v>7.25</v>
      </c>
      <c r="M27" t="n">
        <v>31</v>
      </c>
      <c r="N27" t="n">
        <v>42.93</v>
      </c>
      <c r="O27" t="n">
        <v>25462.78</v>
      </c>
      <c r="P27" t="n">
        <v>317.4</v>
      </c>
      <c r="Q27" t="n">
        <v>1397.24</v>
      </c>
      <c r="R27" t="n">
        <v>102.43</v>
      </c>
      <c r="S27" t="n">
        <v>66.97</v>
      </c>
      <c r="T27" t="n">
        <v>15052.34</v>
      </c>
      <c r="U27" t="n">
        <v>0.65</v>
      </c>
      <c r="V27" t="n">
        <v>0.84</v>
      </c>
      <c r="W27" t="n">
        <v>5.35</v>
      </c>
      <c r="X27" t="n">
        <v>0.92</v>
      </c>
      <c r="Y27" t="n">
        <v>1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3.4703</v>
      </c>
      <c r="E28" t="n">
        <v>28.82</v>
      </c>
      <c r="F28" t="n">
        <v>25.05</v>
      </c>
      <c r="G28" t="n">
        <v>46.98</v>
      </c>
      <c r="H28" t="n">
        <v>0.65</v>
      </c>
      <c r="I28" t="n">
        <v>32</v>
      </c>
      <c r="J28" t="n">
        <v>204.95</v>
      </c>
      <c r="K28" t="n">
        <v>54.38</v>
      </c>
      <c r="L28" t="n">
        <v>7.5</v>
      </c>
      <c r="M28" t="n">
        <v>30</v>
      </c>
      <c r="N28" t="n">
        <v>43.08</v>
      </c>
      <c r="O28" t="n">
        <v>25511.67</v>
      </c>
      <c r="P28" t="n">
        <v>315.03</v>
      </c>
      <c r="Q28" t="n">
        <v>1397.2</v>
      </c>
      <c r="R28" t="n">
        <v>101.88</v>
      </c>
      <c r="S28" t="n">
        <v>66.97</v>
      </c>
      <c r="T28" t="n">
        <v>14783.07</v>
      </c>
      <c r="U28" t="n">
        <v>0.66</v>
      </c>
      <c r="V28" t="n">
        <v>0.84</v>
      </c>
      <c r="W28" t="n">
        <v>5.34</v>
      </c>
      <c r="X28" t="n">
        <v>0.89</v>
      </c>
      <c r="Y28" t="n">
        <v>1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3.4858</v>
      </c>
      <c r="E29" t="n">
        <v>28.69</v>
      </c>
      <c r="F29" t="n">
        <v>25</v>
      </c>
      <c r="G29" t="n">
        <v>50.01</v>
      </c>
      <c r="H29" t="n">
        <v>0.67</v>
      </c>
      <c r="I29" t="n">
        <v>30</v>
      </c>
      <c r="J29" t="n">
        <v>205.35</v>
      </c>
      <c r="K29" t="n">
        <v>54.38</v>
      </c>
      <c r="L29" t="n">
        <v>7.75</v>
      </c>
      <c r="M29" t="n">
        <v>28</v>
      </c>
      <c r="N29" t="n">
        <v>43.22</v>
      </c>
      <c r="O29" t="n">
        <v>25560.62</v>
      </c>
      <c r="P29" t="n">
        <v>313.53</v>
      </c>
      <c r="Q29" t="n">
        <v>1397.42</v>
      </c>
      <c r="R29" t="n">
        <v>100.04</v>
      </c>
      <c r="S29" t="n">
        <v>66.97</v>
      </c>
      <c r="T29" t="n">
        <v>13872.94</v>
      </c>
      <c r="U29" t="n">
        <v>0.67</v>
      </c>
      <c r="V29" t="n">
        <v>0.84</v>
      </c>
      <c r="W29" t="n">
        <v>5.34</v>
      </c>
      <c r="X29" t="n">
        <v>0.84</v>
      </c>
      <c r="Y29" t="n">
        <v>1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3.4942</v>
      </c>
      <c r="E30" t="n">
        <v>28.62</v>
      </c>
      <c r="F30" t="n">
        <v>24.97</v>
      </c>
      <c r="G30" t="n">
        <v>51.67</v>
      </c>
      <c r="H30" t="n">
        <v>0.6899999999999999</v>
      </c>
      <c r="I30" t="n">
        <v>29</v>
      </c>
      <c r="J30" t="n">
        <v>205.75</v>
      </c>
      <c r="K30" t="n">
        <v>54.38</v>
      </c>
      <c r="L30" t="n">
        <v>8</v>
      </c>
      <c r="M30" t="n">
        <v>27</v>
      </c>
      <c r="N30" t="n">
        <v>43.37</v>
      </c>
      <c r="O30" t="n">
        <v>25609.61</v>
      </c>
      <c r="P30" t="n">
        <v>311.26</v>
      </c>
      <c r="Q30" t="n">
        <v>1397.28</v>
      </c>
      <c r="R30" t="n">
        <v>98.73999999999999</v>
      </c>
      <c r="S30" t="n">
        <v>66.97</v>
      </c>
      <c r="T30" t="n">
        <v>13224.63</v>
      </c>
      <c r="U30" t="n">
        <v>0.68</v>
      </c>
      <c r="V30" t="n">
        <v>0.84</v>
      </c>
      <c r="W30" t="n">
        <v>5.35</v>
      </c>
      <c r="X30" t="n">
        <v>0.8100000000000001</v>
      </c>
      <c r="Y30" t="n">
        <v>1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3.502</v>
      </c>
      <c r="E31" t="n">
        <v>28.56</v>
      </c>
      <c r="F31" t="n">
        <v>24.95</v>
      </c>
      <c r="G31" t="n">
        <v>53.46</v>
      </c>
      <c r="H31" t="n">
        <v>0.71</v>
      </c>
      <c r="I31" t="n">
        <v>28</v>
      </c>
      <c r="J31" t="n">
        <v>206.15</v>
      </c>
      <c r="K31" t="n">
        <v>54.38</v>
      </c>
      <c r="L31" t="n">
        <v>8.25</v>
      </c>
      <c r="M31" t="n">
        <v>26</v>
      </c>
      <c r="N31" t="n">
        <v>43.52</v>
      </c>
      <c r="O31" t="n">
        <v>25658.66</v>
      </c>
      <c r="P31" t="n">
        <v>309.73</v>
      </c>
      <c r="Q31" t="n">
        <v>1397.19</v>
      </c>
      <c r="R31" t="n">
        <v>98.09</v>
      </c>
      <c r="S31" t="n">
        <v>66.97</v>
      </c>
      <c r="T31" t="n">
        <v>12908.35</v>
      </c>
      <c r="U31" t="n">
        <v>0.68</v>
      </c>
      <c r="V31" t="n">
        <v>0.84</v>
      </c>
      <c r="W31" t="n">
        <v>5.34</v>
      </c>
      <c r="X31" t="n">
        <v>0.78</v>
      </c>
      <c r="Y31" t="n">
        <v>1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3.5109</v>
      </c>
      <c r="E32" t="n">
        <v>28.48</v>
      </c>
      <c r="F32" t="n">
        <v>24.92</v>
      </c>
      <c r="G32" t="n">
        <v>55.37</v>
      </c>
      <c r="H32" t="n">
        <v>0.73</v>
      </c>
      <c r="I32" t="n">
        <v>27</v>
      </c>
      <c r="J32" t="n">
        <v>206.54</v>
      </c>
      <c r="K32" t="n">
        <v>54.38</v>
      </c>
      <c r="L32" t="n">
        <v>8.5</v>
      </c>
      <c r="M32" t="n">
        <v>25</v>
      </c>
      <c r="N32" t="n">
        <v>43.67</v>
      </c>
      <c r="O32" t="n">
        <v>25707.76</v>
      </c>
      <c r="P32" t="n">
        <v>308.01</v>
      </c>
      <c r="Q32" t="n">
        <v>1397.24</v>
      </c>
      <c r="R32" t="n">
        <v>96.79000000000001</v>
      </c>
      <c r="S32" t="n">
        <v>66.97</v>
      </c>
      <c r="T32" t="n">
        <v>12260.64</v>
      </c>
      <c r="U32" t="n">
        <v>0.6899999999999999</v>
      </c>
      <c r="V32" t="n">
        <v>0.84</v>
      </c>
      <c r="W32" t="n">
        <v>5.34</v>
      </c>
      <c r="X32" t="n">
        <v>0.75</v>
      </c>
      <c r="Y32" t="n">
        <v>1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3.5187</v>
      </c>
      <c r="E33" t="n">
        <v>28.42</v>
      </c>
      <c r="F33" t="n">
        <v>24.89</v>
      </c>
      <c r="G33" t="n">
        <v>57.44</v>
      </c>
      <c r="H33" t="n">
        <v>0.75</v>
      </c>
      <c r="I33" t="n">
        <v>26</v>
      </c>
      <c r="J33" t="n">
        <v>206.94</v>
      </c>
      <c r="K33" t="n">
        <v>54.38</v>
      </c>
      <c r="L33" t="n">
        <v>8.75</v>
      </c>
      <c r="M33" t="n">
        <v>24</v>
      </c>
      <c r="N33" t="n">
        <v>43.81</v>
      </c>
      <c r="O33" t="n">
        <v>25756.9</v>
      </c>
      <c r="P33" t="n">
        <v>304.82</v>
      </c>
      <c r="Q33" t="n">
        <v>1397.21</v>
      </c>
      <c r="R33" t="n">
        <v>96.27</v>
      </c>
      <c r="S33" t="n">
        <v>66.97</v>
      </c>
      <c r="T33" t="n">
        <v>12004.24</v>
      </c>
      <c r="U33" t="n">
        <v>0.7</v>
      </c>
      <c r="V33" t="n">
        <v>0.85</v>
      </c>
      <c r="W33" t="n">
        <v>5.33</v>
      </c>
      <c r="X33" t="n">
        <v>0.73</v>
      </c>
      <c r="Y33" t="n">
        <v>1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3.5201</v>
      </c>
      <c r="E34" t="n">
        <v>28.41</v>
      </c>
      <c r="F34" t="n">
        <v>24.88</v>
      </c>
      <c r="G34" t="n">
        <v>57.42</v>
      </c>
      <c r="H34" t="n">
        <v>0.77</v>
      </c>
      <c r="I34" t="n">
        <v>26</v>
      </c>
      <c r="J34" t="n">
        <v>207.34</v>
      </c>
      <c r="K34" t="n">
        <v>54.38</v>
      </c>
      <c r="L34" t="n">
        <v>9</v>
      </c>
      <c r="M34" t="n">
        <v>24</v>
      </c>
      <c r="N34" t="n">
        <v>43.96</v>
      </c>
      <c r="O34" t="n">
        <v>25806.1</v>
      </c>
      <c r="P34" t="n">
        <v>304.08</v>
      </c>
      <c r="Q34" t="n">
        <v>1397.21</v>
      </c>
      <c r="R34" t="n">
        <v>95.88</v>
      </c>
      <c r="S34" t="n">
        <v>66.97</v>
      </c>
      <c r="T34" t="n">
        <v>11811.55</v>
      </c>
      <c r="U34" t="n">
        <v>0.7</v>
      </c>
      <c r="V34" t="n">
        <v>0.85</v>
      </c>
      <c r="W34" t="n">
        <v>5.33</v>
      </c>
      <c r="X34" t="n">
        <v>0.71</v>
      </c>
      <c r="Y34" t="n">
        <v>1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3.5265</v>
      </c>
      <c r="E35" t="n">
        <v>28.36</v>
      </c>
      <c r="F35" t="n">
        <v>24.87</v>
      </c>
      <c r="G35" t="n">
        <v>59.68</v>
      </c>
      <c r="H35" t="n">
        <v>0.79</v>
      </c>
      <c r="I35" t="n">
        <v>25</v>
      </c>
      <c r="J35" t="n">
        <v>207.74</v>
      </c>
      <c r="K35" t="n">
        <v>54.38</v>
      </c>
      <c r="L35" t="n">
        <v>9.25</v>
      </c>
      <c r="M35" t="n">
        <v>23</v>
      </c>
      <c r="N35" t="n">
        <v>44.11</v>
      </c>
      <c r="O35" t="n">
        <v>25855.35</v>
      </c>
      <c r="P35" t="n">
        <v>302.6</v>
      </c>
      <c r="Q35" t="n">
        <v>1397.27</v>
      </c>
      <c r="R35" t="n">
        <v>95.37</v>
      </c>
      <c r="S35" t="n">
        <v>66.97</v>
      </c>
      <c r="T35" t="n">
        <v>11560.95</v>
      </c>
      <c r="U35" t="n">
        <v>0.7</v>
      </c>
      <c r="V35" t="n">
        <v>0.85</v>
      </c>
      <c r="W35" t="n">
        <v>5.34</v>
      </c>
      <c r="X35" t="n">
        <v>0.7</v>
      </c>
      <c r="Y35" t="n">
        <v>1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3.5381</v>
      </c>
      <c r="E36" t="n">
        <v>28.26</v>
      </c>
      <c r="F36" t="n">
        <v>24.81</v>
      </c>
      <c r="G36" t="n">
        <v>62.03</v>
      </c>
      <c r="H36" t="n">
        <v>0.8100000000000001</v>
      </c>
      <c r="I36" t="n">
        <v>24</v>
      </c>
      <c r="J36" t="n">
        <v>208.14</v>
      </c>
      <c r="K36" t="n">
        <v>54.38</v>
      </c>
      <c r="L36" t="n">
        <v>9.5</v>
      </c>
      <c r="M36" t="n">
        <v>22</v>
      </c>
      <c r="N36" t="n">
        <v>44.26</v>
      </c>
      <c r="O36" t="n">
        <v>25904.65</v>
      </c>
      <c r="P36" t="n">
        <v>300.44</v>
      </c>
      <c r="Q36" t="n">
        <v>1397.23</v>
      </c>
      <c r="R36" t="n">
        <v>93.75</v>
      </c>
      <c r="S36" t="n">
        <v>66.97</v>
      </c>
      <c r="T36" t="n">
        <v>10758.49</v>
      </c>
      <c r="U36" t="n">
        <v>0.71</v>
      </c>
      <c r="V36" t="n">
        <v>0.85</v>
      </c>
      <c r="W36" t="n">
        <v>5.33</v>
      </c>
      <c r="X36" t="n">
        <v>0.65</v>
      </c>
      <c r="Y36" t="n">
        <v>1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3.5431</v>
      </c>
      <c r="E37" t="n">
        <v>28.22</v>
      </c>
      <c r="F37" t="n">
        <v>24.81</v>
      </c>
      <c r="G37" t="n">
        <v>64.73</v>
      </c>
      <c r="H37" t="n">
        <v>0.83</v>
      </c>
      <c r="I37" t="n">
        <v>23</v>
      </c>
      <c r="J37" t="n">
        <v>208.54</v>
      </c>
      <c r="K37" t="n">
        <v>54.38</v>
      </c>
      <c r="L37" t="n">
        <v>9.75</v>
      </c>
      <c r="M37" t="n">
        <v>21</v>
      </c>
      <c r="N37" t="n">
        <v>44.41</v>
      </c>
      <c r="O37" t="n">
        <v>25954</v>
      </c>
      <c r="P37" t="n">
        <v>298.72</v>
      </c>
      <c r="Q37" t="n">
        <v>1397.22</v>
      </c>
      <c r="R37" t="n">
        <v>93.47</v>
      </c>
      <c r="S37" t="n">
        <v>66.97</v>
      </c>
      <c r="T37" t="n">
        <v>10619.85</v>
      </c>
      <c r="U37" t="n">
        <v>0.72</v>
      </c>
      <c r="V37" t="n">
        <v>0.85</v>
      </c>
      <c r="W37" t="n">
        <v>5.34</v>
      </c>
      <c r="X37" t="n">
        <v>0.65</v>
      </c>
      <c r="Y37" t="n">
        <v>1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3.544</v>
      </c>
      <c r="E38" t="n">
        <v>28.22</v>
      </c>
      <c r="F38" t="n">
        <v>24.81</v>
      </c>
      <c r="G38" t="n">
        <v>64.70999999999999</v>
      </c>
      <c r="H38" t="n">
        <v>0.85</v>
      </c>
      <c r="I38" t="n">
        <v>23</v>
      </c>
      <c r="J38" t="n">
        <v>208.94</v>
      </c>
      <c r="K38" t="n">
        <v>54.38</v>
      </c>
      <c r="L38" t="n">
        <v>10</v>
      </c>
      <c r="M38" t="n">
        <v>21</v>
      </c>
      <c r="N38" t="n">
        <v>44.56</v>
      </c>
      <c r="O38" t="n">
        <v>26003.41</v>
      </c>
      <c r="P38" t="n">
        <v>297.26</v>
      </c>
      <c r="Q38" t="n">
        <v>1397.19</v>
      </c>
      <c r="R38" t="n">
        <v>93.45999999999999</v>
      </c>
      <c r="S38" t="n">
        <v>66.97</v>
      </c>
      <c r="T38" t="n">
        <v>10619.05</v>
      </c>
      <c r="U38" t="n">
        <v>0.72</v>
      </c>
      <c r="V38" t="n">
        <v>0.85</v>
      </c>
      <c r="W38" t="n">
        <v>5.33</v>
      </c>
      <c r="X38" t="n">
        <v>0.64</v>
      </c>
      <c r="Y38" t="n">
        <v>1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3.5522</v>
      </c>
      <c r="E39" t="n">
        <v>28.15</v>
      </c>
      <c r="F39" t="n">
        <v>24.78</v>
      </c>
      <c r="G39" t="n">
        <v>67.58</v>
      </c>
      <c r="H39" t="n">
        <v>0.87</v>
      </c>
      <c r="I39" t="n">
        <v>22</v>
      </c>
      <c r="J39" t="n">
        <v>209.34</v>
      </c>
      <c r="K39" t="n">
        <v>54.38</v>
      </c>
      <c r="L39" t="n">
        <v>10.25</v>
      </c>
      <c r="M39" t="n">
        <v>20</v>
      </c>
      <c r="N39" t="n">
        <v>44.71</v>
      </c>
      <c r="O39" t="n">
        <v>26052.86</v>
      </c>
      <c r="P39" t="n">
        <v>296.45</v>
      </c>
      <c r="Q39" t="n">
        <v>1397.22</v>
      </c>
      <c r="R39" t="n">
        <v>92.42</v>
      </c>
      <c r="S39" t="n">
        <v>66.97</v>
      </c>
      <c r="T39" t="n">
        <v>10103.32</v>
      </c>
      <c r="U39" t="n">
        <v>0.72</v>
      </c>
      <c r="V39" t="n">
        <v>0.85</v>
      </c>
      <c r="W39" t="n">
        <v>5.33</v>
      </c>
      <c r="X39" t="n">
        <v>0.61</v>
      </c>
      <c r="Y39" t="n">
        <v>1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3.5649</v>
      </c>
      <c r="E40" t="n">
        <v>28.05</v>
      </c>
      <c r="F40" t="n">
        <v>24.72</v>
      </c>
      <c r="G40" t="n">
        <v>70.62</v>
      </c>
      <c r="H40" t="n">
        <v>0.89</v>
      </c>
      <c r="I40" t="n">
        <v>21</v>
      </c>
      <c r="J40" t="n">
        <v>209.74</v>
      </c>
      <c r="K40" t="n">
        <v>54.38</v>
      </c>
      <c r="L40" t="n">
        <v>10.5</v>
      </c>
      <c r="M40" t="n">
        <v>19</v>
      </c>
      <c r="N40" t="n">
        <v>44.87</v>
      </c>
      <c r="O40" t="n">
        <v>26102.37</v>
      </c>
      <c r="P40" t="n">
        <v>292.06</v>
      </c>
      <c r="Q40" t="n">
        <v>1397.18</v>
      </c>
      <c r="R40" t="n">
        <v>90.69</v>
      </c>
      <c r="S40" t="n">
        <v>66.97</v>
      </c>
      <c r="T40" t="n">
        <v>9242.9</v>
      </c>
      <c r="U40" t="n">
        <v>0.74</v>
      </c>
      <c r="V40" t="n">
        <v>0.85</v>
      </c>
      <c r="W40" t="n">
        <v>5.32</v>
      </c>
      <c r="X40" t="n">
        <v>0.55</v>
      </c>
      <c r="Y40" t="n">
        <v>1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3.5597</v>
      </c>
      <c r="E41" t="n">
        <v>28.09</v>
      </c>
      <c r="F41" t="n">
        <v>24.76</v>
      </c>
      <c r="G41" t="n">
        <v>70.73999999999999</v>
      </c>
      <c r="H41" t="n">
        <v>0.91</v>
      </c>
      <c r="I41" t="n">
        <v>21</v>
      </c>
      <c r="J41" t="n">
        <v>210.14</v>
      </c>
      <c r="K41" t="n">
        <v>54.38</v>
      </c>
      <c r="L41" t="n">
        <v>10.75</v>
      </c>
      <c r="M41" t="n">
        <v>19</v>
      </c>
      <c r="N41" t="n">
        <v>45.02</v>
      </c>
      <c r="O41" t="n">
        <v>26151.93</v>
      </c>
      <c r="P41" t="n">
        <v>291.61</v>
      </c>
      <c r="Q41" t="n">
        <v>1397.21</v>
      </c>
      <c r="R41" t="n">
        <v>91.76000000000001</v>
      </c>
      <c r="S41" t="n">
        <v>66.97</v>
      </c>
      <c r="T41" t="n">
        <v>9777.68</v>
      </c>
      <c r="U41" t="n">
        <v>0.73</v>
      </c>
      <c r="V41" t="n">
        <v>0.85</v>
      </c>
      <c r="W41" t="n">
        <v>5.33</v>
      </c>
      <c r="X41" t="n">
        <v>0.59</v>
      </c>
      <c r="Y41" t="n">
        <v>1</v>
      </c>
      <c r="Z41" t="n">
        <v>10</v>
      </c>
    </row>
    <row r="42">
      <c r="A42" t="n">
        <v>40</v>
      </c>
      <c r="B42" t="n">
        <v>100</v>
      </c>
      <c r="C42" t="inlineStr">
        <is>
          <t xml:space="preserve">CONCLUIDO	</t>
        </is>
      </c>
      <c r="D42" t="n">
        <v>3.572</v>
      </c>
      <c r="E42" t="n">
        <v>28</v>
      </c>
      <c r="F42" t="n">
        <v>24.7</v>
      </c>
      <c r="G42" t="n">
        <v>74.09999999999999</v>
      </c>
      <c r="H42" t="n">
        <v>0.93</v>
      </c>
      <c r="I42" t="n">
        <v>20</v>
      </c>
      <c r="J42" t="n">
        <v>210.55</v>
      </c>
      <c r="K42" t="n">
        <v>54.38</v>
      </c>
      <c r="L42" t="n">
        <v>11</v>
      </c>
      <c r="M42" t="n">
        <v>18</v>
      </c>
      <c r="N42" t="n">
        <v>45.17</v>
      </c>
      <c r="O42" t="n">
        <v>26201.54</v>
      </c>
      <c r="P42" t="n">
        <v>289.65</v>
      </c>
      <c r="Q42" t="n">
        <v>1397.18</v>
      </c>
      <c r="R42" t="n">
        <v>89.92</v>
      </c>
      <c r="S42" t="n">
        <v>66.97</v>
      </c>
      <c r="T42" t="n">
        <v>8862.75</v>
      </c>
      <c r="U42" t="n">
        <v>0.74</v>
      </c>
      <c r="V42" t="n">
        <v>0.85</v>
      </c>
      <c r="W42" t="n">
        <v>5.33</v>
      </c>
      <c r="X42" t="n">
        <v>0.54</v>
      </c>
      <c r="Y42" t="n">
        <v>1</v>
      </c>
      <c r="Z42" t="n">
        <v>10</v>
      </c>
    </row>
    <row r="43">
      <c r="A43" t="n">
        <v>41</v>
      </c>
      <c r="B43" t="n">
        <v>100</v>
      </c>
      <c r="C43" t="inlineStr">
        <is>
          <t xml:space="preserve">CONCLUIDO	</t>
        </is>
      </c>
      <c r="D43" t="n">
        <v>3.5727</v>
      </c>
      <c r="E43" t="n">
        <v>27.99</v>
      </c>
      <c r="F43" t="n">
        <v>24.7</v>
      </c>
      <c r="G43" t="n">
        <v>74.09</v>
      </c>
      <c r="H43" t="n">
        <v>0.95</v>
      </c>
      <c r="I43" t="n">
        <v>20</v>
      </c>
      <c r="J43" t="n">
        <v>210.95</v>
      </c>
      <c r="K43" t="n">
        <v>54.38</v>
      </c>
      <c r="L43" t="n">
        <v>11.25</v>
      </c>
      <c r="M43" t="n">
        <v>18</v>
      </c>
      <c r="N43" t="n">
        <v>45.32</v>
      </c>
      <c r="O43" t="n">
        <v>26251.2</v>
      </c>
      <c r="P43" t="n">
        <v>287.01</v>
      </c>
      <c r="Q43" t="n">
        <v>1397.27</v>
      </c>
      <c r="R43" t="n">
        <v>89.73999999999999</v>
      </c>
      <c r="S43" t="n">
        <v>66.97</v>
      </c>
      <c r="T43" t="n">
        <v>8771.639999999999</v>
      </c>
      <c r="U43" t="n">
        <v>0.75</v>
      </c>
      <c r="V43" t="n">
        <v>0.85</v>
      </c>
      <c r="W43" t="n">
        <v>5.33</v>
      </c>
      <c r="X43" t="n">
        <v>0.53</v>
      </c>
      <c r="Y43" t="n">
        <v>1</v>
      </c>
      <c r="Z43" t="n">
        <v>10</v>
      </c>
    </row>
    <row r="44">
      <c r="A44" t="n">
        <v>42</v>
      </c>
      <c r="B44" t="n">
        <v>100</v>
      </c>
      <c r="C44" t="inlineStr">
        <is>
          <t xml:space="preserve">CONCLUIDO	</t>
        </is>
      </c>
      <c r="D44" t="n">
        <v>3.5796</v>
      </c>
      <c r="E44" t="n">
        <v>27.94</v>
      </c>
      <c r="F44" t="n">
        <v>24.68</v>
      </c>
      <c r="G44" t="n">
        <v>77.94</v>
      </c>
      <c r="H44" t="n">
        <v>0.97</v>
      </c>
      <c r="I44" t="n">
        <v>19</v>
      </c>
      <c r="J44" t="n">
        <v>211.35</v>
      </c>
      <c r="K44" t="n">
        <v>54.38</v>
      </c>
      <c r="L44" t="n">
        <v>11.5</v>
      </c>
      <c r="M44" t="n">
        <v>17</v>
      </c>
      <c r="N44" t="n">
        <v>45.48</v>
      </c>
      <c r="O44" t="n">
        <v>26300.92</v>
      </c>
      <c r="P44" t="n">
        <v>286.11</v>
      </c>
      <c r="Q44" t="n">
        <v>1397.24</v>
      </c>
      <c r="R44" t="n">
        <v>89.43000000000001</v>
      </c>
      <c r="S44" t="n">
        <v>66.97</v>
      </c>
      <c r="T44" t="n">
        <v>8621.66</v>
      </c>
      <c r="U44" t="n">
        <v>0.75</v>
      </c>
      <c r="V44" t="n">
        <v>0.85</v>
      </c>
      <c r="W44" t="n">
        <v>5.32</v>
      </c>
      <c r="X44" t="n">
        <v>0.51</v>
      </c>
      <c r="Y44" t="n">
        <v>1</v>
      </c>
      <c r="Z44" t="n">
        <v>10</v>
      </c>
    </row>
    <row r="45">
      <c r="A45" t="n">
        <v>43</v>
      </c>
      <c r="B45" t="n">
        <v>100</v>
      </c>
      <c r="C45" t="inlineStr">
        <is>
          <t xml:space="preserve">CONCLUIDO	</t>
        </is>
      </c>
      <c r="D45" t="n">
        <v>3.5785</v>
      </c>
      <c r="E45" t="n">
        <v>27.94</v>
      </c>
      <c r="F45" t="n">
        <v>24.69</v>
      </c>
      <c r="G45" t="n">
        <v>77.97</v>
      </c>
      <c r="H45" t="n">
        <v>0.99</v>
      </c>
      <c r="I45" t="n">
        <v>19</v>
      </c>
      <c r="J45" t="n">
        <v>211.76</v>
      </c>
      <c r="K45" t="n">
        <v>54.38</v>
      </c>
      <c r="L45" t="n">
        <v>11.75</v>
      </c>
      <c r="M45" t="n">
        <v>17</v>
      </c>
      <c r="N45" t="n">
        <v>45.63</v>
      </c>
      <c r="O45" t="n">
        <v>26350.68</v>
      </c>
      <c r="P45" t="n">
        <v>284.17</v>
      </c>
      <c r="Q45" t="n">
        <v>1397.23</v>
      </c>
      <c r="R45" t="n">
        <v>89.56</v>
      </c>
      <c r="S45" t="n">
        <v>66.97</v>
      </c>
      <c r="T45" t="n">
        <v>8685.549999999999</v>
      </c>
      <c r="U45" t="n">
        <v>0.75</v>
      </c>
      <c r="V45" t="n">
        <v>0.85</v>
      </c>
      <c r="W45" t="n">
        <v>5.33</v>
      </c>
      <c r="X45" t="n">
        <v>0.52</v>
      </c>
      <c r="Y45" t="n">
        <v>1</v>
      </c>
      <c r="Z45" t="n">
        <v>10</v>
      </c>
    </row>
    <row r="46">
      <c r="A46" t="n">
        <v>44</v>
      </c>
      <c r="B46" t="n">
        <v>100</v>
      </c>
      <c r="C46" t="inlineStr">
        <is>
          <t xml:space="preserve">CONCLUIDO	</t>
        </is>
      </c>
      <c r="D46" t="n">
        <v>3.5864</v>
      </c>
      <c r="E46" t="n">
        <v>27.88</v>
      </c>
      <c r="F46" t="n">
        <v>24.67</v>
      </c>
      <c r="G46" t="n">
        <v>82.22</v>
      </c>
      <c r="H46" t="n">
        <v>1</v>
      </c>
      <c r="I46" t="n">
        <v>18</v>
      </c>
      <c r="J46" t="n">
        <v>212.16</v>
      </c>
      <c r="K46" t="n">
        <v>54.38</v>
      </c>
      <c r="L46" t="n">
        <v>12</v>
      </c>
      <c r="M46" t="n">
        <v>16</v>
      </c>
      <c r="N46" t="n">
        <v>45.78</v>
      </c>
      <c r="O46" t="n">
        <v>26400.51</v>
      </c>
      <c r="P46" t="n">
        <v>282.03</v>
      </c>
      <c r="Q46" t="n">
        <v>1397.28</v>
      </c>
      <c r="R46" t="n">
        <v>88.90000000000001</v>
      </c>
      <c r="S46" t="n">
        <v>66.97</v>
      </c>
      <c r="T46" t="n">
        <v>8363.73</v>
      </c>
      <c r="U46" t="n">
        <v>0.75</v>
      </c>
      <c r="V46" t="n">
        <v>0.85</v>
      </c>
      <c r="W46" t="n">
        <v>5.32</v>
      </c>
      <c r="X46" t="n">
        <v>0.5</v>
      </c>
      <c r="Y46" t="n">
        <v>1</v>
      </c>
      <c r="Z46" t="n">
        <v>10</v>
      </c>
    </row>
    <row r="47">
      <c r="A47" t="n">
        <v>45</v>
      </c>
      <c r="B47" t="n">
        <v>100</v>
      </c>
      <c r="C47" t="inlineStr">
        <is>
          <t xml:space="preserve">CONCLUIDO	</t>
        </is>
      </c>
      <c r="D47" t="n">
        <v>3.5887</v>
      </c>
      <c r="E47" t="n">
        <v>27.86</v>
      </c>
      <c r="F47" t="n">
        <v>24.65</v>
      </c>
      <c r="G47" t="n">
        <v>82.16</v>
      </c>
      <c r="H47" t="n">
        <v>1.02</v>
      </c>
      <c r="I47" t="n">
        <v>18</v>
      </c>
      <c r="J47" t="n">
        <v>212.56</v>
      </c>
      <c r="K47" t="n">
        <v>54.38</v>
      </c>
      <c r="L47" t="n">
        <v>12.25</v>
      </c>
      <c r="M47" t="n">
        <v>16</v>
      </c>
      <c r="N47" t="n">
        <v>45.94</v>
      </c>
      <c r="O47" t="n">
        <v>26450.38</v>
      </c>
      <c r="P47" t="n">
        <v>280.38</v>
      </c>
      <c r="Q47" t="n">
        <v>1397.24</v>
      </c>
      <c r="R47" t="n">
        <v>88.29000000000001</v>
      </c>
      <c r="S47" t="n">
        <v>66.97</v>
      </c>
      <c r="T47" t="n">
        <v>8059.09</v>
      </c>
      <c r="U47" t="n">
        <v>0.76</v>
      </c>
      <c r="V47" t="n">
        <v>0.85</v>
      </c>
      <c r="W47" t="n">
        <v>5.32</v>
      </c>
      <c r="X47" t="n">
        <v>0.48</v>
      </c>
      <c r="Y47" t="n">
        <v>1</v>
      </c>
      <c r="Z47" t="n">
        <v>10</v>
      </c>
    </row>
    <row r="48">
      <c r="A48" t="n">
        <v>46</v>
      </c>
      <c r="B48" t="n">
        <v>100</v>
      </c>
      <c r="C48" t="inlineStr">
        <is>
          <t xml:space="preserve">CONCLUIDO	</t>
        </is>
      </c>
      <c r="D48" t="n">
        <v>3.5992</v>
      </c>
      <c r="E48" t="n">
        <v>27.78</v>
      </c>
      <c r="F48" t="n">
        <v>24.61</v>
      </c>
      <c r="G48" t="n">
        <v>86.84999999999999</v>
      </c>
      <c r="H48" t="n">
        <v>1.04</v>
      </c>
      <c r="I48" t="n">
        <v>17</v>
      </c>
      <c r="J48" t="n">
        <v>212.97</v>
      </c>
      <c r="K48" t="n">
        <v>54.38</v>
      </c>
      <c r="L48" t="n">
        <v>12.5</v>
      </c>
      <c r="M48" t="n">
        <v>15</v>
      </c>
      <c r="N48" t="n">
        <v>46.09</v>
      </c>
      <c r="O48" t="n">
        <v>26500.31</v>
      </c>
      <c r="P48" t="n">
        <v>276.39</v>
      </c>
      <c r="Q48" t="n">
        <v>1397.2</v>
      </c>
      <c r="R48" t="n">
        <v>86.86</v>
      </c>
      <c r="S48" t="n">
        <v>66.97</v>
      </c>
      <c r="T48" t="n">
        <v>7346.67</v>
      </c>
      <c r="U48" t="n">
        <v>0.77</v>
      </c>
      <c r="V48" t="n">
        <v>0.86</v>
      </c>
      <c r="W48" t="n">
        <v>5.32</v>
      </c>
      <c r="X48" t="n">
        <v>0.44</v>
      </c>
      <c r="Y48" t="n">
        <v>1</v>
      </c>
      <c r="Z48" t="n">
        <v>10</v>
      </c>
    </row>
    <row r="49">
      <c r="A49" t="n">
        <v>47</v>
      </c>
      <c r="B49" t="n">
        <v>100</v>
      </c>
      <c r="C49" t="inlineStr">
        <is>
          <t xml:space="preserve">CONCLUIDO	</t>
        </is>
      </c>
      <c r="D49" t="n">
        <v>3.5973</v>
      </c>
      <c r="E49" t="n">
        <v>27.8</v>
      </c>
      <c r="F49" t="n">
        <v>24.62</v>
      </c>
      <c r="G49" t="n">
        <v>86.90000000000001</v>
      </c>
      <c r="H49" t="n">
        <v>1.06</v>
      </c>
      <c r="I49" t="n">
        <v>17</v>
      </c>
      <c r="J49" t="n">
        <v>213.37</v>
      </c>
      <c r="K49" t="n">
        <v>54.38</v>
      </c>
      <c r="L49" t="n">
        <v>12.75</v>
      </c>
      <c r="M49" t="n">
        <v>13</v>
      </c>
      <c r="N49" t="n">
        <v>46.25</v>
      </c>
      <c r="O49" t="n">
        <v>26550.29</v>
      </c>
      <c r="P49" t="n">
        <v>276.26</v>
      </c>
      <c r="Q49" t="n">
        <v>1397.3</v>
      </c>
      <c r="R49" t="n">
        <v>87.28</v>
      </c>
      <c r="S49" t="n">
        <v>66.97</v>
      </c>
      <c r="T49" t="n">
        <v>7556.25</v>
      </c>
      <c r="U49" t="n">
        <v>0.77</v>
      </c>
      <c r="V49" t="n">
        <v>0.85</v>
      </c>
      <c r="W49" t="n">
        <v>5.33</v>
      </c>
      <c r="X49" t="n">
        <v>0.46</v>
      </c>
      <c r="Y49" t="n">
        <v>1</v>
      </c>
      <c r="Z49" t="n">
        <v>10</v>
      </c>
    </row>
    <row r="50">
      <c r="A50" t="n">
        <v>48</v>
      </c>
      <c r="B50" t="n">
        <v>100</v>
      </c>
      <c r="C50" t="inlineStr">
        <is>
          <t xml:space="preserve">CONCLUIDO	</t>
        </is>
      </c>
      <c r="D50" t="n">
        <v>3.5959</v>
      </c>
      <c r="E50" t="n">
        <v>27.81</v>
      </c>
      <c r="F50" t="n">
        <v>24.63</v>
      </c>
      <c r="G50" t="n">
        <v>86.94</v>
      </c>
      <c r="H50" t="n">
        <v>1.08</v>
      </c>
      <c r="I50" t="n">
        <v>17</v>
      </c>
      <c r="J50" t="n">
        <v>213.78</v>
      </c>
      <c r="K50" t="n">
        <v>54.38</v>
      </c>
      <c r="L50" t="n">
        <v>13</v>
      </c>
      <c r="M50" t="n">
        <v>11</v>
      </c>
      <c r="N50" t="n">
        <v>46.4</v>
      </c>
      <c r="O50" t="n">
        <v>26600.32</v>
      </c>
      <c r="P50" t="n">
        <v>274.58</v>
      </c>
      <c r="Q50" t="n">
        <v>1397.17</v>
      </c>
      <c r="R50" t="n">
        <v>87.78</v>
      </c>
      <c r="S50" t="n">
        <v>66.97</v>
      </c>
      <c r="T50" t="n">
        <v>7804.99</v>
      </c>
      <c r="U50" t="n">
        <v>0.76</v>
      </c>
      <c r="V50" t="n">
        <v>0.85</v>
      </c>
      <c r="W50" t="n">
        <v>5.32</v>
      </c>
      <c r="X50" t="n">
        <v>0.47</v>
      </c>
      <c r="Y50" t="n">
        <v>1</v>
      </c>
      <c r="Z50" t="n">
        <v>10</v>
      </c>
    </row>
    <row r="51">
      <c r="A51" t="n">
        <v>49</v>
      </c>
      <c r="B51" t="n">
        <v>100</v>
      </c>
      <c r="C51" t="inlineStr">
        <is>
          <t xml:space="preserve">CONCLUIDO	</t>
        </is>
      </c>
      <c r="D51" t="n">
        <v>3.6048</v>
      </c>
      <c r="E51" t="n">
        <v>27.74</v>
      </c>
      <c r="F51" t="n">
        <v>24.6</v>
      </c>
      <c r="G51" t="n">
        <v>92.26000000000001</v>
      </c>
      <c r="H51" t="n">
        <v>1.1</v>
      </c>
      <c r="I51" t="n">
        <v>16</v>
      </c>
      <c r="J51" t="n">
        <v>214.19</v>
      </c>
      <c r="K51" t="n">
        <v>54.38</v>
      </c>
      <c r="L51" t="n">
        <v>13.25</v>
      </c>
      <c r="M51" t="n">
        <v>10</v>
      </c>
      <c r="N51" t="n">
        <v>46.56</v>
      </c>
      <c r="O51" t="n">
        <v>26650.41</v>
      </c>
      <c r="P51" t="n">
        <v>273.98</v>
      </c>
      <c r="Q51" t="n">
        <v>1397.29</v>
      </c>
      <c r="R51" t="n">
        <v>86.62</v>
      </c>
      <c r="S51" t="n">
        <v>66.97</v>
      </c>
      <c r="T51" t="n">
        <v>7229.22</v>
      </c>
      <c r="U51" t="n">
        <v>0.77</v>
      </c>
      <c r="V51" t="n">
        <v>0.86</v>
      </c>
      <c r="W51" t="n">
        <v>5.32</v>
      </c>
      <c r="X51" t="n">
        <v>0.44</v>
      </c>
      <c r="Y51" t="n">
        <v>1</v>
      </c>
      <c r="Z51" t="n">
        <v>10</v>
      </c>
    </row>
    <row r="52">
      <c r="A52" t="n">
        <v>50</v>
      </c>
      <c r="B52" t="n">
        <v>100</v>
      </c>
      <c r="C52" t="inlineStr">
        <is>
          <t xml:space="preserve">CONCLUIDO	</t>
        </is>
      </c>
      <c r="D52" t="n">
        <v>3.6041</v>
      </c>
      <c r="E52" t="n">
        <v>27.75</v>
      </c>
      <c r="F52" t="n">
        <v>24.61</v>
      </c>
      <c r="G52" t="n">
        <v>92.28</v>
      </c>
      <c r="H52" t="n">
        <v>1.12</v>
      </c>
      <c r="I52" t="n">
        <v>16</v>
      </c>
      <c r="J52" t="n">
        <v>214.59</v>
      </c>
      <c r="K52" t="n">
        <v>54.38</v>
      </c>
      <c r="L52" t="n">
        <v>13.5</v>
      </c>
      <c r="M52" t="n">
        <v>8</v>
      </c>
      <c r="N52" t="n">
        <v>46.72</v>
      </c>
      <c r="O52" t="n">
        <v>26700.55</v>
      </c>
      <c r="P52" t="n">
        <v>271.84</v>
      </c>
      <c r="Q52" t="n">
        <v>1397.17</v>
      </c>
      <c r="R52" t="n">
        <v>86.77</v>
      </c>
      <c r="S52" t="n">
        <v>66.97</v>
      </c>
      <c r="T52" t="n">
        <v>7305.53</v>
      </c>
      <c r="U52" t="n">
        <v>0.77</v>
      </c>
      <c r="V52" t="n">
        <v>0.86</v>
      </c>
      <c r="W52" t="n">
        <v>5.33</v>
      </c>
      <c r="X52" t="n">
        <v>0.44</v>
      </c>
      <c r="Y52" t="n">
        <v>1</v>
      </c>
      <c r="Z52" t="n">
        <v>10</v>
      </c>
    </row>
    <row r="53">
      <c r="A53" t="n">
        <v>51</v>
      </c>
      <c r="B53" t="n">
        <v>100</v>
      </c>
      <c r="C53" t="inlineStr">
        <is>
          <t xml:space="preserve">CONCLUIDO	</t>
        </is>
      </c>
      <c r="D53" t="n">
        <v>3.6036</v>
      </c>
      <c r="E53" t="n">
        <v>27.75</v>
      </c>
      <c r="F53" t="n">
        <v>24.61</v>
      </c>
      <c r="G53" t="n">
        <v>92.29000000000001</v>
      </c>
      <c r="H53" t="n">
        <v>1.14</v>
      </c>
      <c r="I53" t="n">
        <v>16</v>
      </c>
      <c r="J53" t="n">
        <v>215</v>
      </c>
      <c r="K53" t="n">
        <v>54.38</v>
      </c>
      <c r="L53" t="n">
        <v>13.75</v>
      </c>
      <c r="M53" t="n">
        <v>9</v>
      </c>
      <c r="N53" t="n">
        <v>46.87</v>
      </c>
      <c r="O53" t="n">
        <v>26750.75</v>
      </c>
      <c r="P53" t="n">
        <v>271.84</v>
      </c>
      <c r="Q53" t="n">
        <v>1397.25</v>
      </c>
      <c r="R53" t="n">
        <v>86.91</v>
      </c>
      <c r="S53" t="n">
        <v>66.97</v>
      </c>
      <c r="T53" t="n">
        <v>7376.24</v>
      </c>
      <c r="U53" t="n">
        <v>0.77</v>
      </c>
      <c r="V53" t="n">
        <v>0.86</v>
      </c>
      <c r="W53" t="n">
        <v>5.33</v>
      </c>
      <c r="X53" t="n">
        <v>0.45</v>
      </c>
      <c r="Y53" t="n">
        <v>1</v>
      </c>
      <c r="Z53" t="n">
        <v>10</v>
      </c>
    </row>
    <row r="54">
      <c r="A54" t="n">
        <v>52</v>
      </c>
      <c r="B54" t="n">
        <v>100</v>
      </c>
      <c r="C54" t="inlineStr">
        <is>
          <t xml:space="preserve">CONCLUIDO	</t>
        </is>
      </c>
      <c r="D54" t="n">
        <v>3.6034</v>
      </c>
      <c r="E54" t="n">
        <v>27.75</v>
      </c>
      <c r="F54" t="n">
        <v>24.61</v>
      </c>
      <c r="G54" t="n">
        <v>92.3</v>
      </c>
      <c r="H54" t="n">
        <v>1.15</v>
      </c>
      <c r="I54" t="n">
        <v>16</v>
      </c>
      <c r="J54" t="n">
        <v>215.41</v>
      </c>
      <c r="K54" t="n">
        <v>54.38</v>
      </c>
      <c r="L54" t="n">
        <v>14</v>
      </c>
      <c r="M54" t="n">
        <v>5</v>
      </c>
      <c r="N54" t="n">
        <v>47.03</v>
      </c>
      <c r="O54" t="n">
        <v>26801</v>
      </c>
      <c r="P54" t="n">
        <v>270.76</v>
      </c>
      <c r="Q54" t="n">
        <v>1397.22</v>
      </c>
      <c r="R54" t="n">
        <v>86.70999999999999</v>
      </c>
      <c r="S54" t="n">
        <v>66.97</v>
      </c>
      <c r="T54" t="n">
        <v>7274.24</v>
      </c>
      <c r="U54" t="n">
        <v>0.77</v>
      </c>
      <c r="V54" t="n">
        <v>0.86</v>
      </c>
      <c r="W54" t="n">
        <v>5.33</v>
      </c>
      <c r="X54" t="n">
        <v>0.45</v>
      </c>
      <c r="Y54" t="n">
        <v>1</v>
      </c>
      <c r="Z54" t="n">
        <v>10</v>
      </c>
    </row>
    <row r="55">
      <c r="A55" t="n">
        <v>53</v>
      </c>
      <c r="B55" t="n">
        <v>100</v>
      </c>
      <c r="C55" t="inlineStr">
        <is>
          <t xml:space="preserve">CONCLUIDO	</t>
        </is>
      </c>
      <c r="D55" t="n">
        <v>3.6041</v>
      </c>
      <c r="E55" t="n">
        <v>27.75</v>
      </c>
      <c r="F55" t="n">
        <v>24.61</v>
      </c>
      <c r="G55" t="n">
        <v>92.28</v>
      </c>
      <c r="H55" t="n">
        <v>1.17</v>
      </c>
      <c r="I55" t="n">
        <v>16</v>
      </c>
      <c r="J55" t="n">
        <v>215.82</v>
      </c>
      <c r="K55" t="n">
        <v>54.38</v>
      </c>
      <c r="L55" t="n">
        <v>14.25</v>
      </c>
      <c r="M55" t="n">
        <v>3</v>
      </c>
      <c r="N55" t="n">
        <v>47.19</v>
      </c>
      <c r="O55" t="n">
        <v>26851.31</v>
      </c>
      <c r="P55" t="n">
        <v>270.93</v>
      </c>
      <c r="Q55" t="n">
        <v>1397.25</v>
      </c>
      <c r="R55" t="n">
        <v>86.52</v>
      </c>
      <c r="S55" t="n">
        <v>66.97</v>
      </c>
      <c r="T55" t="n">
        <v>7183.81</v>
      </c>
      <c r="U55" t="n">
        <v>0.77</v>
      </c>
      <c r="V55" t="n">
        <v>0.86</v>
      </c>
      <c r="W55" t="n">
        <v>5.33</v>
      </c>
      <c r="X55" t="n">
        <v>0.44</v>
      </c>
      <c r="Y55" t="n">
        <v>1</v>
      </c>
      <c r="Z55" t="n">
        <v>10</v>
      </c>
    </row>
    <row r="56">
      <c r="A56" t="n">
        <v>54</v>
      </c>
      <c r="B56" t="n">
        <v>100</v>
      </c>
      <c r="C56" t="inlineStr">
        <is>
          <t xml:space="preserve">CONCLUIDO	</t>
        </is>
      </c>
      <c r="D56" t="n">
        <v>3.6134</v>
      </c>
      <c r="E56" t="n">
        <v>27.68</v>
      </c>
      <c r="F56" t="n">
        <v>24.57</v>
      </c>
      <c r="G56" t="n">
        <v>98.3</v>
      </c>
      <c r="H56" t="n">
        <v>1.19</v>
      </c>
      <c r="I56" t="n">
        <v>15</v>
      </c>
      <c r="J56" t="n">
        <v>216.22</v>
      </c>
      <c r="K56" t="n">
        <v>54.38</v>
      </c>
      <c r="L56" t="n">
        <v>14.5</v>
      </c>
      <c r="M56" t="n">
        <v>1</v>
      </c>
      <c r="N56" t="n">
        <v>47.35</v>
      </c>
      <c r="O56" t="n">
        <v>26901.66</v>
      </c>
      <c r="P56" t="n">
        <v>270.21</v>
      </c>
      <c r="Q56" t="n">
        <v>1397.2</v>
      </c>
      <c r="R56" t="n">
        <v>85.43000000000001</v>
      </c>
      <c r="S56" t="n">
        <v>66.97</v>
      </c>
      <c r="T56" t="n">
        <v>6640.41</v>
      </c>
      <c r="U56" t="n">
        <v>0.78</v>
      </c>
      <c r="V56" t="n">
        <v>0.86</v>
      </c>
      <c r="W56" t="n">
        <v>5.33</v>
      </c>
      <c r="X56" t="n">
        <v>0.41</v>
      </c>
      <c r="Y56" t="n">
        <v>1</v>
      </c>
      <c r="Z56" t="n">
        <v>10</v>
      </c>
    </row>
    <row r="57">
      <c r="A57" t="n">
        <v>55</v>
      </c>
      <c r="B57" t="n">
        <v>100</v>
      </c>
      <c r="C57" t="inlineStr">
        <is>
          <t xml:space="preserve">CONCLUIDO	</t>
        </is>
      </c>
      <c r="D57" t="n">
        <v>3.6134</v>
      </c>
      <c r="E57" t="n">
        <v>27.68</v>
      </c>
      <c r="F57" t="n">
        <v>24.57</v>
      </c>
      <c r="G57" t="n">
        <v>98.3</v>
      </c>
      <c r="H57" t="n">
        <v>1.21</v>
      </c>
      <c r="I57" t="n">
        <v>15</v>
      </c>
      <c r="J57" t="n">
        <v>216.63</v>
      </c>
      <c r="K57" t="n">
        <v>54.38</v>
      </c>
      <c r="L57" t="n">
        <v>14.75</v>
      </c>
      <c r="M57" t="n">
        <v>1</v>
      </c>
      <c r="N57" t="n">
        <v>47.51</v>
      </c>
      <c r="O57" t="n">
        <v>26952.08</v>
      </c>
      <c r="P57" t="n">
        <v>270.64</v>
      </c>
      <c r="Q57" t="n">
        <v>1397.2</v>
      </c>
      <c r="R57" t="n">
        <v>85.34999999999999</v>
      </c>
      <c r="S57" t="n">
        <v>66.97</v>
      </c>
      <c r="T57" t="n">
        <v>6600.21</v>
      </c>
      <c r="U57" t="n">
        <v>0.78</v>
      </c>
      <c r="V57" t="n">
        <v>0.86</v>
      </c>
      <c r="W57" t="n">
        <v>5.33</v>
      </c>
      <c r="X57" t="n">
        <v>0.41</v>
      </c>
      <c r="Y57" t="n">
        <v>1</v>
      </c>
      <c r="Z57" t="n">
        <v>10</v>
      </c>
    </row>
    <row r="58">
      <c r="A58" t="n">
        <v>56</v>
      </c>
      <c r="B58" t="n">
        <v>100</v>
      </c>
      <c r="C58" t="inlineStr">
        <is>
          <t xml:space="preserve">CONCLUIDO	</t>
        </is>
      </c>
      <c r="D58" t="n">
        <v>3.6133</v>
      </c>
      <c r="E58" t="n">
        <v>27.68</v>
      </c>
      <c r="F58" t="n">
        <v>24.58</v>
      </c>
      <c r="G58" t="n">
        <v>98.3</v>
      </c>
      <c r="H58" t="n">
        <v>1.23</v>
      </c>
      <c r="I58" t="n">
        <v>15</v>
      </c>
      <c r="J58" t="n">
        <v>217.04</v>
      </c>
      <c r="K58" t="n">
        <v>54.38</v>
      </c>
      <c r="L58" t="n">
        <v>15</v>
      </c>
      <c r="M58" t="n">
        <v>0</v>
      </c>
      <c r="N58" t="n">
        <v>47.66</v>
      </c>
      <c r="O58" t="n">
        <v>27002.55</v>
      </c>
      <c r="P58" t="n">
        <v>271.13</v>
      </c>
      <c r="Q58" t="n">
        <v>1397.2</v>
      </c>
      <c r="R58" t="n">
        <v>85.34</v>
      </c>
      <c r="S58" t="n">
        <v>66.97</v>
      </c>
      <c r="T58" t="n">
        <v>6597.49</v>
      </c>
      <c r="U58" t="n">
        <v>0.78</v>
      </c>
      <c r="V58" t="n">
        <v>0.86</v>
      </c>
      <c r="W58" t="n">
        <v>5.34</v>
      </c>
      <c r="X58" t="n">
        <v>0.41</v>
      </c>
      <c r="Y58" t="n">
        <v>1</v>
      </c>
      <c r="Z58" t="n">
        <v>10</v>
      </c>
    </row>
    <row r="59">
      <c r="A59" t="n">
        <v>0</v>
      </c>
      <c r="B59" t="n">
        <v>140</v>
      </c>
      <c r="C59" t="inlineStr">
        <is>
          <t xml:space="preserve">CONCLUIDO	</t>
        </is>
      </c>
      <c r="D59" t="n">
        <v>1.4729</v>
      </c>
      <c r="E59" t="n">
        <v>67.89</v>
      </c>
      <c r="F59" t="n">
        <v>39.2</v>
      </c>
      <c r="G59" t="n">
        <v>4.76</v>
      </c>
      <c r="H59" t="n">
        <v>0.06</v>
      </c>
      <c r="I59" t="n">
        <v>494</v>
      </c>
      <c r="J59" t="n">
        <v>274.09</v>
      </c>
      <c r="K59" t="n">
        <v>60.56</v>
      </c>
      <c r="L59" t="n">
        <v>1</v>
      </c>
      <c r="M59" t="n">
        <v>492</v>
      </c>
      <c r="N59" t="n">
        <v>72.53</v>
      </c>
      <c r="O59" t="n">
        <v>34038.11</v>
      </c>
      <c r="P59" t="n">
        <v>679.83</v>
      </c>
      <c r="Q59" t="n">
        <v>1398.21</v>
      </c>
      <c r="R59" t="n">
        <v>563.79</v>
      </c>
      <c r="S59" t="n">
        <v>66.97</v>
      </c>
      <c r="T59" t="n">
        <v>243428.14</v>
      </c>
      <c r="U59" t="n">
        <v>0.12</v>
      </c>
      <c r="V59" t="n">
        <v>0.54</v>
      </c>
      <c r="W59" t="n">
        <v>6.12</v>
      </c>
      <c r="X59" t="n">
        <v>15.01</v>
      </c>
      <c r="Y59" t="n">
        <v>1</v>
      </c>
      <c r="Z59" t="n">
        <v>10</v>
      </c>
    </row>
    <row r="60">
      <c r="A60" t="n">
        <v>1</v>
      </c>
      <c r="B60" t="n">
        <v>140</v>
      </c>
      <c r="C60" t="inlineStr">
        <is>
          <t xml:space="preserve">CONCLUIDO	</t>
        </is>
      </c>
      <c r="D60" t="n">
        <v>1.8</v>
      </c>
      <c r="E60" t="n">
        <v>55.56</v>
      </c>
      <c r="F60" t="n">
        <v>34.53</v>
      </c>
      <c r="G60" t="n">
        <v>5.97</v>
      </c>
      <c r="H60" t="n">
        <v>0.08</v>
      </c>
      <c r="I60" t="n">
        <v>347</v>
      </c>
      <c r="J60" t="n">
        <v>274.57</v>
      </c>
      <c r="K60" t="n">
        <v>60.56</v>
      </c>
      <c r="L60" t="n">
        <v>1.25</v>
      </c>
      <c r="M60" t="n">
        <v>345</v>
      </c>
      <c r="N60" t="n">
        <v>72.76000000000001</v>
      </c>
      <c r="O60" t="n">
        <v>34097.72</v>
      </c>
      <c r="P60" t="n">
        <v>598.15</v>
      </c>
      <c r="Q60" t="n">
        <v>1398.4</v>
      </c>
      <c r="R60" t="n">
        <v>410.19</v>
      </c>
      <c r="S60" t="n">
        <v>66.97</v>
      </c>
      <c r="T60" t="n">
        <v>167359.58</v>
      </c>
      <c r="U60" t="n">
        <v>0.16</v>
      </c>
      <c r="V60" t="n">
        <v>0.61</v>
      </c>
      <c r="W60" t="n">
        <v>5.88</v>
      </c>
      <c r="X60" t="n">
        <v>10.35</v>
      </c>
      <c r="Y60" t="n">
        <v>1</v>
      </c>
      <c r="Z60" t="n">
        <v>10</v>
      </c>
    </row>
    <row r="61">
      <c r="A61" t="n">
        <v>2</v>
      </c>
      <c r="B61" t="n">
        <v>140</v>
      </c>
      <c r="C61" t="inlineStr">
        <is>
          <t xml:space="preserve">CONCLUIDO	</t>
        </is>
      </c>
      <c r="D61" t="n">
        <v>2.0428</v>
      </c>
      <c r="E61" t="n">
        <v>48.95</v>
      </c>
      <c r="F61" t="n">
        <v>32.06</v>
      </c>
      <c r="G61" t="n">
        <v>7.18</v>
      </c>
      <c r="H61" t="n">
        <v>0.1</v>
      </c>
      <c r="I61" t="n">
        <v>268</v>
      </c>
      <c r="J61" t="n">
        <v>275.05</v>
      </c>
      <c r="K61" t="n">
        <v>60.56</v>
      </c>
      <c r="L61" t="n">
        <v>1.5</v>
      </c>
      <c r="M61" t="n">
        <v>266</v>
      </c>
      <c r="N61" t="n">
        <v>73</v>
      </c>
      <c r="O61" t="n">
        <v>34157.42</v>
      </c>
      <c r="P61" t="n">
        <v>554.4</v>
      </c>
      <c r="Q61" t="n">
        <v>1397.86</v>
      </c>
      <c r="R61" t="n">
        <v>329.95</v>
      </c>
      <c r="S61" t="n">
        <v>66.97</v>
      </c>
      <c r="T61" t="n">
        <v>127636.23</v>
      </c>
      <c r="U61" t="n">
        <v>0.2</v>
      </c>
      <c r="V61" t="n">
        <v>0.66</v>
      </c>
      <c r="W61" t="n">
        <v>5.73</v>
      </c>
      <c r="X61" t="n">
        <v>7.88</v>
      </c>
      <c r="Y61" t="n">
        <v>1</v>
      </c>
      <c r="Z61" t="n">
        <v>10</v>
      </c>
    </row>
    <row r="62">
      <c r="A62" t="n">
        <v>3</v>
      </c>
      <c r="B62" t="n">
        <v>140</v>
      </c>
      <c r="C62" t="inlineStr">
        <is>
          <t xml:space="preserve">CONCLUIDO	</t>
        </is>
      </c>
      <c r="D62" t="n">
        <v>2.2309</v>
      </c>
      <c r="E62" t="n">
        <v>44.82</v>
      </c>
      <c r="F62" t="n">
        <v>30.54</v>
      </c>
      <c r="G62" t="n">
        <v>8.41</v>
      </c>
      <c r="H62" t="n">
        <v>0.11</v>
      </c>
      <c r="I62" t="n">
        <v>218</v>
      </c>
      <c r="J62" t="n">
        <v>275.54</v>
      </c>
      <c r="K62" t="n">
        <v>60.56</v>
      </c>
      <c r="L62" t="n">
        <v>1.75</v>
      </c>
      <c r="M62" t="n">
        <v>216</v>
      </c>
      <c r="N62" t="n">
        <v>73.23</v>
      </c>
      <c r="O62" t="n">
        <v>34217.22</v>
      </c>
      <c r="P62" t="n">
        <v>527.26</v>
      </c>
      <c r="Q62" t="n">
        <v>1397.65</v>
      </c>
      <c r="R62" t="n">
        <v>280.81</v>
      </c>
      <c r="S62" t="n">
        <v>66.97</v>
      </c>
      <c r="T62" t="n">
        <v>103315.78</v>
      </c>
      <c r="U62" t="n">
        <v>0.24</v>
      </c>
      <c r="V62" t="n">
        <v>0.6899999999999999</v>
      </c>
      <c r="W62" t="n">
        <v>5.64</v>
      </c>
      <c r="X62" t="n">
        <v>6.37</v>
      </c>
      <c r="Y62" t="n">
        <v>1</v>
      </c>
      <c r="Z62" t="n">
        <v>10</v>
      </c>
    </row>
    <row r="63">
      <c r="A63" t="n">
        <v>4</v>
      </c>
      <c r="B63" t="n">
        <v>140</v>
      </c>
      <c r="C63" t="inlineStr">
        <is>
          <t xml:space="preserve">CONCLUIDO	</t>
        </is>
      </c>
      <c r="D63" t="n">
        <v>2.374</v>
      </c>
      <c r="E63" t="n">
        <v>42.12</v>
      </c>
      <c r="F63" t="n">
        <v>29.56</v>
      </c>
      <c r="G63" t="n">
        <v>9.59</v>
      </c>
      <c r="H63" t="n">
        <v>0.13</v>
      </c>
      <c r="I63" t="n">
        <v>185</v>
      </c>
      <c r="J63" t="n">
        <v>276.02</v>
      </c>
      <c r="K63" t="n">
        <v>60.56</v>
      </c>
      <c r="L63" t="n">
        <v>2</v>
      </c>
      <c r="M63" t="n">
        <v>183</v>
      </c>
      <c r="N63" t="n">
        <v>73.47</v>
      </c>
      <c r="O63" t="n">
        <v>34277.1</v>
      </c>
      <c r="P63" t="n">
        <v>509.58</v>
      </c>
      <c r="Q63" t="n">
        <v>1397.41</v>
      </c>
      <c r="R63" t="n">
        <v>248.42</v>
      </c>
      <c r="S63" t="n">
        <v>66.97</v>
      </c>
      <c r="T63" t="n">
        <v>87288.17999999999</v>
      </c>
      <c r="U63" t="n">
        <v>0.27</v>
      </c>
      <c r="V63" t="n">
        <v>0.71</v>
      </c>
      <c r="W63" t="n">
        <v>5.6</v>
      </c>
      <c r="X63" t="n">
        <v>5.39</v>
      </c>
      <c r="Y63" t="n">
        <v>1</v>
      </c>
      <c r="Z63" t="n">
        <v>10</v>
      </c>
    </row>
    <row r="64">
      <c r="A64" t="n">
        <v>5</v>
      </c>
      <c r="B64" t="n">
        <v>140</v>
      </c>
      <c r="C64" t="inlineStr">
        <is>
          <t xml:space="preserve">CONCLUIDO	</t>
        </is>
      </c>
      <c r="D64" t="n">
        <v>2.4955</v>
      </c>
      <c r="E64" t="n">
        <v>40.07</v>
      </c>
      <c r="F64" t="n">
        <v>28.82</v>
      </c>
      <c r="G64" t="n">
        <v>10.81</v>
      </c>
      <c r="H64" t="n">
        <v>0.14</v>
      </c>
      <c r="I64" t="n">
        <v>160</v>
      </c>
      <c r="J64" t="n">
        <v>276.51</v>
      </c>
      <c r="K64" t="n">
        <v>60.56</v>
      </c>
      <c r="L64" t="n">
        <v>2.25</v>
      </c>
      <c r="M64" t="n">
        <v>158</v>
      </c>
      <c r="N64" t="n">
        <v>73.70999999999999</v>
      </c>
      <c r="O64" t="n">
        <v>34337.08</v>
      </c>
      <c r="P64" t="n">
        <v>495.87</v>
      </c>
      <c r="Q64" t="n">
        <v>1397.79</v>
      </c>
      <c r="R64" t="n">
        <v>223.09</v>
      </c>
      <c r="S64" t="n">
        <v>66.97</v>
      </c>
      <c r="T64" t="n">
        <v>74744.82000000001</v>
      </c>
      <c r="U64" t="n">
        <v>0.3</v>
      </c>
      <c r="V64" t="n">
        <v>0.73</v>
      </c>
      <c r="W64" t="n">
        <v>5.58</v>
      </c>
      <c r="X64" t="n">
        <v>4.64</v>
      </c>
      <c r="Y64" t="n">
        <v>1</v>
      </c>
      <c r="Z64" t="n">
        <v>10</v>
      </c>
    </row>
    <row r="65">
      <c r="A65" t="n">
        <v>6</v>
      </c>
      <c r="B65" t="n">
        <v>140</v>
      </c>
      <c r="C65" t="inlineStr">
        <is>
          <t xml:space="preserve">CONCLUIDO	</t>
        </is>
      </c>
      <c r="D65" t="n">
        <v>2.5979</v>
      </c>
      <c r="E65" t="n">
        <v>38.49</v>
      </c>
      <c r="F65" t="n">
        <v>28.23</v>
      </c>
      <c r="G65" t="n">
        <v>12.01</v>
      </c>
      <c r="H65" t="n">
        <v>0.16</v>
      </c>
      <c r="I65" t="n">
        <v>141</v>
      </c>
      <c r="J65" t="n">
        <v>277</v>
      </c>
      <c r="K65" t="n">
        <v>60.56</v>
      </c>
      <c r="L65" t="n">
        <v>2.5</v>
      </c>
      <c r="M65" t="n">
        <v>139</v>
      </c>
      <c r="N65" t="n">
        <v>73.94</v>
      </c>
      <c r="O65" t="n">
        <v>34397.15</v>
      </c>
      <c r="P65" t="n">
        <v>484.99</v>
      </c>
      <c r="Q65" t="n">
        <v>1397.47</v>
      </c>
      <c r="R65" t="n">
        <v>204.89</v>
      </c>
      <c r="S65" t="n">
        <v>66.97</v>
      </c>
      <c r="T65" t="n">
        <v>65740.97</v>
      </c>
      <c r="U65" t="n">
        <v>0.33</v>
      </c>
      <c r="V65" t="n">
        <v>0.75</v>
      </c>
      <c r="W65" t="n">
        <v>5.52</v>
      </c>
      <c r="X65" t="n">
        <v>4.06</v>
      </c>
      <c r="Y65" t="n">
        <v>1</v>
      </c>
      <c r="Z65" t="n">
        <v>10</v>
      </c>
    </row>
    <row r="66">
      <c r="A66" t="n">
        <v>7</v>
      </c>
      <c r="B66" t="n">
        <v>140</v>
      </c>
      <c r="C66" t="inlineStr">
        <is>
          <t xml:space="preserve">CONCLUIDO	</t>
        </is>
      </c>
      <c r="D66" t="n">
        <v>2.6827</v>
      </c>
      <c r="E66" t="n">
        <v>37.28</v>
      </c>
      <c r="F66" t="n">
        <v>27.79</v>
      </c>
      <c r="G66" t="n">
        <v>13.24</v>
      </c>
      <c r="H66" t="n">
        <v>0.18</v>
      </c>
      <c r="I66" t="n">
        <v>126</v>
      </c>
      <c r="J66" t="n">
        <v>277.48</v>
      </c>
      <c r="K66" t="n">
        <v>60.56</v>
      </c>
      <c r="L66" t="n">
        <v>2.75</v>
      </c>
      <c r="M66" t="n">
        <v>124</v>
      </c>
      <c r="N66" t="n">
        <v>74.18000000000001</v>
      </c>
      <c r="O66" t="n">
        <v>34457.31</v>
      </c>
      <c r="P66" t="n">
        <v>476.91</v>
      </c>
      <c r="Q66" t="n">
        <v>1397.45</v>
      </c>
      <c r="R66" t="n">
        <v>190.58</v>
      </c>
      <c r="S66" t="n">
        <v>66.97</v>
      </c>
      <c r="T66" t="n">
        <v>58663.79</v>
      </c>
      <c r="U66" t="n">
        <v>0.35</v>
      </c>
      <c r="V66" t="n">
        <v>0.76</v>
      </c>
      <c r="W66" t="n">
        <v>5.51</v>
      </c>
      <c r="X66" t="n">
        <v>3.62</v>
      </c>
      <c r="Y66" t="n">
        <v>1</v>
      </c>
      <c r="Z66" t="n">
        <v>10</v>
      </c>
    </row>
    <row r="67">
      <c r="A67" t="n">
        <v>8</v>
      </c>
      <c r="B67" t="n">
        <v>140</v>
      </c>
      <c r="C67" t="inlineStr">
        <is>
          <t xml:space="preserve">CONCLUIDO	</t>
        </is>
      </c>
      <c r="D67" t="n">
        <v>2.7556</v>
      </c>
      <c r="E67" t="n">
        <v>36.29</v>
      </c>
      <c r="F67" t="n">
        <v>27.43</v>
      </c>
      <c r="G67" t="n">
        <v>14.44</v>
      </c>
      <c r="H67" t="n">
        <v>0.19</v>
      </c>
      <c r="I67" t="n">
        <v>114</v>
      </c>
      <c r="J67" t="n">
        <v>277.97</v>
      </c>
      <c r="K67" t="n">
        <v>60.56</v>
      </c>
      <c r="L67" t="n">
        <v>3</v>
      </c>
      <c r="M67" t="n">
        <v>112</v>
      </c>
      <c r="N67" t="n">
        <v>74.42</v>
      </c>
      <c r="O67" t="n">
        <v>34517.57</v>
      </c>
      <c r="P67" t="n">
        <v>469.67</v>
      </c>
      <c r="Q67" t="n">
        <v>1397.42</v>
      </c>
      <c r="R67" t="n">
        <v>179.11</v>
      </c>
      <c r="S67" t="n">
        <v>66.97</v>
      </c>
      <c r="T67" t="n">
        <v>52985.01</v>
      </c>
      <c r="U67" t="n">
        <v>0.37</v>
      </c>
      <c r="V67" t="n">
        <v>0.77</v>
      </c>
      <c r="W67" t="n">
        <v>5.48</v>
      </c>
      <c r="X67" t="n">
        <v>3.27</v>
      </c>
      <c r="Y67" t="n">
        <v>1</v>
      </c>
      <c r="Z67" t="n">
        <v>10</v>
      </c>
    </row>
    <row r="68">
      <c r="A68" t="n">
        <v>9</v>
      </c>
      <c r="B68" t="n">
        <v>140</v>
      </c>
      <c r="C68" t="inlineStr">
        <is>
          <t xml:space="preserve">CONCLUIDO	</t>
        </is>
      </c>
      <c r="D68" t="n">
        <v>2.8195</v>
      </c>
      <c r="E68" t="n">
        <v>35.47</v>
      </c>
      <c r="F68" t="n">
        <v>27.14</v>
      </c>
      <c r="G68" t="n">
        <v>15.66</v>
      </c>
      <c r="H68" t="n">
        <v>0.21</v>
      </c>
      <c r="I68" t="n">
        <v>104</v>
      </c>
      <c r="J68" t="n">
        <v>278.46</v>
      </c>
      <c r="K68" t="n">
        <v>60.56</v>
      </c>
      <c r="L68" t="n">
        <v>3.25</v>
      </c>
      <c r="M68" t="n">
        <v>102</v>
      </c>
      <c r="N68" t="n">
        <v>74.66</v>
      </c>
      <c r="O68" t="n">
        <v>34577.92</v>
      </c>
      <c r="P68" t="n">
        <v>463.79</v>
      </c>
      <c r="Q68" t="n">
        <v>1397.47</v>
      </c>
      <c r="R68" t="n">
        <v>168.98</v>
      </c>
      <c r="S68" t="n">
        <v>66.97</v>
      </c>
      <c r="T68" t="n">
        <v>47973.21</v>
      </c>
      <c r="U68" t="n">
        <v>0.4</v>
      </c>
      <c r="V68" t="n">
        <v>0.78</v>
      </c>
      <c r="W68" t="n">
        <v>5.47</v>
      </c>
      <c r="X68" t="n">
        <v>2.97</v>
      </c>
      <c r="Y68" t="n">
        <v>1</v>
      </c>
      <c r="Z68" t="n">
        <v>10</v>
      </c>
    </row>
    <row r="69">
      <c r="A69" t="n">
        <v>10</v>
      </c>
      <c r="B69" t="n">
        <v>140</v>
      </c>
      <c r="C69" t="inlineStr">
        <is>
          <t xml:space="preserve">CONCLUIDO	</t>
        </is>
      </c>
      <c r="D69" t="n">
        <v>2.8792</v>
      </c>
      <c r="E69" t="n">
        <v>34.73</v>
      </c>
      <c r="F69" t="n">
        <v>26.87</v>
      </c>
      <c r="G69" t="n">
        <v>16.97</v>
      </c>
      <c r="H69" t="n">
        <v>0.22</v>
      </c>
      <c r="I69" t="n">
        <v>95</v>
      </c>
      <c r="J69" t="n">
        <v>278.95</v>
      </c>
      <c r="K69" t="n">
        <v>60.56</v>
      </c>
      <c r="L69" t="n">
        <v>3.5</v>
      </c>
      <c r="M69" t="n">
        <v>93</v>
      </c>
      <c r="N69" t="n">
        <v>74.90000000000001</v>
      </c>
      <c r="O69" t="n">
        <v>34638.36</v>
      </c>
      <c r="P69" t="n">
        <v>458.45</v>
      </c>
      <c r="Q69" t="n">
        <v>1397.31</v>
      </c>
      <c r="R69" t="n">
        <v>160.82</v>
      </c>
      <c r="S69" t="n">
        <v>66.97</v>
      </c>
      <c r="T69" t="n">
        <v>43935.29</v>
      </c>
      <c r="U69" t="n">
        <v>0.42</v>
      </c>
      <c r="V69" t="n">
        <v>0.78</v>
      </c>
      <c r="W69" t="n">
        <v>5.44</v>
      </c>
      <c r="X69" t="n">
        <v>2.7</v>
      </c>
      <c r="Y69" t="n">
        <v>1</v>
      </c>
      <c r="Z69" t="n">
        <v>10</v>
      </c>
    </row>
    <row r="70">
      <c r="A70" t="n">
        <v>11</v>
      </c>
      <c r="B70" t="n">
        <v>140</v>
      </c>
      <c r="C70" t="inlineStr">
        <is>
          <t xml:space="preserve">CONCLUIDO	</t>
        </is>
      </c>
      <c r="D70" t="n">
        <v>2.9238</v>
      </c>
      <c r="E70" t="n">
        <v>34.2</v>
      </c>
      <c r="F70" t="n">
        <v>26.71</v>
      </c>
      <c r="G70" t="n">
        <v>18.21</v>
      </c>
      <c r="H70" t="n">
        <v>0.24</v>
      </c>
      <c r="I70" t="n">
        <v>88</v>
      </c>
      <c r="J70" t="n">
        <v>279.44</v>
      </c>
      <c r="K70" t="n">
        <v>60.56</v>
      </c>
      <c r="L70" t="n">
        <v>3.75</v>
      </c>
      <c r="M70" t="n">
        <v>86</v>
      </c>
      <c r="N70" t="n">
        <v>75.14</v>
      </c>
      <c r="O70" t="n">
        <v>34698.9</v>
      </c>
      <c r="P70" t="n">
        <v>454.84</v>
      </c>
      <c r="Q70" t="n">
        <v>1397.31</v>
      </c>
      <c r="R70" t="n">
        <v>155.3</v>
      </c>
      <c r="S70" t="n">
        <v>66.97</v>
      </c>
      <c r="T70" t="n">
        <v>41212.38</v>
      </c>
      <c r="U70" t="n">
        <v>0.43</v>
      </c>
      <c r="V70" t="n">
        <v>0.79</v>
      </c>
      <c r="W70" t="n">
        <v>5.44</v>
      </c>
      <c r="X70" t="n">
        <v>2.54</v>
      </c>
      <c r="Y70" t="n">
        <v>1</v>
      </c>
      <c r="Z70" t="n">
        <v>10</v>
      </c>
    </row>
    <row r="71">
      <c r="A71" t="n">
        <v>12</v>
      </c>
      <c r="B71" t="n">
        <v>140</v>
      </c>
      <c r="C71" t="inlineStr">
        <is>
          <t xml:space="preserve">CONCLUIDO	</t>
        </is>
      </c>
      <c r="D71" t="n">
        <v>2.9693</v>
      </c>
      <c r="E71" t="n">
        <v>33.68</v>
      </c>
      <c r="F71" t="n">
        <v>26.49</v>
      </c>
      <c r="G71" t="n">
        <v>19.39</v>
      </c>
      <c r="H71" t="n">
        <v>0.25</v>
      </c>
      <c r="I71" t="n">
        <v>82</v>
      </c>
      <c r="J71" t="n">
        <v>279.94</v>
      </c>
      <c r="K71" t="n">
        <v>60.56</v>
      </c>
      <c r="L71" t="n">
        <v>4</v>
      </c>
      <c r="M71" t="n">
        <v>80</v>
      </c>
      <c r="N71" t="n">
        <v>75.38</v>
      </c>
      <c r="O71" t="n">
        <v>34759.54</v>
      </c>
      <c r="P71" t="n">
        <v>450.56</v>
      </c>
      <c r="Q71" t="n">
        <v>1397.39</v>
      </c>
      <c r="R71" t="n">
        <v>148.04</v>
      </c>
      <c r="S71" t="n">
        <v>66.97</v>
      </c>
      <c r="T71" t="n">
        <v>37613.81</v>
      </c>
      <c r="U71" t="n">
        <v>0.45</v>
      </c>
      <c r="V71" t="n">
        <v>0.79</v>
      </c>
      <c r="W71" t="n">
        <v>5.44</v>
      </c>
      <c r="X71" t="n">
        <v>2.33</v>
      </c>
      <c r="Y71" t="n">
        <v>1</v>
      </c>
      <c r="Z71" t="n">
        <v>10</v>
      </c>
    </row>
    <row r="72">
      <c r="A72" t="n">
        <v>13</v>
      </c>
      <c r="B72" t="n">
        <v>140</v>
      </c>
      <c r="C72" t="inlineStr">
        <is>
          <t xml:space="preserve">CONCLUIDO	</t>
        </is>
      </c>
      <c r="D72" t="n">
        <v>3.0036</v>
      </c>
      <c r="E72" t="n">
        <v>33.29</v>
      </c>
      <c r="F72" t="n">
        <v>26.37</v>
      </c>
      <c r="G72" t="n">
        <v>20.55</v>
      </c>
      <c r="H72" t="n">
        <v>0.27</v>
      </c>
      <c r="I72" t="n">
        <v>77</v>
      </c>
      <c r="J72" t="n">
        <v>280.43</v>
      </c>
      <c r="K72" t="n">
        <v>60.56</v>
      </c>
      <c r="L72" t="n">
        <v>4.25</v>
      </c>
      <c r="M72" t="n">
        <v>75</v>
      </c>
      <c r="N72" t="n">
        <v>75.62</v>
      </c>
      <c r="O72" t="n">
        <v>34820.27</v>
      </c>
      <c r="P72" t="n">
        <v>447.63</v>
      </c>
      <c r="Q72" t="n">
        <v>1397.41</v>
      </c>
      <c r="R72" t="n">
        <v>144.13</v>
      </c>
      <c r="S72" t="n">
        <v>66.97</v>
      </c>
      <c r="T72" t="n">
        <v>35681.71</v>
      </c>
      <c r="U72" t="n">
        <v>0.46</v>
      </c>
      <c r="V72" t="n">
        <v>0.8</v>
      </c>
      <c r="W72" t="n">
        <v>5.43</v>
      </c>
      <c r="X72" t="n">
        <v>2.2</v>
      </c>
      <c r="Y72" t="n">
        <v>1</v>
      </c>
      <c r="Z72" t="n">
        <v>10</v>
      </c>
    </row>
    <row r="73">
      <c r="A73" t="n">
        <v>14</v>
      </c>
      <c r="B73" t="n">
        <v>140</v>
      </c>
      <c r="C73" t="inlineStr">
        <is>
          <t xml:space="preserve">CONCLUIDO	</t>
        </is>
      </c>
      <c r="D73" t="n">
        <v>3.0413</v>
      </c>
      <c r="E73" t="n">
        <v>32.88</v>
      </c>
      <c r="F73" t="n">
        <v>26.22</v>
      </c>
      <c r="G73" t="n">
        <v>21.85</v>
      </c>
      <c r="H73" t="n">
        <v>0.29</v>
      </c>
      <c r="I73" t="n">
        <v>72</v>
      </c>
      <c r="J73" t="n">
        <v>280.92</v>
      </c>
      <c r="K73" t="n">
        <v>60.56</v>
      </c>
      <c r="L73" t="n">
        <v>4.5</v>
      </c>
      <c r="M73" t="n">
        <v>70</v>
      </c>
      <c r="N73" t="n">
        <v>75.87</v>
      </c>
      <c r="O73" t="n">
        <v>34881.09</v>
      </c>
      <c r="P73" t="n">
        <v>444.3</v>
      </c>
      <c r="Q73" t="n">
        <v>1397.41</v>
      </c>
      <c r="R73" t="n">
        <v>139.55</v>
      </c>
      <c r="S73" t="n">
        <v>66.97</v>
      </c>
      <c r="T73" t="n">
        <v>33418.04</v>
      </c>
      <c r="U73" t="n">
        <v>0.48</v>
      </c>
      <c r="V73" t="n">
        <v>0.8</v>
      </c>
      <c r="W73" t="n">
        <v>5.41</v>
      </c>
      <c r="X73" t="n">
        <v>2.05</v>
      </c>
      <c r="Y73" t="n">
        <v>1</v>
      </c>
      <c r="Z73" t="n">
        <v>10</v>
      </c>
    </row>
    <row r="74">
      <c r="A74" t="n">
        <v>15</v>
      </c>
      <c r="B74" t="n">
        <v>140</v>
      </c>
      <c r="C74" t="inlineStr">
        <is>
          <t xml:space="preserve">CONCLUIDO	</t>
        </is>
      </c>
      <c r="D74" t="n">
        <v>3.0724</v>
      </c>
      <c r="E74" t="n">
        <v>32.55</v>
      </c>
      <c r="F74" t="n">
        <v>26.1</v>
      </c>
      <c r="G74" t="n">
        <v>23.03</v>
      </c>
      <c r="H74" t="n">
        <v>0.3</v>
      </c>
      <c r="I74" t="n">
        <v>68</v>
      </c>
      <c r="J74" t="n">
        <v>281.41</v>
      </c>
      <c r="K74" t="n">
        <v>60.56</v>
      </c>
      <c r="L74" t="n">
        <v>4.75</v>
      </c>
      <c r="M74" t="n">
        <v>66</v>
      </c>
      <c r="N74" t="n">
        <v>76.11</v>
      </c>
      <c r="O74" t="n">
        <v>34942.02</v>
      </c>
      <c r="P74" t="n">
        <v>441.44</v>
      </c>
      <c r="Q74" t="n">
        <v>1397.33</v>
      </c>
      <c r="R74" t="n">
        <v>135.29</v>
      </c>
      <c r="S74" t="n">
        <v>66.97</v>
      </c>
      <c r="T74" t="n">
        <v>31308.32</v>
      </c>
      <c r="U74" t="n">
        <v>0.5</v>
      </c>
      <c r="V74" t="n">
        <v>0.8100000000000001</v>
      </c>
      <c r="W74" t="n">
        <v>5.41</v>
      </c>
      <c r="X74" t="n">
        <v>1.93</v>
      </c>
      <c r="Y74" t="n">
        <v>1</v>
      </c>
      <c r="Z74" t="n">
        <v>10</v>
      </c>
    </row>
    <row r="75">
      <c r="A75" t="n">
        <v>16</v>
      </c>
      <c r="B75" t="n">
        <v>140</v>
      </c>
      <c r="C75" t="inlineStr">
        <is>
          <t xml:space="preserve">CONCLUIDO	</t>
        </is>
      </c>
      <c r="D75" t="n">
        <v>3.1024</v>
      </c>
      <c r="E75" t="n">
        <v>32.23</v>
      </c>
      <c r="F75" t="n">
        <v>25.99</v>
      </c>
      <c r="G75" t="n">
        <v>24.37</v>
      </c>
      <c r="H75" t="n">
        <v>0.32</v>
      </c>
      <c r="I75" t="n">
        <v>64</v>
      </c>
      <c r="J75" t="n">
        <v>281.91</v>
      </c>
      <c r="K75" t="n">
        <v>60.56</v>
      </c>
      <c r="L75" t="n">
        <v>5</v>
      </c>
      <c r="M75" t="n">
        <v>62</v>
      </c>
      <c r="N75" t="n">
        <v>76.34999999999999</v>
      </c>
      <c r="O75" t="n">
        <v>35003.04</v>
      </c>
      <c r="P75" t="n">
        <v>438.81</v>
      </c>
      <c r="Q75" t="n">
        <v>1397.35</v>
      </c>
      <c r="R75" t="n">
        <v>131.88</v>
      </c>
      <c r="S75" t="n">
        <v>66.97</v>
      </c>
      <c r="T75" t="n">
        <v>29620.19</v>
      </c>
      <c r="U75" t="n">
        <v>0.51</v>
      </c>
      <c r="V75" t="n">
        <v>0.8100000000000001</v>
      </c>
      <c r="W75" t="n">
        <v>5.4</v>
      </c>
      <c r="X75" t="n">
        <v>1.82</v>
      </c>
      <c r="Y75" t="n">
        <v>1</v>
      </c>
      <c r="Z75" t="n">
        <v>10</v>
      </c>
    </row>
    <row r="76">
      <c r="A76" t="n">
        <v>17</v>
      </c>
      <c r="B76" t="n">
        <v>140</v>
      </c>
      <c r="C76" t="inlineStr">
        <is>
          <t xml:space="preserve">CONCLUIDO	</t>
        </is>
      </c>
      <c r="D76" t="n">
        <v>3.127</v>
      </c>
      <c r="E76" t="n">
        <v>31.98</v>
      </c>
      <c r="F76" t="n">
        <v>25.89</v>
      </c>
      <c r="G76" t="n">
        <v>25.47</v>
      </c>
      <c r="H76" t="n">
        <v>0.33</v>
      </c>
      <c r="I76" t="n">
        <v>61</v>
      </c>
      <c r="J76" t="n">
        <v>282.4</v>
      </c>
      <c r="K76" t="n">
        <v>60.56</v>
      </c>
      <c r="L76" t="n">
        <v>5.25</v>
      </c>
      <c r="M76" t="n">
        <v>59</v>
      </c>
      <c r="N76" t="n">
        <v>76.59999999999999</v>
      </c>
      <c r="O76" t="n">
        <v>35064.15</v>
      </c>
      <c r="P76" t="n">
        <v>436.66</v>
      </c>
      <c r="Q76" t="n">
        <v>1397.34</v>
      </c>
      <c r="R76" t="n">
        <v>128.83</v>
      </c>
      <c r="S76" t="n">
        <v>66.97</v>
      </c>
      <c r="T76" t="n">
        <v>28109.47</v>
      </c>
      <c r="U76" t="n">
        <v>0.52</v>
      </c>
      <c r="V76" t="n">
        <v>0.8100000000000001</v>
      </c>
      <c r="W76" t="n">
        <v>5.4</v>
      </c>
      <c r="X76" t="n">
        <v>1.73</v>
      </c>
      <c r="Y76" t="n">
        <v>1</v>
      </c>
      <c r="Z76" t="n">
        <v>10</v>
      </c>
    </row>
    <row r="77">
      <c r="A77" t="n">
        <v>18</v>
      </c>
      <c r="B77" t="n">
        <v>140</v>
      </c>
      <c r="C77" t="inlineStr">
        <is>
          <t xml:space="preserve">CONCLUIDO	</t>
        </is>
      </c>
      <c r="D77" t="n">
        <v>3.1524</v>
      </c>
      <c r="E77" t="n">
        <v>31.72</v>
      </c>
      <c r="F77" t="n">
        <v>25.79</v>
      </c>
      <c r="G77" t="n">
        <v>26.68</v>
      </c>
      <c r="H77" t="n">
        <v>0.35</v>
      </c>
      <c r="I77" t="n">
        <v>58</v>
      </c>
      <c r="J77" t="n">
        <v>282.9</v>
      </c>
      <c r="K77" t="n">
        <v>60.56</v>
      </c>
      <c r="L77" t="n">
        <v>5.5</v>
      </c>
      <c r="M77" t="n">
        <v>56</v>
      </c>
      <c r="N77" t="n">
        <v>76.84999999999999</v>
      </c>
      <c r="O77" t="n">
        <v>35125.37</v>
      </c>
      <c r="P77" t="n">
        <v>434.02</v>
      </c>
      <c r="Q77" t="n">
        <v>1397.33</v>
      </c>
      <c r="R77" t="n">
        <v>125.51</v>
      </c>
      <c r="S77" t="n">
        <v>66.97</v>
      </c>
      <c r="T77" t="n">
        <v>26466.49</v>
      </c>
      <c r="U77" t="n">
        <v>0.53</v>
      </c>
      <c r="V77" t="n">
        <v>0.82</v>
      </c>
      <c r="W77" t="n">
        <v>5.39</v>
      </c>
      <c r="X77" t="n">
        <v>1.62</v>
      </c>
      <c r="Y77" t="n">
        <v>1</v>
      </c>
      <c r="Z77" t="n">
        <v>10</v>
      </c>
    </row>
    <row r="78">
      <c r="A78" t="n">
        <v>19</v>
      </c>
      <c r="B78" t="n">
        <v>140</v>
      </c>
      <c r="C78" t="inlineStr">
        <is>
          <t xml:space="preserve">CONCLUIDO	</t>
        </is>
      </c>
      <c r="D78" t="n">
        <v>3.175</v>
      </c>
      <c r="E78" t="n">
        <v>31.5</v>
      </c>
      <c r="F78" t="n">
        <v>25.72</v>
      </c>
      <c r="G78" t="n">
        <v>28.06</v>
      </c>
      <c r="H78" t="n">
        <v>0.36</v>
      </c>
      <c r="I78" t="n">
        <v>55</v>
      </c>
      <c r="J78" t="n">
        <v>283.4</v>
      </c>
      <c r="K78" t="n">
        <v>60.56</v>
      </c>
      <c r="L78" t="n">
        <v>5.75</v>
      </c>
      <c r="M78" t="n">
        <v>53</v>
      </c>
      <c r="N78" t="n">
        <v>77.09</v>
      </c>
      <c r="O78" t="n">
        <v>35186.68</v>
      </c>
      <c r="P78" t="n">
        <v>432.2</v>
      </c>
      <c r="Q78" t="n">
        <v>1397.24</v>
      </c>
      <c r="R78" t="n">
        <v>123.17</v>
      </c>
      <c r="S78" t="n">
        <v>66.97</v>
      </c>
      <c r="T78" t="n">
        <v>25312.82</v>
      </c>
      <c r="U78" t="n">
        <v>0.54</v>
      </c>
      <c r="V78" t="n">
        <v>0.82</v>
      </c>
      <c r="W78" t="n">
        <v>5.39</v>
      </c>
      <c r="X78" t="n">
        <v>1.56</v>
      </c>
      <c r="Y78" t="n">
        <v>1</v>
      </c>
      <c r="Z78" t="n">
        <v>10</v>
      </c>
    </row>
    <row r="79">
      <c r="A79" t="n">
        <v>20</v>
      </c>
      <c r="B79" t="n">
        <v>140</v>
      </c>
      <c r="C79" t="inlineStr">
        <is>
          <t xml:space="preserve">CONCLUIDO	</t>
        </is>
      </c>
      <c r="D79" t="n">
        <v>3.1928</v>
      </c>
      <c r="E79" t="n">
        <v>31.32</v>
      </c>
      <c r="F79" t="n">
        <v>25.65</v>
      </c>
      <c r="G79" t="n">
        <v>29.04</v>
      </c>
      <c r="H79" t="n">
        <v>0.38</v>
      </c>
      <c r="I79" t="n">
        <v>53</v>
      </c>
      <c r="J79" t="n">
        <v>283.9</v>
      </c>
      <c r="K79" t="n">
        <v>60.56</v>
      </c>
      <c r="L79" t="n">
        <v>6</v>
      </c>
      <c r="M79" t="n">
        <v>51</v>
      </c>
      <c r="N79" t="n">
        <v>77.34</v>
      </c>
      <c r="O79" t="n">
        <v>35248.1</v>
      </c>
      <c r="P79" t="n">
        <v>430.06</v>
      </c>
      <c r="Q79" t="n">
        <v>1397.23</v>
      </c>
      <c r="R79" t="n">
        <v>121.13</v>
      </c>
      <c r="S79" t="n">
        <v>66.97</v>
      </c>
      <c r="T79" t="n">
        <v>24300.77</v>
      </c>
      <c r="U79" t="n">
        <v>0.55</v>
      </c>
      <c r="V79" t="n">
        <v>0.82</v>
      </c>
      <c r="W79" t="n">
        <v>5.37</v>
      </c>
      <c r="X79" t="n">
        <v>1.48</v>
      </c>
      <c r="Y79" t="n">
        <v>1</v>
      </c>
      <c r="Z79" t="n">
        <v>10</v>
      </c>
    </row>
    <row r="80">
      <c r="A80" t="n">
        <v>21</v>
      </c>
      <c r="B80" t="n">
        <v>140</v>
      </c>
      <c r="C80" t="inlineStr">
        <is>
          <t xml:space="preserve">CONCLUIDO	</t>
        </is>
      </c>
      <c r="D80" t="n">
        <v>3.2079</v>
      </c>
      <c r="E80" t="n">
        <v>31.17</v>
      </c>
      <c r="F80" t="n">
        <v>25.61</v>
      </c>
      <c r="G80" t="n">
        <v>30.13</v>
      </c>
      <c r="H80" t="n">
        <v>0.39</v>
      </c>
      <c r="I80" t="n">
        <v>51</v>
      </c>
      <c r="J80" t="n">
        <v>284.4</v>
      </c>
      <c r="K80" t="n">
        <v>60.56</v>
      </c>
      <c r="L80" t="n">
        <v>6.25</v>
      </c>
      <c r="M80" t="n">
        <v>49</v>
      </c>
      <c r="N80" t="n">
        <v>77.59</v>
      </c>
      <c r="O80" t="n">
        <v>35309.61</v>
      </c>
      <c r="P80" t="n">
        <v>428.36</v>
      </c>
      <c r="Q80" t="n">
        <v>1397.26</v>
      </c>
      <c r="R80" t="n">
        <v>119.54</v>
      </c>
      <c r="S80" t="n">
        <v>66.97</v>
      </c>
      <c r="T80" t="n">
        <v>23516.62</v>
      </c>
      <c r="U80" t="n">
        <v>0.5600000000000001</v>
      </c>
      <c r="V80" t="n">
        <v>0.82</v>
      </c>
      <c r="W80" t="n">
        <v>5.38</v>
      </c>
      <c r="X80" t="n">
        <v>1.44</v>
      </c>
      <c r="Y80" t="n">
        <v>1</v>
      </c>
      <c r="Z80" t="n">
        <v>10</v>
      </c>
    </row>
    <row r="81">
      <c r="A81" t="n">
        <v>22</v>
      </c>
      <c r="B81" t="n">
        <v>140</v>
      </c>
      <c r="C81" t="inlineStr">
        <is>
          <t xml:space="preserve">CONCLUIDO	</t>
        </is>
      </c>
      <c r="D81" t="n">
        <v>3.2353</v>
      </c>
      <c r="E81" t="n">
        <v>30.91</v>
      </c>
      <c r="F81" t="n">
        <v>25.5</v>
      </c>
      <c r="G81" t="n">
        <v>31.88</v>
      </c>
      <c r="H81" t="n">
        <v>0.41</v>
      </c>
      <c r="I81" t="n">
        <v>48</v>
      </c>
      <c r="J81" t="n">
        <v>284.89</v>
      </c>
      <c r="K81" t="n">
        <v>60.56</v>
      </c>
      <c r="L81" t="n">
        <v>6.5</v>
      </c>
      <c r="M81" t="n">
        <v>46</v>
      </c>
      <c r="N81" t="n">
        <v>77.84</v>
      </c>
      <c r="O81" t="n">
        <v>35371.22</v>
      </c>
      <c r="P81" t="n">
        <v>425.85</v>
      </c>
      <c r="Q81" t="n">
        <v>1397.19</v>
      </c>
      <c r="R81" t="n">
        <v>116.06</v>
      </c>
      <c r="S81" t="n">
        <v>66.97</v>
      </c>
      <c r="T81" t="n">
        <v>21791.5</v>
      </c>
      <c r="U81" t="n">
        <v>0.58</v>
      </c>
      <c r="V81" t="n">
        <v>0.83</v>
      </c>
      <c r="W81" t="n">
        <v>5.37</v>
      </c>
      <c r="X81" t="n">
        <v>1.33</v>
      </c>
      <c r="Y81" t="n">
        <v>1</v>
      </c>
      <c r="Z81" t="n">
        <v>10</v>
      </c>
    </row>
    <row r="82">
      <c r="A82" t="n">
        <v>23</v>
      </c>
      <c r="B82" t="n">
        <v>140</v>
      </c>
      <c r="C82" t="inlineStr">
        <is>
          <t xml:space="preserve">CONCLUIDO	</t>
        </is>
      </c>
      <c r="D82" t="n">
        <v>3.2508</v>
      </c>
      <c r="E82" t="n">
        <v>30.76</v>
      </c>
      <c r="F82" t="n">
        <v>25.46</v>
      </c>
      <c r="G82" t="n">
        <v>33.21</v>
      </c>
      <c r="H82" t="n">
        <v>0.42</v>
      </c>
      <c r="I82" t="n">
        <v>46</v>
      </c>
      <c r="J82" t="n">
        <v>285.39</v>
      </c>
      <c r="K82" t="n">
        <v>60.56</v>
      </c>
      <c r="L82" t="n">
        <v>6.75</v>
      </c>
      <c r="M82" t="n">
        <v>44</v>
      </c>
      <c r="N82" t="n">
        <v>78.09</v>
      </c>
      <c r="O82" t="n">
        <v>35432.93</v>
      </c>
      <c r="P82" t="n">
        <v>424.03</v>
      </c>
      <c r="Q82" t="n">
        <v>1397.24</v>
      </c>
      <c r="R82" t="n">
        <v>114.63</v>
      </c>
      <c r="S82" t="n">
        <v>66.97</v>
      </c>
      <c r="T82" t="n">
        <v>21086.75</v>
      </c>
      <c r="U82" t="n">
        <v>0.58</v>
      </c>
      <c r="V82" t="n">
        <v>0.83</v>
      </c>
      <c r="W82" t="n">
        <v>5.37</v>
      </c>
      <c r="X82" t="n">
        <v>1.29</v>
      </c>
      <c r="Y82" t="n">
        <v>1</v>
      </c>
      <c r="Z82" t="n">
        <v>10</v>
      </c>
    </row>
    <row r="83">
      <c r="A83" t="n">
        <v>24</v>
      </c>
      <c r="B83" t="n">
        <v>140</v>
      </c>
      <c r="C83" t="inlineStr">
        <is>
          <t xml:space="preserve">CONCLUIDO	</t>
        </is>
      </c>
      <c r="D83" t="n">
        <v>3.2608</v>
      </c>
      <c r="E83" t="n">
        <v>30.67</v>
      </c>
      <c r="F83" t="n">
        <v>25.42</v>
      </c>
      <c r="G83" t="n">
        <v>33.89</v>
      </c>
      <c r="H83" t="n">
        <v>0.44</v>
      </c>
      <c r="I83" t="n">
        <v>45</v>
      </c>
      <c r="J83" t="n">
        <v>285.9</v>
      </c>
      <c r="K83" t="n">
        <v>60.56</v>
      </c>
      <c r="L83" t="n">
        <v>7</v>
      </c>
      <c r="M83" t="n">
        <v>43</v>
      </c>
      <c r="N83" t="n">
        <v>78.34</v>
      </c>
      <c r="O83" t="n">
        <v>35494.74</v>
      </c>
      <c r="P83" t="n">
        <v>423.2</v>
      </c>
      <c r="Q83" t="n">
        <v>1397.19</v>
      </c>
      <c r="R83" t="n">
        <v>113.35</v>
      </c>
      <c r="S83" t="n">
        <v>66.97</v>
      </c>
      <c r="T83" t="n">
        <v>20452.81</v>
      </c>
      <c r="U83" t="n">
        <v>0.59</v>
      </c>
      <c r="V83" t="n">
        <v>0.83</v>
      </c>
      <c r="W83" t="n">
        <v>5.37</v>
      </c>
      <c r="X83" t="n">
        <v>1.25</v>
      </c>
      <c r="Y83" t="n">
        <v>1</v>
      </c>
      <c r="Z83" t="n">
        <v>10</v>
      </c>
    </row>
    <row r="84">
      <c r="A84" t="n">
        <v>25</v>
      </c>
      <c r="B84" t="n">
        <v>140</v>
      </c>
      <c r="C84" t="inlineStr">
        <is>
          <t xml:space="preserve">CONCLUIDO	</t>
        </is>
      </c>
      <c r="D84" t="n">
        <v>3.2751</v>
      </c>
      <c r="E84" t="n">
        <v>30.53</v>
      </c>
      <c r="F84" t="n">
        <v>25.39</v>
      </c>
      <c r="G84" t="n">
        <v>35.42</v>
      </c>
      <c r="H84" t="n">
        <v>0.45</v>
      </c>
      <c r="I84" t="n">
        <v>43</v>
      </c>
      <c r="J84" t="n">
        <v>286.4</v>
      </c>
      <c r="K84" t="n">
        <v>60.56</v>
      </c>
      <c r="L84" t="n">
        <v>7.25</v>
      </c>
      <c r="M84" t="n">
        <v>41</v>
      </c>
      <c r="N84" t="n">
        <v>78.59</v>
      </c>
      <c r="O84" t="n">
        <v>35556.78</v>
      </c>
      <c r="P84" t="n">
        <v>421.97</v>
      </c>
      <c r="Q84" t="n">
        <v>1397.26</v>
      </c>
      <c r="R84" t="n">
        <v>112.18</v>
      </c>
      <c r="S84" t="n">
        <v>66.97</v>
      </c>
      <c r="T84" t="n">
        <v>19878.88</v>
      </c>
      <c r="U84" t="n">
        <v>0.6</v>
      </c>
      <c r="V84" t="n">
        <v>0.83</v>
      </c>
      <c r="W84" t="n">
        <v>5.37</v>
      </c>
      <c r="X84" t="n">
        <v>1.22</v>
      </c>
      <c r="Y84" t="n">
        <v>1</v>
      </c>
      <c r="Z84" t="n">
        <v>10</v>
      </c>
    </row>
    <row r="85">
      <c r="A85" t="n">
        <v>26</v>
      </c>
      <c r="B85" t="n">
        <v>140</v>
      </c>
      <c r="C85" t="inlineStr">
        <is>
          <t xml:space="preserve">CONCLUIDO	</t>
        </is>
      </c>
      <c r="D85" t="n">
        <v>3.2879</v>
      </c>
      <c r="E85" t="n">
        <v>30.41</v>
      </c>
      <c r="F85" t="n">
        <v>25.32</v>
      </c>
      <c r="G85" t="n">
        <v>36.17</v>
      </c>
      <c r="H85" t="n">
        <v>0.47</v>
      </c>
      <c r="I85" t="n">
        <v>42</v>
      </c>
      <c r="J85" t="n">
        <v>286.9</v>
      </c>
      <c r="K85" t="n">
        <v>60.56</v>
      </c>
      <c r="L85" t="n">
        <v>7.5</v>
      </c>
      <c r="M85" t="n">
        <v>40</v>
      </c>
      <c r="N85" t="n">
        <v>78.84999999999999</v>
      </c>
      <c r="O85" t="n">
        <v>35618.8</v>
      </c>
      <c r="P85" t="n">
        <v>419.72</v>
      </c>
      <c r="Q85" t="n">
        <v>1397.24</v>
      </c>
      <c r="R85" t="n">
        <v>110.1</v>
      </c>
      <c r="S85" t="n">
        <v>66.97</v>
      </c>
      <c r="T85" t="n">
        <v>18842.77</v>
      </c>
      <c r="U85" t="n">
        <v>0.61</v>
      </c>
      <c r="V85" t="n">
        <v>0.83</v>
      </c>
      <c r="W85" t="n">
        <v>5.36</v>
      </c>
      <c r="X85" t="n">
        <v>1.15</v>
      </c>
      <c r="Y85" t="n">
        <v>1</v>
      </c>
      <c r="Z85" t="n">
        <v>10</v>
      </c>
    </row>
    <row r="86">
      <c r="A86" t="n">
        <v>27</v>
      </c>
      <c r="B86" t="n">
        <v>140</v>
      </c>
      <c r="C86" t="inlineStr">
        <is>
          <t xml:space="preserve">CONCLUIDO	</t>
        </is>
      </c>
      <c r="D86" t="n">
        <v>3.3022</v>
      </c>
      <c r="E86" t="n">
        <v>30.28</v>
      </c>
      <c r="F86" t="n">
        <v>25.29</v>
      </c>
      <c r="G86" t="n">
        <v>37.94</v>
      </c>
      <c r="H86" t="n">
        <v>0.48</v>
      </c>
      <c r="I86" t="n">
        <v>40</v>
      </c>
      <c r="J86" t="n">
        <v>287.41</v>
      </c>
      <c r="K86" t="n">
        <v>60.56</v>
      </c>
      <c r="L86" t="n">
        <v>7.75</v>
      </c>
      <c r="M86" t="n">
        <v>38</v>
      </c>
      <c r="N86" t="n">
        <v>79.09999999999999</v>
      </c>
      <c r="O86" t="n">
        <v>35680.92</v>
      </c>
      <c r="P86" t="n">
        <v>418.8</v>
      </c>
      <c r="Q86" t="n">
        <v>1397.26</v>
      </c>
      <c r="R86" t="n">
        <v>109.09</v>
      </c>
      <c r="S86" t="n">
        <v>66.97</v>
      </c>
      <c r="T86" t="n">
        <v>18347.75</v>
      </c>
      <c r="U86" t="n">
        <v>0.61</v>
      </c>
      <c r="V86" t="n">
        <v>0.83</v>
      </c>
      <c r="W86" t="n">
        <v>5.36</v>
      </c>
      <c r="X86" t="n">
        <v>1.13</v>
      </c>
      <c r="Y86" t="n">
        <v>1</v>
      </c>
      <c r="Z86" t="n">
        <v>10</v>
      </c>
    </row>
    <row r="87">
      <c r="A87" t="n">
        <v>28</v>
      </c>
      <c r="B87" t="n">
        <v>140</v>
      </c>
      <c r="C87" t="inlineStr">
        <is>
          <t xml:space="preserve">CONCLUIDO	</t>
        </is>
      </c>
      <c r="D87" t="n">
        <v>3.3097</v>
      </c>
      <c r="E87" t="n">
        <v>30.21</v>
      </c>
      <c r="F87" t="n">
        <v>25.28</v>
      </c>
      <c r="G87" t="n">
        <v>38.89</v>
      </c>
      <c r="H87" t="n">
        <v>0.49</v>
      </c>
      <c r="I87" t="n">
        <v>39</v>
      </c>
      <c r="J87" t="n">
        <v>287.91</v>
      </c>
      <c r="K87" t="n">
        <v>60.56</v>
      </c>
      <c r="L87" t="n">
        <v>8</v>
      </c>
      <c r="M87" t="n">
        <v>37</v>
      </c>
      <c r="N87" t="n">
        <v>79.36</v>
      </c>
      <c r="O87" t="n">
        <v>35743.15</v>
      </c>
      <c r="P87" t="n">
        <v>417.58</v>
      </c>
      <c r="Q87" t="n">
        <v>1397.25</v>
      </c>
      <c r="R87" t="n">
        <v>108.68</v>
      </c>
      <c r="S87" t="n">
        <v>66.97</v>
      </c>
      <c r="T87" t="n">
        <v>18145.01</v>
      </c>
      <c r="U87" t="n">
        <v>0.62</v>
      </c>
      <c r="V87" t="n">
        <v>0.83</v>
      </c>
      <c r="W87" t="n">
        <v>5.36</v>
      </c>
      <c r="X87" t="n">
        <v>1.11</v>
      </c>
      <c r="Y87" t="n">
        <v>1</v>
      </c>
      <c r="Z87" t="n">
        <v>10</v>
      </c>
    </row>
    <row r="88">
      <c r="A88" t="n">
        <v>29</v>
      </c>
      <c r="B88" t="n">
        <v>140</v>
      </c>
      <c r="C88" t="inlineStr">
        <is>
          <t xml:space="preserve">CONCLUIDO	</t>
        </is>
      </c>
      <c r="D88" t="n">
        <v>3.3206</v>
      </c>
      <c r="E88" t="n">
        <v>30.11</v>
      </c>
      <c r="F88" t="n">
        <v>25.23</v>
      </c>
      <c r="G88" t="n">
        <v>39.84</v>
      </c>
      <c r="H88" t="n">
        <v>0.51</v>
      </c>
      <c r="I88" t="n">
        <v>38</v>
      </c>
      <c r="J88" t="n">
        <v>288.42</v>
      </c>
      <c r="K88" t="n">
        <v>60.56</v>
      </c>
      <c r="L88" t="n">
        <v>8.25</v>
      </c>
      <c r="M88" t="n">
        <v>36</v>
      </c>
      <c r="N88" t="n">
        <v>79.61</v>
      </c>
      <c r="O88" t="n">
        <v>35805.48</v>
      </c>
      <c r="P88" t="n">
        <v>415.61</v>
      </c>
      <c r="Q88" t="n">
        <v>1397.21</v>
      </c>
      <c r="R88" t="n">
        <v>107.13</v>
      </c>
      <c r="S88" t="n">
        <v>66.97</v>
      </c>
      <c r="T88" t="n">
        <v>17374.29</v>
      </c>
      <c r="U88" t="n">
        <v>0.63</v>
      </c>
      <c r="V88" t="n">
        <v>0.83</v>
      </c>
      <c r="W88" t="n">
        <v>5.36</v>
      </c>
      <c r="X88" t="n">
        <v>1.06</v>
      </c>
      <c r="Y88" t="n">
        <v>1</v>
      </c>
      <c r="Z88" t="n">
        <v>10</v>
      </c>
    </row>
    <row r="89">
      <c r="A89" t="n">
        <v>30</v>
      </c>
      <c r="B89" t="n">
        <v>140</v>
      </c>
      <c r="C89" t="inlineStr">
        <is>
          <t xml:space="preserve">CONCLUIDO	</t>
        </is>
      </c>
      <c r="D89" t="n">
        <v>3.3387</v>
      </c>
      <c r="E89" t="n">
        <v>29.95</v>
      </c>
      <c r="F89" t="n">
        <v>25.17</v>
      </c>
      <c r="G89" t="n">
        <v>41.95</v>
      </c>
      <c r="H89" t="n">
        <v>0.52</v>
      </c>
      <c r="I89" t="n">
        <v>36</v>
      </c>
      <c r="J89" t="n">
        <v>288.92</v>
      </c>
      <c r="K89" t="n">
        <v>60.56</v>
      </c>
      <c r="L89" t="n">
        <v>8.5</v>
      </c>
      <c r="M89" t="n">
        <v>34</v>
      </c>
      <c r="N89" t="n">
        <v>79.87</v>
      </c>
      <c r="O89" t="n">
        <v>35867.91</v>
      </c>
      <c r="P89" t="n">
        <v>414.17</v>
      </c>
      <c r="Q89" t="n">
        <v>1397.34</v>
      </c>
      <c r="R89" t="n">
        <v>105.29</v>
      </c>
      <c r="S89" t="n">
        <v>66.97</v>
      </c>
      <c r="T89" t="n">
        <v>16466.95</v>
      </c>
      <c r="U89" t="n">
        <v>0.64</v>
      </c>
      <c r="V89" t="n">
        <v>0.84</v>
      </c>
      <c r="W89" t="n">
        <v>5.35</v>
      </c>
      <c r="X89" t="n">
        <v>1</v>
      </c>
      <c r="Y89" t="n">
        <v>1</v>
      </c>
      <c r="Z89" t="n">
        <v>10</v>
      </c>
    </row>
    <row r="90">
      <c r="A90" t="n">
        <v>31</v>
      </c>
      <c r="B90" t="n">
        <v>140</v>
      </c>
      <c r="C90" t="inlineStr">
        <is>
          <t xml:space="preserve">CONCLUIDO	</t>
        </is>
      </c>
      <c r="D90" t="n">
        <v>3.3478</v>
      </c>
      <c r="E90" t="n">
        <v>29.87</v>
      </c>
      <c r="F90" t="n">
        <v>25.14</v>
      </c>
      <c r="G90" t="n">
        <v>43.1</v>
      </c>
      <c r="H90" t="n">
        <v>0.54</v>
      </c>
      <c r="I90" t="n">
        <v>35</v>
      </c>
      <c r="J90" t="n">
        <v>289.43</v>
      </c>
      <c r="K90" t="n">
        <v>60.56</v>
      </c>
      <c r="L90" t="n">
        <v>8.75</v>
      </c>
      <c r="M90" t="n">
        <v>33</v>
      </c>
      <c r="N90" t="n">
        <v>80.12</v>
      </c>
      <c r="O90" t="n">
        <v>35930.44</v>
      </c>
      <c r="P90" t="n">
        <v>412.59</v>
      </c>
      <c r="Q90" t="n">
        <v>1397.32</v>
      </c>
      <c r="R90" t="n">
        <v>104.42</v>
      </c>
      <c r="S90" t="n">
        <v>66.97</v>
      </c>
      <c r="T90" t="n">
        <v>16037.05</v>
      </c>
      <c r="U90" t="n">
        <v>0.64</v>
      </c>
      <c r="V90" t="n">
        <v>0.84</v>
      </c>
      <c r="W90" t="n">
        <v>5.35</v>
      </c>
      <c r="X90" t="n">
        <v>0.97</v>
      </c>
      <c r="Y90" t="n">
        <v>1</v>
      </c>
      <c r="Z90" t="n">
        <v>10</v>
      </c>
    </row>
    <row r="91">
      <c r="A91" t="n">
        <v>32</v>
      </c>
      <c r="B91" t="n">
        <v>140</v>
      </c>
      <c r="C91" t="inlineStr">
        <is>
          <t xml:space="preserve">CONCLUIDO	</t>
        </is>
      </c>
      <c r="D91" t="n">
        <v>3.3586</v>
      </c>
      <c r="E91" t="n">
        <v>29.77</v>
      </c>
      <c r="F91" t="n">
        <v>25.1</v>
      </c>
      <c r="G91" t="n">
        <v>44.29</v>
      </c>
      <c r="H91" t="n">
        <v>0.55</v>
      </c>
      <c r="I91" t="n">
        <v>34</v>
      </c>
      <c r="J91" t="n">
        <v>289.94</v>
      </c>
      <c r="K91" t="n">
        <v>60.56</v>
      </c>
      <c r="L91" t="n">
        <v>9</v>
      </c>
      <c r="M91" t="n">
        <v>32</v>
      </c>
      <c r="N91" t="n">
        <v>80.38</v>
      </c>
      <c r="O91" t="n">
        <v>35993.08</v>
      </c>
      <c r="P91" t="n">
        <v>411.37</v>
      </c>
      <c r="Q91" t="n">
        <v>1397.3</v>
      </c>
      <c r="R91" t="n">
        <v>102.88</v>
      </c>
      <c r="S91" t="n">
        <v>66.97</v>
      </c>
      <c r="T91" t="n">
        <v>15270.26</v>
      </c>
      <c r="U91" t="n">
        <v>0.65</v>
      </c>
      <c r="V91" t="n">
        <v>0.84</v>
      </c>
      <c r="W91" t="n">
        <v>5.35</v>
      </c>
      <c r="X91" t="n">
        <v>0.93</v>
      </c>
      <c r="Y91" t="n">
        <v>1</v>
      </c>
      <c r="Z91" t="n">
        <v>10</v>
      </c>
    </row>
    <row r="92">
      <c r="A92" t="n">
        <v>33</v>
      </c>
      <c r="B92" t="n">
        <v>140</v>
      </c>
      <c r="C92" t="inlineStr">
        <is>
          <t xml:space="preserve">CONCLUIDO	</t>
        </is>
      </c>
      <c r="D92" t="n">
        <v>3.3679</v>
      </c>
      <c r="E92" t="n">
        <v>29.69</v>
      </c>
      <c r="F92" t="n">
        <v>25.07</v>
      </c>
      <c r="G92" t="n">
        <v>45.58</v>
      </c>
      <c r="H92" t="n">
        <v>0.57</v>
      </c>
      <c r="I92" t="n">
        <v>33</v>
      </c>
      <c r="J92" t="n">
        <v>290.45</v>
      </c>
      <c r="K92" t="n">
        <v>60.56</v>
      </c>
      <c r="L92" t="n">
        <v>9.25</v>
      </c>
      <c r="M92" t="n">
        <v>31</v>
      </c>
      <c r="N92" t="n">
        <v>80.64</v>
      </c>
      <c r="O92" t="n">
        <v>36055.83</v>
      </c>
      <c r="P92" t="n">
        <v>410.64</v>
      </c>
      <c r="Q92" t="n">
        <v>1397.18</v>
      </c>
      <c r="R92" t="n">
        <v>101.93</v>
      </c>
      <c r="S92" t="n">
        <v>66.97</v>
      </c>
      <c r="T92" t="n">
        <v>14803.41</v>
      </c>
      <c r="U92" t="n">
        <v>0.66</v>
      </c>
      <c r="V92" t="n">
        <v>0.84</v>
      </c>
      <c r="W92" t="n">
        <v>5.35</v>
      </c>
      <c r="X92" t="n">
        <v>0.9</v>
      </c>
      <c r="Y92" t="n">
        <v>1</v>
      </c>
      <c r="Z92" t="n">
        <v>10</v>
      </c>
    </row>
    <row r="93">
      <c r="A93" t="n">
        <v>34</v>
      </c>
      <c r="B93" t="n">
        <v>140</v>
      </c>
      <c r="C93" t="inlineStr">
        <is>
          <t xml:space="preserve">CONCLUIDO	</t>
        </is>
      </c>
      <c r="D93" t="n">
        <v>3.375</v>
      </c>
      <c r="E93" t="n">
        <v>29.63</v>
      </c>
      <c r="F93" t="n">
        <v>25.06</v>
      </c>
      <c r="G93" t="n">
        <v>46.98</v>
      </c>
      <c r="H93" t="n">
        <v>0.58</v>
      </c>
      <c r="I93" t="n">
        <v>32</v>
      </c>
      <c r="J93" t="n">
        <v>290.96</v>
      </c>
      <c r="K93" t="n">
        <v>60.56</v>
      </c>
      <c r="L93" t="n">
        <v>9.5</v>
      </c>
      <c r="M93" t="n">
        <v>30</v>
      </c>
      <c r="N93" t="n">
        <v>80.90000000000001</v>
      </c>
      <c r="O93" t="n">
        <v>36118.68</v>
      </c>
      <c r="P93" t="n">
        <v>409.67</v>
      </c>
      <c r="Q93" t="n">
        <v>1397.18</v>
      </c>
      <c r="R93" t="n">
        <v>101.58</v>
      </c>
      <c r="S93" t="n">
        <v>66.97</v>
      </c>
      <c r="T93" t="n">
        <v>14631.69</v>
      </c>
      <c r="U93" t="n">
        <v>0.66</v>
      </c>
      <c r="V93" t="n">
        <v>0.84</v>
      </c>
      <c r="W93" t="n">
        <v>5.35</v>
      </c>
      <c r="X93" t="n">
        <v>0.89</v>
      </c>
      <c r="Y93" t="n">
        <v>1</v>
      </c>
      <c r="Z93" t="n">
        <v>10</v>
      </c>
    </row>
    <row r="94">
      <c r="A94" t="n">
        <v>35</v>
      </c>
      <c r="B94" t="n">
        <v>140</v>
      </c>
      <c r="C94" t="inlineStr">
        <is>
          <t xml:space="preserve">CONCLUIDO	</t>
        </is>
      </c>
      <c r="D94" t="n">
        <v>3.3837</v>
      </c>
      <c r="E94" t="n">
        <v>29.55</v>
      </c>
      <c r="F94" t="n">
        <v>25.03</v>
      </c>
      <c r="G94" t="n">
        <v>48.45</v>
      </c>
      <c r="H94" t="n">
        <v>0.6</v>
      </c>
      <c r="I94" t="n">
        <v>31</v>
      </c>
      <c r="J94" t="n">
        <v>291.47</v>
      </c>
      <c r="K94" t="n">
        <v>60.56</v>
      </c>
      <c r="L94" t="n">
        <v>9.75</v>
      </c>
      <c r="M94" t="n">
        <v>29</v>
      </c>
      <c r="N94" t="n">
        <v>81.16</v>
      </c>
      <c r="O94" t="n">
        <v>36181.64</v>
      </c>
      <c r="P94" t="n">
        <v>408.11</v>
      </c>
      <c r="Q94" t="n">
        <v>1397.22</v>
      </c>
      <c r="R94" t="n">
        <v>100.9</v>
      </c>
      <c r="S94" t="n">
        <v>66.97</v>
      </c>
      <c r="T94" t="n">
        <v>14294.73</v>
      </c>
      <c r="U94" t="n">
        <v>0.66</v>
      </c>
      <c r="V94" t="n">
        <v>0.84</v>
      </c>
      <c r="W94" t="n">
        <v>5.34</v>
      </c>
      <c r="X94" t="n">
        <v>0.87</v>
      </c>
      <c r="Y94" t="n">
        <v>1</v>
      </c>
      <c r="Z94" t="n">
        <v>10</v>
      </c>
    </row>
    <row r="95">
      <c r="A95" t="n">
        <v>36</v>
      </c>
      <c r="B95" t="n">
        <v>140</v>
      </c>
      <c r="C95" t="inlineStr">
        <is>
          <t xml:space="preserve">CONCLUIDO	</t>
        </is>
      </c>
      <c r="D95" t="n">
        <v>3.3835</v>
      </c>
      <c r="E95" t="n">
        <v>29.56</v>
      </c>
      <c r="F95" t="n">
        <v>25.04</v>
      </c>
      <c r="G95" t="n">
        <v>48.46</v>
      </c>
      <c r="H95" t="n">
        <v>0.61</v>
      </c>
      <c r="I95" t="n">
        <v>31</v>
      </c>
      <c r="J95" t="n">
        <v>291.98</v>
      </c>
      <c r="K95" t="n">
        <v>60.56</v>
      </c>
      <c r="L95" t="n">
        <v>10</v>
      </c>
      <c r="M95" t="n">
        <v>29</v>
      </c>
      <c r="N95" t="n">
        <v>81.42</v>
      </c>
      <c r="O95" t="n">
        <v>36244.71</v>
      </c>
      <c r="P95" t="n">
        <v>407.45</v>
      </c>
      <c r="Q95" t="n">
        <v>1397.2</v>
      </c>
      <c r="R95" t="n">
        <v>100.81</v>
      </c>
      <c r="S95" t="n">
        <v>66.97</v>
      </c>
      <c r="T95" t="n">
        <v>14252.34</v>
      </c>
      <c r="U95" t="n">
        <v>0.66</v>
      </c>
      <c r="V95" t="n">
        <v>0.84</v>
      </c>
      <c r="W95" t="n">
        <v>5.35</v>
      </c>
      <c r="X95" t="n">
        <v>0.87</v>
      </c>
      <c r="Y95" t="n">
        <v>1</v>
      </c>
      <c r="Z95" t="n">
        <v>10</v>
      </c>
    </row>
    <row r="96">
      <c r="A96" t="n">
        <v>37</v>
      </c>
      <c r="B96" t="n">
        <v>140</v>
      </c>
      <c r="C96" t="inlineStr">
        <is>
          <t xml:space="preserve">CONCLUIDO	</t>
        </is>
      </c>
      <c r="D96" t="n">
        <v>3.3932</v>
      </c>
      <c r="E96" t="n">
        <v>29.47</v>
      </c>
      <c r="F96" t="n">
        <v>25</v>
      </c>
      <c r="G96" t="n">
        <v>50.01</v>
      </c>
      <c r="H96" t="n">
        <v>0.62</v>
      </c>
      <c r="I96" t="n">
        <v>30</v>
      </c>
      <c r="J96" t="n">
        <v>292.49</v>
      </c>
      <c r="K96" t="n">
        <v>60.56</v>
      </c>
      <c r="L96" t="n">
        <v>10.25</v>
      </c>
      <c r="M96" t="n">
        <v>28</v>
      </c>
      <c r="N96" t="n">
        <v>81.68000000000001</v>
      </c>
      <c r="O96" t="n">
        <v>36307.88</v>
      </c>
      <c r="P96" t="n">
        <v>406.19</v>
      </c>
      <c r="Q96" t="n">
        <v>1397.2</v>
      </c>
      <c r="R96" t="n">
        <v>99.81</v>
      </c>
      <c r="S96" t="n">
        <v>66.97</v>
      </c>
      <c r="T96" t="n">
        <v>13754.94</v>
      </c>
      <c r="U96" t="n">
        <v>0.67</v>
      </c>
      <c r="V96" t="n">
        <v>0.84</v>
      </c>
      <c r="W96" t="n">
        <v>5.34</v>
      </c>
      <c r="X96" t="n">
        <v>0.84</v>
      </c>
      <c r="Y96" t="n">
        <v>1</v>
      </c>
      <c r="Z96" t="n">
        <v>10</v>
      </c>
    </row>
    <row r="97">
      <c r="A97" t="n">
        <v>38</v>
      </c>
      <c r="B97" t="n">
        <v>140</v>
      </c>
      <c r="C97" t="inlineStr">
        <is>
          <t xml:space="preserve">CONCLUIDO	</t>
        </is>
      </c>
      <c r="D97" t="n">
        <v>3.403</v>
      </c>
      <c r="E97" t="n">
        <v>29.39</v>
      </c>
      <c r="F97" t="n">
        <v>24.97</v>
      </c>
      <c r="G97" t="n">
        <v>51.66</v>
      </c>
      <c r="H97" t="n">
        <v>0.64</v>
      </c>
      <c r="I97" t="n">
        <v>29</v>
      </c>
      <c r="J97" t="n">
        <v>293</v>
      </c>
      <c r="K97" t="n">
        <v>60.56</v>
      </c>
      <c r="L97" t="n">
        <v>10.5</v>
      </c>
      <c r="M97" t="n">
        <v>27</v>
      </c>
      <c r="N97" t="n">
        <v>81.95</v>
      </c>
      <c r="O97" t="n">
        <v>36371.17</v>
      </c>
      <c r="P97" t="n">
        <v>405.13</v>
      </c>
      <c r="Q97" t="n">
        <v>1397.28</v>
      </c>
      <c r="R97" t="n">
        <v>98.70999999999999</v>
      </c>
      <c r="S97" t="n">
        <v>66.97</v>
      </c>
      <c r="T97" t="n">
        <v>13212.24</v>
      </c>
      <c r="U97" t="n">
        <v>0.68</v>
      </c>
      <c r="V97" t="n">
        <v>0.84</v>
      </c>
      <c r="W97" t="n">
        <v>5.34</v>
      </c>
      <c r="X97" t="n">
        <v>0.8</v>
      </c>
      <c r="Y97" t="n">
        <v>1</v>
      </c>
      <c r="Z97" t="n">
        <v>10</v>
      </c>
    </row>
    <row r="98">
      <c r="A98" t="n">
        <v>39</v>
      </c>
      <c r="B98" t="n">
        <v>140</v>
      </c>
      <c r="C98" t="inlineStr">
        <is>
          <t xml:space="preserve">CONCLUIDO	</t>
        </is>
      </c>
      <c r="D98" t="n">
        <v>3.4126</v>
      </c>
      <c r="E98" t="n">
        <v>29.3</v>
      </c>
      <c r="F98" t="n">
        <v>24.94</v>
      </c>
      <c r="G98" t="n">
        <v>53.44</v>
      </c>
      <c r="H98" t="n">
        <v>0.65</v>
      </c>
      <c r="I98" t="n">
        <v>28</v>
      </c>
      <c r="J98" t="n">
        <v>293.52</v>
      </c>
      <c r="K98" t="n">
        <v>60.56</v>
      </c>
      <c r="L98" t="n">
        <v>10.75</v>
      </c>
      <c r="M98" t="n">
        <v>26</v>
      </c>
      <c r="N98" t="n">
        <v>82.20999999999999</v>
      </c>
      <c r="O98" t="n">
        <v>36434.56</v>
      </c>
      <c r="P98" t="n">
        <v>403.48</v>
      </c>
      <c r="Q98" t="n">
        <v>1397.18</v>
      </c>
      <c r="R98" t="n">
        <v>97.8</v>
      </c>
      <c r="S98" t="n">
        <v>66.97</v>
      </c>
      <c r="T98" t="n">
        <v>12763.42</v>
      </c>
      <c r="U98" t="n">
        <v>0.68</v>
      </c>
      <c r="V98" t="n">
        <v>0.84</v>
      </c>
      <c r="W98" t="n">
        <v>5.34</v>
      </c>
      <c r="X98" t="n">
        <v>0.77</v>
      </c>
      <c r="Y98" t="n">
        <v>1</v>
      </c>
      <c r="Z98" t="n">
        <v>10</v>
      </c>
    </row>
    <row r="99">
      <c r="A99" t="n">
        <v>40</v>
      </c>
      <c r="B99" t="n">
        <v>140</v>
      </c>
      <c r="C99" t="inlineStr">
        <is>
          <t xml:space="preserve">CONCLUIDO	</t>
        </is>
      </c>
      <c r="D99" t="n">
        <v>3.4134</v>
      </c>
      <c r="E99" t="n">
        <v>29.3</v>
      </c>
      <c r="F99" t="n">
        <v>24.93</v>
      </c>
      <c r="G99" t="n">
        <v>53.43</v>
      </c>
      <c r="H99" t="n">
        <v>0.67</v>
      </c>
      <c r="I99" t="n">
        <v>28</v>
      </c>
      <c r="J99" t="n">
        <v>294.03</v>
      </c>
      <c r="K99" t="n">
        <v>60.56</v>
      </c>
      <c r="L99" t="n">
        <v>11</v>
      </c>
      <c r="M99" t="n">
        <v>26</v>
      </c>
      <c r="N99" t="n">
        <v>82.48</v>
      </c>
      <c r="O99" t="n">
        <v>36498.06</v>
      </c>
      <c r="P99" t="n">
        <v>402.78</v>
      </c>
      <c r="Q99" t="n">
        <v>1397.24</v>
      </c>
      <c r="R99" t="n">
        <v>97.23999999999999</v>
      </c>
      <c r="S99" t="n">
        <v>66.97</v>
      </c>
      <c r="T99" t="n">
        <v>12483.88</v>
      </c>
      <c r="U99" t="n">
        <v>0.6899999999999999</v>
      </c>
      <c r="V99" t="n">
        <v>0.84</v>
      </c>
      <c r="W99" t="n">
        <v>5.35</v>
      </c>
      <c r="X99" t="n">
        <v>0.77</v>
      </c>
      <c r="Y99" t="n">
        <v>1</v>
      </c>
      <c r="Z99" t="n">
        <v>10</v>
      </c>
    </row>
    <row r="100">
      <c r="A100" t="n">
        <v>41</v>
      </c>
      <c r="B100" t="n">
        <v>140</v>
      </c>
      <c r="C100" t="inlineStr">
        <is>
          <t xml:space="preserve">CONCLUIDO	</t>
        </is>
      </c>
      <c r="D100" t="n">
        <v>3.4237</v>
      </c>
      <c r="E100" t="n">
        <v>29.21</v>
      </c>
      <c r="F100" t="n">
        <v>24.9</v>
      </c>
      <c r="G100" t="n">
        <v>55.33</v>
      </c>
      <c r="H100" t="n">
        <v>0.68</v>
      </c>
      <c r="I100" t="n">
        <v>27</v>
      </c>
      <c r="J100" t="n">
        <v>294.55</v>
      </c>
      <c r="K100" t="n">
        <v>60.56</v>
      </c>
      <c r="L100" t="n">
        <v>11.25</v>
      </c>
      <c r="M100" t="n">
        <v>25</v>
      </c>
      <c r="N100" t="n">
        <v>82.73999999999999</v>
      </c>
      <c r="O100" t="n">
        <v>36561.67</v>
      </c>
      <c r="P100" t="n">
        <v>401.38</v>
      </c>
      <c r="Q100" t="n">
        <v>1397.34</v>
      </c>
      <c r="R100" t="n">
        <v>96.23</v>
      </c>
      <c r="S100" t="n">
        <v>66.97</v>
      </c>
      <c r="T100" t="n">
        <v>11983.54</v>
      </c>
      <c r="U100" t="n">
        <v>0.7</v>
      </c>
      <c r="V100" t="n">
        <v>0.85</v>
      </c>
      <c r="W100" t="n">
        <v>5.34</v>
      </c>
      <c r="X100" t="n">
        <v>0.73</v>
      </c>
      <c r="Y100" t="n">
        <v>1</v>
      </c>
      <c r="Z100" t="n">
        <v>10</v>
      </c>
    </row>
    <row r="101">
      <c r="A101" t="n">
        <v>42</v>
      </c>
      <c r="B101" t="n">
        <v>140</v>
      </c>
      <c r="C101" t="inlineStr">
        <is>
          <t xml:space="preserve">CONCLUIDO	</t>
        </is>
      </c>
      <c r="D101" t="n">
        <v>3.4306</v>
      </c>
      <c r="E101" t="n">
        <v>29.15</v>
      </c>
      <c r="F101" t="n">
        <v>24.89</v>
      </c>
      <c r="G101" t="n">
        <v>57.44</v>
      </c>
      <c r="H101" t="n">
        <v>0.6899999999999999</v>
      </c>
      <c r="I101" t="n">
        <v>26</v>
      </c>
      <c r="J101" t="n">
        <v>295.06</v>
      </c>
      <c r="K101" t="n">
        <v>60.56</v>
      </c>
      <c r="L101" t="n">
        <v>11.5</v>
      </c>
      <c r="M101" t="n">
        <v>24</v>
      </c>
      <c r="N101" t="n">
        <v>83.01000000000001</v>
      </c>
      <c r="O101" t="n">
        <v>36625.39</v>
      </c>
      <c r="P101" t="n">
        <v>399.62</v>
      </c>
      <c r="Q101" t="n">
        <v>1397.24</v>
      </c>
      <c r="R101" t="n">
        <v>96.06999999999999</v>
      </c>
      <c r="S101" t="n">
        <v>66.97</v>
      </c>
      <c r="T101" t="n">
        <v>11907.85</v>
      </c>
      <c r="U101" t="n">
        <v>0.7</v>
      </c>
      <c r="V101" t="n">
        <v>0.85</v>
      </c>
      <c r="W101" t="n">
        <v>5.34</v>
      </c>
      <c r="X101" t="n">
        <v>0.72</v>
      </c>
      <c r="Y101" t="n">
        <v>1</v>
      </c>
      <c r="Z101" t="n">
        <v>10</v>
      </c>
    </row>
    <row r="102">
      <c r="A102" t="n">
        <v>43</v>
      </c>
      <c r="B102" t="n">
        <v>140</v>
      </c>
      <c r="C102" t="inlineStr">
        <is>
          <t xml:space="preserve">CONCLUIDO	</t>
        </is>
      </c>
      <c r="D102" t="n">
        <v>3.4332</v>
      </c>
      <c r="E102" t="n">
        <v>29.13</v>
      </c>
      <c r="F102" t="n">
        <v>24.87</v>
      </c>
      <c r="G102" t="n">
        <v>57.39</v>
      </c>
      <c r="H102" t="n">
        <v>0.71</v>
      </c>
      <c r="I102" t="n">
        <v>26</v>
      </c>
      <c r="J102" t="n">
        <v>295.58</v>
      </c>
      <c r="K102" t="n">
        <v>60.56</v>
      </c>
      <c r="L102" t="n">
        <v>11.75</v>
      </c>
      <c r="M102" t="n">
        <v>24</v>
      </c>
      <c r="N102" t="n">
        <v>83.28</v>
      </c>
      <c r="O102" t="n">
        <v>36689.22</v>
      </c>
      <c r="P102" t="n">
        <v>399.05</v>
      </c>
      <c r="Q102" t="n">
        <v>1397.18</v>
      </c>
      <c r="R102" t="n">
        <v>95.51000000000001</v>
      </c>
      <c r="S102" t="n">
        <v>66.97</v>
      </c>
      <c r="T102" t="n">
        <v>11627.58</v>
      </c>
      <c r="U102" t="n">
        <v>0.7</v>
      </c>
      <c r="V102" t="n">
        <v>0.85</v>
      </c>
      <c r="W102" t="n">
        <v>5.33</v>
      </c>
      <c r="X102" t="n">
        <v>0.7</v>
      </c>
      <c r="Y102" t="n">
        <v>1</v>
      </c>
      <c r="Z102" t="n">
        <v>10</v>
      </c>
    </row>
    <row r="103">
      <c r="A103" t="n">
        <v>44</v>
      </c>
      <c r="B103" t="n">
        <v>140</v>
      </c>
      <c r="C103" t="inlineStr">
        <is>
          <t xml:space="preserve">CONCLUIDO	</t>
        </is>
      </c>
      <c r="D103" t="n">
        <v>3.4406</v>
      </c>
      <c r="E103" t="n">
        <v>29.06</v>
      </c>
      <c r="F103" t="n">
        <v>24.86</v>
      </c>
      <c r="G103" t="n">
        <v>59.66</v>
      </c>
      <c r="H103" t="n">
        <v>0.72</v>
      </c>
      <c r="I103" t="n">
        <v>25</v>
      </c>
      <c r="J103" t="n">
        <v>296.1</v>
      </c>
      <c r="K103" t="n">
        <v>60.56</v>
      </c>
      <c r="L103" t="n">
        <v>12</v>
      </c>
      <c r="M103" t="n">
        <v>23</v>
      </c>
      <c r="N103" t="n">
        <v>83.54000000000001</v>
      </c>
      <c r="O103" t="n">
        <v>36753.16</v>
      </c>
      <c r="P103" t="n">
        <v>398.82</v>
      </c>
      <c r="Q103" t="n">
        <v>1397.21</v>
      </c>
      <c r="R103" t="n">
        <v>95.18000000000001</v>
      </c>
      <c r="S103" t="n">
        <v>66.97</v>
      </c>
      <c r="T103" t="n">
        <v>11464.63</v>
      </c>
      <c r="U103" t="n">
        <v>0.7</v>
      </c>
      <c r="V103" t="n">
        <v>0.85</v>
      </c>
      <c r="W103" t="n">
        <v>5.33</v>
      </c>
      <c r="X103" t="n">
        <v>0.6899999999999999</v>
      </c>
      <c r="Y103" t="n">
        <v>1</v>
      </c>
      <c r="Z103" t="n">
        <v>10</v>
      </c>
    </row>
    <row r="104">
      <c r="A104" t="n">
        <v>45</v>
      </c>
      <c r="B104" t="n">
        <v>140</v>
      </c>
      <c r="C104" t="inlineStr">
        <is>
          <t xml:space="preserve">CONCLUIDO	</t>
        </is>
      </c>
      <c r="D104" t="n">
        <v>3.4399</v>
      </c>
      <c r="E104" t="n">
        <v>29.07</v>
      </c>
      <c r="F104" t="n">
        <v>24.86</v>
      </c>
      <c r="G104" t="n">
        <v>59.67</v>
      </c>
      <c r="H104" t="n">
        <v>0.74</v>
      </c>
      <c r="I104" t="n">
        <v>25</v>
      </c>
      <c r="J104" t="n">
        <v>296.62</v>
      </c>
      <c r="K104" t="n">
        <v>60.56</v>
      </c>
      <c r="L104" t="n">
        <v>12.25</v>
      </c>
      <c r="M104" t="n">
        <v>23</v>
      </c>
      <c r="N104" t="n">
        <v>83.81</v>
      </c>
      <c r="O104" t="n">
        <v>36817.22</v>
      </c>
      <c r="P104" t="n">
        <v>397.74</v>
      </c>
      <c r="Q104" t="n">
        <v>1397.24</v>
      </c>
      <c r="R104" t="n">
        <v>95.29000000000001</v>
      </c>
      <c r="S104" t="n">
        <v>66.97</v>
      </c>
      <c r="T104" t="n">
        <v>11519.3</v>
      </c>
      <c r="U104" t="n">
        <v>0.7</v>
      </c>
      <c r="V104" t="n">
        <v>0.85</v>
      </c>
      <c r="W104" t="n">
        <v>5.34</v>
      </c>
      <c r="X104" t="n">
        <v>0.7</v>
      </c>
      <c r="Y104" t="n">
        <v>1</v>
      </c>
      <c r="Z104" t="n">
        <v>10</v>
      </c>
    </row>
    <row r="105">
      <c r="A105" t="n">
        <v>46</v>
      </c>
      <c r="B105" t="n">
        <v>140</v>
      </c>
      <c r="C105" t="inlineStr">
        <is>
          <t xml:space="preserve">CONCLUIDO	</t>
        </is>
      </c>
      <c r="D105" t="n">
        <v>3.4502</v>
      </c>
      <c r="E105" t="n">
        <v>28.98</v>
      </c>
      <c r="F105" t="n">
        <v>24.83</v>
      </c>
      <c r="G105" t="n">
        <v>62.07</v>
      </c>
      <c r="H105" t="n">
        <v>0.75</v>
      </c>
      <c r="I105" t="n">
        <v>24</v>
      </c>
      <c r="J105" t="n">
        <v>297.14</v>
      </c>
      <c r="K105" t="n">
        <v>60.56</v>
      </c>
      <c r="L105" t="n">
        <v>12.5</v>
      </c>
      <c r="M105" t="n">
        <v>22</v>
      </c>
      <c r="N105" t="n">
        <v>84.08</v>
      </c>
      <c r="O105" t="n">
        <v>36881.39</v>
      </c>
      <c r="P105" t="n">
        <v>396.56</v>
      </c>
      <c r="Q105" t="n">
        <v>1397.19</v>
      </c>
      <c r="R105" t="n">
        <v>94.27</v>
      </c>
      <c r="S105" t="n">
        <v>66.97</v>
      </c>
      <c r="T105" t="n">
        <v>11015.81</v>
      </c>
      <c r="U105" t="n">
        <v>0.71</v>
      </c>
      <c r="V105" t="n">
        <v>0.85</v>
      </c>
      <c r="W105" t="n">
        <v>5.33</v>
      </c>
      <c r="X105" t="n">
        <v>0.66</v>
      </c>
      <c r="Y105" t="n">
        <v>1</v>
      </c>
      <c r="Z105" t="n">
        <v>10</v>
      </c>
    </row>
    <row r="106">
      <c r="A106" t="n">
        <v>47</v>
      </c>
      <c r="B106" t="n">
        <v>140</v>
      </c>
      <c r="C106" t="inlineStr">
        <is>
          <t xml:space="preserve">CONCLUIDO	</t>
        </is>
      </c>
      <c r="D106" t="n">
        <v>3.45</v>
      </c>
      <c r="E106" t="n">
        <v>28.99</v>
      </c>
      <c r="F106" t="n">
        <v>24.83</v>
      </c>
      <c r="G106" t="n">
        <v>62.08</v>
      </c>
      <c r="H106" t="n">
        <v>0.76</v>
      </c>
      <c r="I106" t="n">
        <v>24</v>
      </c>
      <c r="J106" t="n">
        <v>297.66</v>
      </c>
      <c r="K106" t="n">
        <v>60.56</v>
      </c>
      <c r="L106" t="n">
        <v>12.75</v>
      </c>
      <c r="M106" t="n">
        <v>22</v>
      </c>
      <c r="N106" t="n">
        <v>84.36</v>
      </c>
      <c r="O106" t="n">
        <v>36945.67</v>
      </c>
      <c r="P106" t="n">
        <v>395.81</v>
      </c>
      <c r="Q106" t="n">
        <v>1397.24</v>
      </c>
      <c r="R106" t="n">
        <v>94.12</v>
      </c>
      <c r="S106" t="n">
        <v>66.97</v>
      </c>
      <c r="T106" t="n">
        <v>10939.7</v>
      </c>
      <c r="U106" t="n">
        <v>0.71</v>
      </c>
      <c r="V106" t="n">
        <v>0.85</v>
      </c>
      <c r="W106" t="n">
        <v>5.34</v>
      </c>
      <c r="X106" t="n">
        <v>0.66</v>
      </c>
      <c r="Y106" t="n">
        <v>1</v>
      </c>
      <c r="Z106" t="n">
        <v>10</v>
      </c>
    </row>
    <row r="107">
      <c r="A107" t="n">
        <v>48</v>
      </c>
      <c r="B107" t="n">
        <v>140</v>
      </c>
      <c r="C107" t="inlineStr">
        <is>
          <t xml:space="preserve">CONCLUIDO	</t>
        </is>
      </c>
      <c r="D107" t="n">
        <v>3.4605</v>
      </c>
      <c r="E107" t="n">
        <v>28.9</v>
      </c>
      <c r="F107" t="n">
        <v>24.8</v>
      </c>
      <c r="G107" t="n">
        <v>64.68000000000001</v>
      </c>
      <c r="H107" t="n">
        <v>0.78</v>
      </c>
      <c r="I107" t="n">
        <v>23</v>
      </c>
      <c r="J107" t="n">
        <v>298.18</v>
      </c>
      <c r="K107" t="n">
        <v>60.56</v>
      </c>
      <c r="L107" t="n">
        <v>13</v>
      </c>
      <c r="M107" t="n">
        <v>21</v>
      </c>
      <c r="N107" t="n">
        <v>84.63</v>
      </c>
      <c r="O107" t="n">
        <v>37010.06</v>
      </c>
      <c r="P107" t="n">
        <v>394.34</v>
      </c>
      <c r="Q107" t="n">
        <v>1397.25</v>
      </c>
      <c r="R107" t="n">
        <v>93.11</v>
      </c>
      <c r="S107" t="n">
        <v>66.97</v>
      </c>
      <c r="T107" t="n">
        <v>10441.79</v>
      </c>
      <c r="U107" t="n">
        <v>0.72</v>
      </c>
      <c r="V107" t="n">
        <v>0.85</v>
      </c>
      <c r="W107" t="n">
        <v>5.33</v>
      </c>
      <c r="X107" t="n">
        <v>0.63</v>
      </c>
      <c r="Y107" t="n">
        <v>1</v>
      </c>
      <c r="Z107" t="n">
        <v>10</v>
      </c>
    </row>
    <row r="108">
      <c r="A108" t="n">
        <v>49</v>
      </c>
      <c r="B108" t="n">
        <v>140</v>
      </c>
      <c r="C108" t="inlineStr">
        <is>
          <t xml:space="preserve">CONCLUIDO	</t>
        </is>
      </c>
      <c r="D108" t="n">
        <v>3.4588</v>
      </c>
      <c r="E108" t="n">
        <v>28.91</v>
      </c>
      <c r="F108" t="n">
        <v>24.81</v>
      </c>
      <c r="G108" t="n">
        <v>64.72</v>
      </c>
      <c r="H108" t="n">
        <v>0.79</v>
      </c>
      <c r="I108" t="n">
        <v>23</v>
      </c>
      <c r="J108" t="n">
        <v>298.71</v>
      </c>
      <c r="K108" t="n">
        <v>60.56</v>
      </c>
      <c r="L108" t="n">
        <v>13.25</v>
      </c>
      <c r="M108" t="n">
        <v>21</v>
      </c>
      <c r="N108" t="n">
        <v>84.90000000000001</v>
      </c>
      <c r="O108" t="n">
        <v>37074.57</v>
      </c>
      <c r="P108" t="n">
        <v>393.57</v>
      </c>
      <c r="Q108" t="n">
        <v>1397.27</v>
      </c>
      <c r="R108" t="n">
        <v>93.43000000000001</v>
      </c>
      <c r="S108" t="n">
        <v>66.97</v>
      </c>
      <c r="T108" t="n">
        <v>10599.25</v>
      </c>
      <c r="U108" t="n">
        <v>0.72</v>
      </c>
      <c r="V108" t="n">
        <v>0.85</v>
      </c>
      <c r="W108" t="n">
        <v>5.33</v>
      </c>
      <c r="X108" t="n">
        <v>0.64</v>
      </c>
      <c r="Y108" t="n">
        <v>1</v>
      </c>
      <c r="Z108" t="n">
        <v>10</v>
      </c>
    </row>
    <row r="109">
      <c r="A109" t="n">
        <v>50</v>
      </c>
      <c r="B109" t="n">
        <v>140</v>
      </c>
      <c r="C109" t="inlineStr">
        <is>
          <t xml:space="preserve">CONCLUIDO	</t>
        </is>
      </c>
      <c r="D109" t="n">
        <v>3.4704</v>
      </c>
      <c r="E109" t="n">
        <v>28.82</v>
      </c>
      <c r="F109" t="n">
        <v>24.77</v>
      </c>
      <c r="G109" t="n">
        <v>67.54000000000001</v>
      </c>
      <c r="H109" t="n">
        <v>0.8</v>
      </c>
      <c r="I109" t="n">
        <v>22</v>
      </c>
      <c r="J109" t="n">
        <v>299.23</v>
      </c>
      <c r="K109" t="n">
        <v>60.56</v>
      </c>
      <c r="L109" t="n">
        <v>13.5</v>
      </c>
      <c r="M109" t="n">
        <v>20</v>
      </c>
      <c r="N109" t="n">
        <v>85.18000000000001</v>
      </c>
      <c r="O109" t="n">
        <v>37139.2</v>
      </c>
      <c r="P109" t="n">
        <v>392.52</v>
      </c>
      <c r="Q109" t="n">
        <v>1397.25</v>
      </c>
      <c r="R109" t="n">
        <v>92.14</v>
      </c>
      <c r="S109" t="n">
        <v>66.97</v>
      </c>
      <c r="T109" t="n">
        <v>9963.48</v>
      </c>
      <c r="U109" t="n">
        <v>0.73</v>
      </c>
      <c r="V109" t="n">
        <v>0.85</v>
      </c>
      <c r="W109" t="n">
        <v>5.33</v>
      </c>
      <c r="X109" t="n">
        <v>0.6</v>
      </c>
      <c r="Y109" t="n">
        <v>1</v>
      </c>
      <c r="Z109" t="n">
        <v>10</v>
      </c>
    </row>
    <row r="110">
      <c r="A110" t="n">
        <v>51</v>
      </c>
      <c r="B110" t="n">
        <v>140</v>
      </c>
      <c r="C110" t="inlineStr">
        <is>
          <t xml:space="preserve">CONCLUIDO	</t>
        </is>
      </c>
      <c r="D110" t="n">
        <v>3.4698</v>
      </c>
      <c r="E110" t="n">
        <v>28.82</v>
      </c>
      <c r="F110" t="n">
        <v>24.77</v>
      </c>
      <c r="G110" t="n">
        <v>67.55</v>
      </c>
      <c r="H110" t="n">
        <v>0.82</v>
      </c>
      <c r="I110" t="n">
        <v>22</v>
      </c>
      <c r="J110" t="n">
        <v>299.76</v>
      </c>
      <c r="K110" t="n">
        <v>60.56</v>
      </c>
      <c r="L110" t="n">
        <v>13.75</v>
      </c>
      <c r="M110" t="n">
        <v>20</v>
      </c>
      <c r="N110" t="n">
        <v>85.45</v>
      </c>
      <c r="O110" t="n">
        <v>37204.07</v>
      </c>
      <c r="P110" t="n">
        <v>391.73</v>
      </c>
      <c r="Q110" t="n">
        <v>1397.26</v>
      </c>
      <c r="R110" t="n">
        <v>92.12</v>
      </c>
      <c r="S110" t="n">
        <v>66.97</v>
      </c>
      <c r="T110" t="n">
        <v>9951.43</v>
      </c>
      <c r="U110" t="n">
        <v>0.73</v>
      </c>
      <c r="V110" t="n">
        <v>0.85</v>
      </c>
      <c r="W110" t="n">
        <v>5.33</v>
      </c>
      <c r="X110" t="n">
        <v>0.6</v>
      </c>
      <c r="Y110" t="n">
        <v>1</v>
      </c>
      <c r="Z110" t="n">
        <v>10</v>
      </c>
    </row>
    <row r="111">
      <c r="A111" t="n">
        <v>52</v>
      </c>
      <c r="B111" t="n">
        <v>140</v>
      </c>
      <c r="C111" t="inlineStr">
        <is>
          <t xml:space="preserve">CONCLUIDO	</t>
        </is>
      </c>
      <c r="D111" t="n">
        <v>3.4821</v>
      </c>
      <c r="E111" t="n">
        <v>28.72</v>
      </c>
      <c r="F111" t="n">
        <v>24.72</v>
      </c>
      <c r="G111" t="n">
        <v>70.63</v>
      </c>
      <c r="H111" t="n">
        <v>0.83</v>
      </c>
      <c r="I111" t="n">
        <v>21</v>
      </c>
      <c r="J111" t="n">
        <v>300.28</v>
      </c>
      <c r="K111" t="n">
        <v>60.56</v>
      </c>
      <c r="L111" t="n">
        <v>14</v>
      </c>
      <c r="M111" t="n">
        <v>19</v>
      </c>
      <c r="N111" t="n">
        <v>85.73</v>
      </c>
      <c r="O111" t="n">
        <v>37268.93</v>
      </c>
      <c r="P111" t="n">
        <v>389.12</v>
      </c>
      <c r="Q111" t="n">
        <v>1397.26</v>
      </c>
      <c r="R111" t="n">
        <v>90.67</v>
      </c>
      <c r="S111" t="n">
        <v>66.97</v>
      </c>
      <c r="T111" t="n">
        <v>9233</v>
      </c>
      <c r="U111" t="n">
        <v>0.74</v>
      </c>
      <c r="V111" t="n">
        <v>0.85</v>
      </c>
      <c r="W111" t="n">
        <v>5.32</v>
      </c>
      <c r="X111" t="n">
        <v>0.5600000000000001</v>
      </c>
      <c r="Y111" t="n">
        <v>1</v>
      </c>
      <c r="Z111" t="n">
        <v>10</v>
      </c>
    </row>
    <row r="112">
      <c r="A112" t="n">
        <v>53</v>
      </c>
      <c r="B112" t="n">
        <v>140</v>
      </c>
      <c r="C112" t="inlineStr">
        <is>
          <t xml:space="preserve">CONCLUIDO	</t>
        </is>
      </c>
      <c r="D112" t="n">
        <v>3.4779</v>
      </c>
      <c r="E112" t="n">
        <v>28.75</v>
      </c>
      <c r="F112" t="n">
        <v>24.76</v>
      </c>
      <c r="G112" t="n">
        <v>70.73</v>
      </c>
      <c r="H112" t="n">
        <v>0.84</v>
      </c>
      <c r="I112" t="n">
        <v>21</v>
      </c>
      <c r="J112" t="n">
        <v>300.81</v>
      </c>
      <c r="K112" t="n">
        <v>60.56</v>
      </c>
      <c r="L112" t="n">
        <v>14.25</v>
      </c>
      <c r="M112" t="n">
        <v>19</v>
      </c>
      <c r="N112" t="n">
        <v>86</v>
      </c>
      <c r="O112" t="n">
        <v>37333.9</v>
      </c>
      <c r="P112" t="n">
        <v>389.77</v>
      </c>
      <c r="Q112" t="n">
        <v>1397.2</v>
      </c>
      <c r="R112" t="n">
        <v>91.44</v>
      </c>
      <c r="S112" t="n">
        <v>66.97</v>
      </c>
      <c r="T112" t="n">
        <v>9616.67</v>
      </c>
      <c r="U112" t="n">
        <v>0.73</v>
      </c>
      <c r="V112" t="n">
        <v>0.85</v>
      </c>
      <c r="W112" t="n">
        <v>5.34</v>
      </c>
      <c r="X112" t="n">
        <v>0.59</v>
      </c>
      <c r="Y112" t="n">
        <v>1</v>
      </c>
      <c r="Z112" t="n">
        <v>10</v>
      </c>
    </row>
    <row r="113">
      <c r="A113" t="n">
        <v>54</v>
      </c>
      <c r="B113" t="n">
        <v>140</v>
      </c>
      <c r="C113" t="inlineStr">
        <is>
          <t xml:space="preserve">CONCLUIDO	</t>
        </is>
      </c>
      <c r="D113" t="n">
        <v>3.4812</v>
      </c>
      <c r="E113" t="n">
        <v>28.73</v>
      </c>
      <c r="F113" t="n">
        <v>24.73</v>
      </c>
      <c r="G113" t="n">
        <v>70.65000000000001</v>
      </c>
      <c r="H113" t="n">
        <v>0.86</v>
      </c>
      <c r="I113" t="n">
        <v>21</v>
      </c>
      <c r="J113" t="n">
        <v>301.34</v>
      </c>
      <c r="K113" t="n">
        <v>60.56</v>
      </c>
      <c r="L113" t="n">
        <v>14.5</v>
      </c>
      <c r="M113" t="n">
        <v>19</v>
      </c>
      <c r="N113" t="n">
        <v>86.28</v>
      </c>
      <c r="O113" t="n">
        <v>37399</v>
      </c>
      <c r="P113" t="n">
        <v>388.38</v>
      </c>
      <c r="Q113" t="n">
        <v>1397.19</v>
      </c>
      <c r="R113" t="n">
        <v>90.81</v>
      </c>
      <c r="S113" t="n">
        <v>66.97</v>
      </c>
      <c r="T113" t="n">
        <v>9301.540000000001</v>
      </c>
      <c r="U113" t="n">
        <v>0.74</v>
      </c>
      <c r="V113" t="n">
        <v>0.85</v>
      </c>
      <c r="W113" t="n">
        <v>5.33</v>
      </c>
      <c r="X113" t="n">
        <v>0.5600000000000001</v>
      </c>
      <c r="Y113" t="n">
        <v>1</v>
      </c>
      <c r="Z113" t="n">
        <v>10</v>
      </c>
    </row>
    <row r="114">
      <c r="A114" t="n">
        <v>55</v>
      </c>
      <c r="B114" t="n">
        <v>140</v>
      </c>
      <c r="C114" t="inlineStr">
        <is>
          <t xml:space="preserve">CONCLUIDO	</t>
        </is>
      </c>
      <c r="D114" t="n">
        <v>3.4901</v>
      </c>
      <c r="E114" t="n">
        <v>28.65</v>
      </c>
      <c r="F114" t="n">
        <v>24.71</v>
      </c>
      <c r="G114" t="n">
        <v>74.12</v>
      </c>
      <c r="H114" t="n">
        <v>0.87</v>
      </c>
      <c r="I114" t="n">
        <v>20</v>
      </c>
      <c r="J114" t="n">
        <v>301.86</v>
      </c>
      <c r="K114" t="n">
        <v>60.56</v>
      </c>
      <c r="L114" t="n">
        <v>14.75</v>
      </c>
      <c r="M114" t="n">
        <v>18</v>
      </c>
      <c r="N114" t="n">
        <v>86.56</v>
      </c>
      <c r="O114" t="n">
        <v>37464.21</v>
      </c>
      <c r="P114" t="n">
        <v>387.4</v>
      </c>
      <c r="Q114" t="n">
        <v>1397.19</v>
      </c>
      <c r="R114" t="n">
        <v>89.98</v>
      </c>
      <c r="S114" t="n">
        <v>66.97</v>
      </c>
      <c r="T114" t="n">
        <v>8894.139999999999</v>
      </c>
      <c r="U114" t="n">
        <v>0.74</v>
      </c>
      <c r="V114" t="n">
        <v>0.85</v>
      </c>
      <c r="W114" t="n">
        <v>5.33</v>
      </c>
      <c r="X114" t="n">
        <v>0.54</v>
      </c>
      <c r="Y114" t="n">
        <v>1</v>
      </c>
      <c r="Z114" t="n">
        <v>10</v>
      </c>
    </row>
    <row r="115">
      <c r="A115" t="n">
        <v>56</v>
      </c>
      <c r="B115" t="n">
        <v>140</v>
      </c>
      <c r="C115" t="inlineStr">
        <is>
          <t xml:space="preserve">CONCLUIDO	</t>
        </is>
      </c>
      <c r="D115" t="n">
        <v>3.4901</v>
      </c>
      <c r="E115" t="n">
        <v>28.65</v>
      </c>
      <c r="F115" t="n">
        <v>24.71</v>
      </c>
      <c r="G115" t="n">
        <v>74.12</v>
      </c>
      <c r="H115" t="n">
        <v>0.88</v>
      </c>
      <c r="I115" t="n">
        <v>20</v>
      </c>
      <c r="J115" t="n">
        <v>302.39</v>
      </c>
      <c r="K115" t="n">
        <v>60.56</v>
      </c>
      <c r="L115" t="n">
        <v>15</v>
      </c>
      <c r="M115" t="n">
        <v>18</v>
      </c>
      <c r="N115" t="n">
        <v>86.84</v>
      </c>
      <c r="O115" t="n">
        <v>37529.55</v>
      </c>
      <c r="P115" t="n">
        <v>387</v>
      </c>
      <c r="Q115" t="n">
        <v>1397.29</v>
      </c>
      <c r="R115" t="n">
        <v>90.12</v>
      </c>
      <c r="S115" t="n">
        <v>66.97</v>
      </c>
      <c r="T115" t="n">
        <v>8960.389999999999</v>
      </c>
      <c r="U115" t="n">
        <v>0.74</v>
      </c>
      <c r="V115" t="n">
        <v>0.85</v>
      </c>
      <c r="W115" t="n">
        <v>5.33</v>
      </c>
      <c r="X115" t="n">
        <v>0.54</v>
      </c>
      <c r="Y115" t="n">
        <v>1</v>
      </c>
      <c r="Z115" t="n">
        <v>10</v>
      </c>
    </row>
    <row r="116">
      <c r="A116" t="n">
        <v>57</v>
      </c>
      <c r="B116" t="n">
        <v>140</v>
      </c>
      <c r="C116" t="inlineStr">
        <is>
          <t xml:space="preserve">CONCLUIDO	</t>
        </is>
      </c>
      <c r="D116" t="n">
        <v>3.4999</v>
      </c>
      <c r="E116" t="n">
        <v>28.57</v>
      </c>
      <c r="F116" t="n">
        <v>24.68</v>
      </c>
      <c r="G116" t="n">
        <v>77.93000000000001</v>
      </c>
      <c r="H116" t="n">
        <v>0.9</v>
      </c>
      <c r="I116" t="n">
        <v>19</v>
      </c>
      <c r="J116" t="n">
        <v>302.92</v>
      </c>
      <c r="K116" t="n">
        <v>60.56</v>
      </c>
      <c r="L116" t="n">
        <v>15.25</v>
      </c>
      <c r="M116" t="n">
        <v>17</v>
      </c>
      <c r="N116" t="n">
        <v>87.12</v>
      </c>
      <c r="O116" t="n">
        <v>37595</v>
      </c>
      <c r="P116" t="n">
        <v>383.6</v>
      </c>
      <c r="Q116" t="n">
        <v>1397.19</v>
      </c>
      <c r="R116" t="n">
        <v>89.22</v>
      </c>
      <c r="S116" t="n">
        <v>66.97</v>
      </c>
      <c r="T116" t="n">
        <v>8517.110000000001</v>
      </c>
      <c r="U116" t="n">
        <v>0.75</v>
      </c>
      <c r="V116" t="n">
        <v>0.85</v>
      </c>
      <c r="W116" t="n">
        <v>5.33</v>
      </c>
      <c r="X116" t="n">
        <v>0.51</v>
      </c>
      <c r="Y116" t="n">
        <v>1</v>
      </c>
      <c r="Z116" t="n">
        <v>10</v>
      </c>
    </row>
    <row r="117">
      <c r="A117" t="n">
        <v>58</v>
      </c>
      <c r="B117" t="n">
        <v>140</v>
      </c>
      <c r="C117" t="inlineStr">
        <is>
          <t xml:space="preserve">CONCLUIDO	</t>
        </is>
      </c>
      <c r="D117" t="n">
        <v>3.4985</v>
      </c>
      <c r="E117" t="n">
        <v>28.58</v>
      </c>
      <c r="F117" t="n">
        <v>24.69</v>
      </c>
      <c r="G117" t="n">
        <v>77.97</v>
      </c>
      <c r="H117" t="n">
        <v>0.91</v>
      </c>
      <c r="I117" t="n">
        <v>19</v>
      </c>
      <c r="J117" t="n">
        <v>303.46</v>
      </c>
      <c r="K117" t="n">
        <v>60.56</v>
      </c>
      <c r="L117" t="n">
        <v>15.5</v>
      </c>
      <c r="M117" t="n">
        <v>17</v>
      </c>
      <c r="N117" t="n">
        <v>87.40000000000001</v>
      </c>
      <c r="O117" t="n">
        <v>37660.57</v>
      </c>
      <c r="P117" t="n">
        <v>384.88</v>
      </c>
      <c r="Q117" t="n">
        <v>1397.2</v>
      </c>
      <c r="R117" t="n">
        <v>89.48</v>
      </c>
      <c r="S117" t="n">
        <v>66.97</v>
      </c>
      <c r="T117" t="n">
        <v>8647.41</v>
      </c>
      <c r="U117" t="n">
        <v>0.75</v>
      </c>
      <c r="V117" t="n">
        <v>0.85</v>
      </c>
      <c r="W117" t="n">
        <v>5.33</v>
      </c>
      <c r="X117" t="n">
        <v>0.52</v>
      </c>
      <c r="Y117" t="n">
        <v>1</v>
      </c>
      <c r="Z117" t="n">
        <v>10</v>
      </c>
    </row>
    <row r="118">
      <c r="A118" t="n">
        <v>59</v>
      </c>
      <c r="B118" t="n">
        <v>140</v>
      </c>
      <c r="C118" t="inlineStr">
        <is>
          <t xml:space="preserve">CONCLUIDO	</t>
        </is>
      </c>
      <c r="D118" t="n">
        <v>3.4976</v>
      </c>
      <c r="E118" t="n">
        <v>28.59</v>
      </c>
      <c r="F118" t="n">
        <v>24.7</v>
      </c>
      <c r="G118" t="n">
        <v>77.98999999999999</v>
      </c>
      <c r="H118" t="n">
        <v>0.92</v>
      </c>
      <c r="I118" t="n">
        <v>19</v>
      </c>
      <c r="J118" t="n">
        <v>303.99</v>
      </c>
      <c r="K118" t="n">
        <v>60.56</v>
      </c>
      <c r="L118" t="n">
        <v>15.75</v>
      </c>
      <c r="M118" t="n">
        <v>17</v>
      </c>
      <c r="N118" t="n">
        <v>87.68000000000001</v>
      </c>
      <c r="O118" t="n">
        <v>37726.27</v>
      </c>
      <c r="P118" t="n">
        <v>384.24</v>
      </c>
      <c r="Q118" t="n">
        <v>1397.21</v>
      </c>
      <c r="R118" t="n">
        <v>89.76000000000001</v>
      </c>
      <c r="S118" t="n">
        <v>66.97</v>
      </c>
      <c r="T118" t="n">
        <v>8787.950000000001</v>
      </c>
      <c r="U118" t="n">
        <v>0.75</v>
      </c>
      <c r="V118" t="n">
        <v>0.85</v>
      </c>
      <c r="W118" t="n">
        <v>5.33</v>
      </c>
      <c r="X118" t="n">
        <v>0.53</v>
      </c>
      <c r="Y118" t="n">
        <v>1</v>
      </c>
      <c r="Z118" t="n">
        <v>10</v>
      </c>
    </row>
    <row r="119">
      <c r="A119" t="n">
        <v>60</v>
      </c>
      <c r="B119" t="n">
        <v>140</v>
      </c>
      <c r="C119" t="inlineStr">
        <is>
          <t xml:space="preserve">CONCLUIDO	</t>
        </is>
      </c>
      <c r="D119" t="n">
        <v>3.4985</v>
      </c>
      <c r="E119" t="n">
        <v>28.58</v>
      </c>
      <c r="F119" t="n">
        <v>24.69</v>
      </c>
      <c r="G119" t="n">
        <v>77.97</v>
      </c>
      <c r="H119" t="n">
        <v>0.9399999999999999</v>
      </c>
      <c r="I119" t="n">
        <v>19</v>
      </c>
      <c r="J119" t="n">
        <v>304.52</v>
      </c>
      <c r="K119" t="n">
        <v>60.56</v>
      </c>
      <c r="L119" t="n">
        <v>16</v>
      </c>
      <c r="M119" t="n">
        <v>17</v>
      </c>
      <c r="N119" t="n">
        <v>87.97</v>
      </c>
      <c r="O119" t="n">
        <v>37792.08</v>
      </c>
      <c r="P119" t="n">
        <v>381.65</v>
      </c>
      <c r="Q119" t="n">
        <v>1397.26</v>
      </c>
      <c r="R119" t="n">
        <v>89.66</v>
      </c>
      <c r="S119" t="n">
        <v>66.97</v>
      </c>
      <c r="T119" t="n">
        <v>8734.52</v>
      </c>
      <c r="U119" t="n">
        <v>0.75</v>
      </c>
      <c r="V119" t="n">
        <v>0.85</v>
      </c>
      <c r="W119" t="n">
        <v>5.32</v>
      </c>
      <c r="X119" t="n">
        <v>0.52</v>
      </c>
      <c r="Y119" t="n">
        <v>1</v>
      </c>
      <c r="Z119" t="n">
        <v>10</v>
      </c>
    </row>
    <row r="120">
      <c r="A120" t="n">
        <v>61</v>
      </c>
      <c r="B120" t="n">
        <v>140</v>
      </c>
      <c r="C120" t="inlineStr">
        <is>
          <t xml:space="preserve">CONCLUIDO	</t>
        </is>
      </c>
      <c r="D120" t="n">
        <v>3.5094</v>
      </c>
      <c r="E120" t="n">
        <v>28.5</v>
      </c>
      <c r="F120" t="n">
        <v>24.65</v>
      </c>
      <c r="G120" t="n">
        <v>82.18000000000001</v>
      </c>
      <c r="H120" t="n">
        <v>0.95</v>
      </c>
      <c r="I120" t="n">
        <v>18</v>
      </c>
      <c r="J120" t="n">
        <v>305.06</v>
      </c>
      <c r="K120" t="n">
        <v>60.56</v>
      </c>
      <c r="L120" t="n">
        <v>16.25</v>
      </c>
      <c r="M120" t="n">
        <v>16</v>
      </c>
      <c r="N120" t="n">
        <v>88.25</v>
      </c>
      <c r="O120" t="n">
        <v>37858.02</v>
      </c>
      <c r="P120" t="n">
        <v>381.31</v>
      </c>
      <c r="Q120" t="n">
        <v>1397.24</v>
      </c>
      <c r="R120" t="n">
        <v>88.70999999999999</v>
      </c>
      <c r="S120" t="n">
        <v>66.97</v>
      </c>
      <c r="T120" t="n">
        <v>8265.549999999999</v>
      </c>
      <c r="U120" t="n">
        <v>0.75</v>
      </c>
      <c r="V120" t="n">
        <v>0.85</v>
      </c>
      <c r="W120" t="n">
        <v>5.32</v>
      </c>
      <c r="X120" t="n">
        <v>0.49</v>
      </c>
      <c r="Y120" t="n">
        <v>1</v>
      </c>
      <c r="Z120" t="n">
        <v>10</v>
      </c>
    </row>
    <row r="121">
      <c r="A121" t="n">
        <v>62</v>
      </c>
      <c r="B121" t="n">
        <v>140</v>
      </c>
      <c r="C121" t="inlineStr">
        <is>
          <t xml:space="preserve">CONCLUIDO	</t>
        </is>
      </c>
      <c r="D121" t="n">
        <v>3.5068</v>
      </c>
      <c r="E121" t="n">
        <v>28.52</v>
      </c>
      <c r="F121" t="n">
        <v>24.68</v>
      </c>
      <c r="G121" t="n">
        <v>82.25</v>
      </c>
      <c r="H121" t="n">
        <v>0.96</v>
      </c>
      <c r="I121" t="n">
        <v>18</v>
      </c>
      <c r="J121" t="n">
        <v>305.59</v>
      </c>
      <c r="K121" t="n">
        <v>60.56</v>
      </c>
      <c r="L121" t="n">
        <v>16.5</v>
      </c>
      <c r="M121" t="n">
        <v>16</v>
      </c>
      <c r="N121" t="n">
        <v>88.54000000000001</v>
      </c>
      <c r="O121" t="n">
        <v>37924.08</v>
      </c>
      <c r="P121" t="n">
        <v>381.94</v>
      </c>
      <c r="Q121" t="n">
        <v>1397.18</v>
      </c>
      <c r="R121" t="n">
        <v>89.09999999999999</v>
      </c>
      <c r="S121" t="n">
        <v>66.97</v>
      </c>
      <c r="T121" t="n">
        <v>8463.23</v>
      </c>
      <c r="U121" t="n">
        <v>0.75</v>
      </c>
      <c r="V121" t="n">
        <v>0.85</v>
      </c>
      <c r="W121" t="n">
        <v>5.33</v>
      </c>
      <c r="X121" t="n">
        <v>0.51</v>
      </c>
      <c r="Y121" t="n">
        <v>1</v>
      </c>
      <c r="Z121" t="n">
        <v>10</v>
      </c>
    </row>
    <row r="122">
      <c r="A122" t="n">
        <v>63</v>
      </c>
      <c r="B122" t="n">
        <v>140</v>
      </c>
      <c r="C122" t="inlineStr">
        <is>
          <t xml:space="preserve">CONCLUIDO	</t>
        </is>
      </c>
      <c r="D122" t="n">
        <v>3.5096</v>
      </c>
      <c r="E122" t="n">
        <v>28.49</v>
      </c>
      <c r="F122" t="n">
        <v>24.65</v>
      </c>
      <c r="G122" t="n">
        <v>82.17</v>
      </c>
      <c r="H122" t="n">
        <v>0.97</v>
      </c>
      <c r="I122" t="n">
        <v>18</v>
      </c>
      <c r="J122" t="n">
        <v>306.13</v>
      </c>
      <c r="K122" t="n">
        <v>60.56</v>
      </c>
      <c r="L122" t="n">
        <v>16.75</v>
      </c>
      <c r="M122" t="n">
        <v>16</v>
      </c>
      <c r="N122" t="n">
        <v>88.83</v>
      </c>
      <c r="O122" t="n">
        <v>37990.27</v>
      </c>
      <c r="P122" t="n">
        <v>379.3</v>
      </c>
      <c r="Q122" t="n">
        <v>1397.18</v>
      </c>
      <c r="R122" t="n">
        <v>88.3</v>
      </c>
      <c r="S122" t="n">
        <v>66.97</v>
      </c>
      <c r="T122" t="n">
        <v>8064.12</v>
      </c>
      <c r="U122" t="n">
        <v>0.76</v>
      </c>
      <c r="V122" t="n">
        <v>0.85</v>
      </c>
      <c r="W122" t="n">
        <v>5.33</v>
      </c>
      <c r="X122" t="n">
        <v>0.49</v>
      </c>
      <c r="Y122" t="n">
        <v>1</v>
      </c>
      <c r="Z122" t="n">
        <v>10</v>
      </c>
    </row>
    <row r="123">
      <c r="A123" t="n">
        <v>64</v>
      </c>
      <c r="B123" t="n">
        <v>140</v>
      </c>
      <c r="C123" t="inlineStr">
        <is>
          <t xml:space="preserve">CONCLUIDO	</t>
        </is>
      </c>
      <c r="D123" t="n">
        <v>3.5222</v>
      </c>
      <c r="E123" t="n">
        <v>28.39</v>
      </c>
      <c r="F123" t="n">
        <v>24.6</v>
      </c>
      <c r="G123" t="n">
        <v>86.83</v>
      </c>
      <c r="H123" t="n">
        <v>0.99</v>
      </c>
      <c r="I123" t="n">
        <v>17</v>
      </c>
      <c r="J123" t="n">
        <v>306.67</v>
      </c>
      <c r="K123" t="n">
        <v>60.56</v>
      </c>
      <c r="L123" t="n">
        <v>17</v>
      </c>
      <c r="M123" t="n">
        <v>15</v>
      </c>
      <c r="N123" t="n">
        <v>89.11</v>
      </c>
      <c r="O123" t="n">
        <v>38056.58</v>
      </c>
      <c r="P123" t="n">
        <v>377.17</v>
      </c>
      <c r="Q123" t="n">
        <v>1397.19</v>
      </c>
      <c r="R123" t="n">
        <v>86.98</v>
      </c>
      <c r="S123" t="n">
        <v>66.97</v>
      </c>
      <c r="T123" t="n">
        <v>7407.45</v>
      </c>
      <c r="U123" t="n">
        <v>0.77</v>
      </c>
      <c r="V123" t="n">
        <v>0.86</v>
      </c>
      <c r="W123" t="n">
        <v>5.32</v>
      </c>
      <c r="X123" t="n">
        <v>0.44</v>
      </c>
      <c r="Y123" t="n">
        <v>1</v>
      </c>
      <c r="Z123" t="n">
        <v>10</v>
      </c>
    </row>
    <row r="124">
      <c r="A124" t="n">
        <v>65</v>
      </c>
      <c r="B124" t="n">
        <v>140</v>
      </c>
      <c r="C124" t="inlineStr">
        <is>
          <t xml:space="preserve">CONCLUIDO	</t>
        </is>
      </c>
      <c r="D124" t="n">
        <v>3.5207</v>
      </c>
      <c r="E124" t="n">
        <v>28.4</v>
      </c>
      <c r="F124" t="n">
        <v>24.61</v>
      </c>
      <c r="G124" t="n">
        <v>86.87</v>
      </c>
      <c r="H124" t="n">
        <v>1</v>
      </c>
      <c r="I124" t="n">
        <v>17</v>
      </c>
      <c r="J124" t="n">
        <v>307.21</v>
      </c>
      <c r="K124" t="n">
        <v>60.56</v>
      </c>
      <c r="L124" t="n">
        <v>17.25</v>
      </c>
      <c r="M124" t="n">
        <v>15</v>
      </c>
      <c r="N124" t="n">
        <v>89.40000000000001</v>
      </c>
      <c r="O124" t="n">
        <v>38123.01</v>
      </c>
      <c r="P124" t="n">
        <v>377.32</v>
      </c>
      <c r="Q124" t="n">
        <v>1397.17</v>
      </c>
      <c r="R124" t="n">
        <v>87.03</v>
      </c>
      <c r="S124" t="n">
        <v>66.97</v>
      </c>
      <c r="T124" t="n">
        <v>7431.99</v>
      </c>
      <c r="U124" t="n">
        <v>0.77</v>
      </c>
      <c r="V124" t="n">
        <v>0.86</v>
      </c>
      <c r="W124" t="n">
        <v>5.33</v>
      </c>
      <c r="X124" t="n">
        <v>0.45</v>
      </c>
      <c r="Y124" t="n">
        <v>1</v>
      </c>
      <c r="Z124" t="n">
        <v>10</v>
      </c>
    </row>
    <row r="125">
      <c r="A125" t="n">
        <v>66</v>
      </c>
      <c r="B125" t="n">
        <v>140</v>
      </c>
      <c r="C125" t="inlineStr">
        <is>
          <t xml:space="preserve">CONCLUIDO	</t>
        </is>
      </c>
      <c r="D125" t="n">
        <v>3.5196</v>
      </c>
      <c r="E125" t="n">
        <v>28.41</v>
      </c>
      <c r="F125" t="n">
        <v>24.62</v>
      </c>
      <c r="G125" t="n">
        <v>86.90000000000001</v>
      </c>
      <c r="H125" t="n">
        <v>1.01</v>
      </c>
      <c r="I125" t="n">
        <v>17</v>
      </c>
      <c r="J125" t="n">
        <v>307.75</v>
      </c>
      <c r="K125" t="n">
        <v>60.56</v>
      </c>
      <c r="L125" t="n">
        <v>17.5</v>
      </c>
      <c r="M125" t="n">
        <v>15</v>
      </c>
      <c r="N125" t="n">
        <v>89.69</v>
      </c>
      <c r="O125" t="n">
        <v>38189.58</v>
      </c>
      <c r="P125" t="n">
        <v>376.81</v>
      </c>
      <c r="Q125" t="n">
        <v>1397.23</v>
      </c>
      <c r="R125" t="n">
        <v>87.36</v>
      </c>
      <c r="S125" t="n">
        <v>66.97</v>
      </c>
      <c r="T125" t="n">
        <v>7597.49</v>
      </c>
      <c r="U125" t="n">
        <v>0.77</v>
      </c>
      <c r="V125" t="n">
        <v>0.85</v>
      </c>
      <c r="W125" t="n">
        <v>5.32</v>
      </c>
      <c r="X125" t="n">
        <v>0.46</v>
      </c>
      <c r="Y125" t="n">
        <v>1</v>
      </c>
      <c r="Z125" t="n">
        <v>10</v>
      </c>
    </row>
    <row r="126">
      <c r="A126" t="n">
        <v>67</v>
      </c>
      <c r="B126" t="n">
        <v>140</v>
      </c>
      <c r="C126" t="inlineStr">
        <is>
          <t xml:space="preserve">CONCLUIDO	</t>
        </is>
      </c>
      <c r="D126" t="n">
        <v>3.5188</v>
      </c>
      <c r="E126" t="n">
        <v>28.42</v>
      </c>
      <c r="F126" t="n">
        <v>24.63</v>
      </c>
      <c r="G126" t="n">
        <v>86.93000000000001</v>
      </c>
      <c r="H126" t="n">
        <v>1.03</v>
      </c>
      <c r="I126" t="n">
        <v>17</v>
      </c>
      <c r="J126" t="n">
        <v>308.29</v>
      </c>
      <c r="K126" t="n">
        <v>60.56</v>
      </c>
      <c r="L126" t="n">
        <v>17.75</v>
      </c>
      <c r="M126" t="n">
        <v>15</v>
      </c>
      <c r="N126" t="n">
        <v>89.98</v>
      </c>
      <c r="O126" t="n">
        <v>38256.26</v>
      </c>
      <c r="P126" t="n">
        <v>375.2</v>
      </c>
      <c r="Q126" t="n">
        <v>1397.2</v>
      </c>
      <c r="R126" t="n">
        <v>87.59999999999999</v>
      </c>
      <c r="S126" t="n">
        <v>66.97</v>
      </c>
      <c r="T126" t="n">
        <v>7716.21</v>
      </c>
      <c r="U126" t="n">
        <v>0.76</v>
      </c>
      <c r="V126" t="n">
        <v>0.85</v>
      </c>
      <c r="W126" t="n">
        <v>5.32</v>
      </c>
      <c r="X126" t="n">
        <v>0.46</v>
      </c>
      <c r="Y126" t="n">
        <v>1</v>
      </c>
      <c r="Z126" t="n">
        <v>10</v>
      </c>
    </row>
    <row r="127">
      <c r="A127" t="n">
        <v>68</v>
      </c>
      <c r="B127" t="n">
        <v>140</v>
      </c>
      <c r="C127" t="inlineStr">
        <is>
          <t xml:space="preserve">CONCLUIDO	</t>
        </is>
      </c>
      <c r="D127" t="n">
        <v>3.5301</v>
      </c>
      <c r="E127" t="n">
        <v>28.33</v>
      </c>
      <c r="F127" t="n">
        <v>24.59</v>
      </c>
      <c r="G127" t="n">
        <v>92.22</v>
      </c>
      <c r="H127" t="n">
        <v>1.04</v>
      </c>
      <c r="I127" t="n">
        <v>16</v>
      </c>
      <c r="J127" t="n">
        <v>308.83</v>
      </c>
      <c r="K127" t="n">
        <v>60.56</v>
      </c>
      <c r="L127" t="n">
        <v>18</v>
      </c>
      <c r="M127" t="n">
        <v>14</v>
      </c>
      <c r="N127" t="n">
        <v>90.27</v>
      </c>
      <c r="O127" t="n">
        <v>38323.08</v>
      </c>
      <c r="P127" t="n">
        <v>374.46</v>
      </c>
      <c r="Q127" t="n">
        <v>1397.21</v>
      </c>
      <c r="R127" t="n">
        <v>86.56</v>
      </c>
      <c r="S127" t="n">
        <v>66.97</v>
      </c>
      <c r="T127" t="n">
        <v>7201.73</v>
      </c>
      <c r="U127" t="n">
        <v>0.77</v>
      </c>
      <c r="V127" t="n">
        <v>0.86</v>
      </c>
      <c r="W127" t="n">
        <v>5.32</v>
      </c>
      <c r="X127" t="n">
        <v>0.43</v>
      </c>
      <c r="Y127" t="n">
        <v>1</v>
      </c>
      <c r="Z127" t="n">
        <v>10</v>
      </c>
    </row>
    <row r="128">
      <c r="A128" t="n">
        <v>69</v>
      </c>
      <c r="B128" t="n">
        <v>140</v>
      </c>
      <c r="C128" t="inlineStr">
        <is>
          <t xml:space="preserve">CONCLUIDO	</t>
        </is>
      </c>
      <c r="D128" t="n">
        <v>3.5297</v>
      </c>
      <c r="E128" t="n">
        <v>28.33</v>
      </c>
      <c r="F128" t="n">
        <v>24.59</v>
      </c>
      <c r="G128" t="n">
        <v>92.23</v>
      </c>
      <c r="H128" t="n">
        <v>1.05</v>
      </c>
      <c r="I128" t="n">
        <v>16</v>
      </c>
      <c r="J128" t="n">
        <v>309.37</v>
      </c>
      <c r="K128" t="n">
        <v>60.56</v>
      </c>
      <c r="L128" t="n">
        <v>18.25</v>
      </c>
      <c r="M128" t="n">
        <v>14</v>
      </c>
      <c r="N128" t="n">
        <v>90.56999999999999</v>
      </c>
      <c r="O128" t="n">
        <v>38390.02</v>
      </c>
      <c r="P128" t="n">
        <v>374.21</v>
      </c>
      <c r="Q128" t="n">
        <v>1397.2</v>
      </c>
      <c r="R128" t="n">
        <v>86.56</v>
      </c>
      <c r="S128" t="n">
        <v>66.97</v>
      </c>
      <c r="T128" t="n">
        <v>7202.9</v>
      </c>
      <c r="U128" t="n">
        <v>0.77</v>
      </c>
      <c r="V128" t="n">
        <v>0.86</v>
      </c>
      <c r="W128" t="n">
        <v>5.32</v>
      </c>
      <c r="X128" t="n">
        <v>0.43</v>
      </c>
      <c r="Y128" t="n">
        <v>1</v>
      </c>
      <c r="Z128" t="n">
        <v>10</v>
      </c>
    </row>
    <row r="129">
      <c r="A129" t="n">
        <v>70</v>
      </c>
      <c r="B129" t="n">
        <v>140</v>
      </c>
      <c r="C129" t="inlineStr">
        <is>
          <t xml:space="preserve">CONCLUIDO	</t>
        </is>
      </c>
      <c r="D129" t="n">
        <v>3.529</v>
      </c>
      <c r="E129" t="n">
        <v>28.34</v>
      </c>
      <c r="F129" t="n">
        <v>24.6</v>
      </c>
      <c r="G129" t="n">
        <v>92.25</v>
      </c>
      <c r="H129" t="n">
        <v>1.06</v>
      </c>
      <c r="I129" t="n">
        <v>16</v>
      </c>
      <c r="J129" t="n">
        <v>309.91</v>
      </c>
      <c r="K129" t="n">
        <v>60.56</v>
      </c>
      <c r="L129" t="n">
        <v>18.5</v>
      </c>
      <c r="M129" t="n">
        <v>14</v>
      </c>
      <c r="N129" t="n">
        <v>90.86</v>
      </c>
      <c r="O129" t="n">
        <v>38457.09</v>
      </c>
      <c r="P129" t="n">
        <v>373.76</v>
      </c>
      <c r="Q129" t="n">
        <v>1397.19</v>
      </c>
      <c r="R129" t="n">
        <v>86.81999999999999</v>
      </c>
      <c r="S129" t="n">
        <v>66.97</v>
      </c>
      <c r="T129" t="n">
        <v>7333.3</v>
      </c>
      <c r="U129" t="n">
        <v>0.77</v>
      </c>
      <c r="V129" t="n">
        <v>0.86</v>
      </c>
      <c r="W129" t="n">
        <v>5.32</v>
      </c>
      <c r="X129" t="n">
        <v>0.43</v>
      </c>
      <c r="Y129" t="n">
        <v>1</v>
      </c>
      <c r="Z129" t="n">
        <v>10</v>
      </c>
    </row>
    <row r="130">
      <c r="A130" t="n">
        <v>71</v>
      </c>
      <c r="B130" t="n">
        <v>140</v>
      </c>
      <c r="C130" t="inlineStr">
        <is>
          <t xml:space="preserve">CONCLUIDO	</t>
        </is>
      </c>
      <c r="D130" t="n">
        <v>3.5286</v>
      </c>
      <c r="E130" t="n">
        <v>28.34</v>
      </c>
      <c r="F130" t="n">
        <v>24.6</v>
      </c>
      <c r="G130" t="n">
        <v>92.26000000000001</v>
      </c>
      <c r="H130" t="n">
        <v>1.08</v>
      </c>
      <c r="I130" t="n">
        <v>16</v>
      </c>
      <c r="J130" t="n">
        <v>310.46</v>
      </c>
      <c r="K130" t="n">
        <v>60.56</v>
      </c>
      <c r="L130" t="n">
        <v>18.75</v>
      </c>
      <c r="M130" t="n">
        <v>14</v>
      </c>
      <c r="N130" t="n">
        <v>91.16</v>
      </c>
      <c r="O130" t="n">
        <v>38524.29</v>
      </c>
      <c r="P130" t="n">
        <v>372.73</v>
      </c>
      <c r="Q130" t="n">
        <v>1397.18</v>
      </c>
      <c r="R130" t="n">
        <v>86.7</v>
      </c>
      <c r="S130" t="n">
        <v>66.97</v>
      </c>
      <c r="T130" t="n">
        <v>7273.35</v>
      </c>
      <c r="U130" t="n">
        <v>0.77</v>
      </c>
      <c r="V130" t="n">
        <v>0.86</v>
      </c>
      <c r="W130" t="n">
        <v>5.32</v>
      </c>
      <c r="X130" t="n">
        <v>0.44</v>
      </c>
      <c r="Y130" t="n">
        <v>1</v>
      </c>
      <c r="Z130" t="n">
        <v>10</v>
      </c>
    </row>
    <row r="131">
      <c r="A131" t="n">
        <v>72</v>
      </c>
      <c r="B131" t="n">
        <v>140</v>
      </c>
      <c r="C131" t="inlineStr">
        <is>
          <t xml:space="preserve">CONCLUIDO	</t>
        </is>
      </c>
      <c r="D131" t="n">
        <v>3.5407</v>
      </c>
      <c r="E131" t="n">
        <v>28.24</v>
      </c>
      <c r="F131" t="n">
        <v>24.56</v>
      </c>
      <c r="G131" t="n">
        <v>98.23</v>
      </c>
      <c r="H131" t="n">
        <v>1.09</v>
      </c>
      <c r="I131" t="n">
        <v>15</v>
      </c>
      <c r="J131" t="n">
        <v>311.01</v>
      </c>
      <c r="K131" t="n">
        <v>60.56</v>
      </c>
      <c r="L131" t="n">
        <v>19</v>
      </c>
      <c r="M131" t="n">
        <v>13</v>
      </c>
      <c r="N131" t="n">
        <v>91.45</v>
      </c>
      <c r="O131" t="n">
        <v>38591.62</v>
      </c>
      <c r="P131" t="n">
        <v>371.13</v>
      </c>
      <c r="Q131" t="n">
        <v>1397.17</v>
      </c>
      <c r="R131" t="n">
        <v>85.23999999999999</v>
      </c>
      <c r="S131" t="n">
        <v>66.97</v>
      </c>
      <c r="T131" t="n">
        <v>6545.46</v>
      </c>
      <c r="U131" t="n">
        <v>0.79</v>
      </c>
      <c r="V131" t="n">
        <v>0.86</v>
      </c>
      <c r="W131" t="n">
        <v>5.32</v>
      </c>
      <c r="X131" t="n">
        <v>0.39</v>
      </c>
      <c r="Y131" t="n">
        <v>1</v>
      </c>
      <c r="Z131" t="n">
        <v>10</v>
      </c>
    </row>
    <row r="132">
      <c r="A132" t="n">
        <v>73</v>
      </c>
      <c r="B132" t="n">
        <v>140</v>
      </c>
      <c r="C132" t="inlineStr">
        <is>
          <t xml:space="preserve">CONCLUIDO	</t>
        </is>
      </c>
      <c r="D132" t="n">
        <v>3.5408</v>
      </c>
      <c r="E132" t="n">
        <v>28.24</v>
      </c>
      <c r="F132" t="n">
        <v>24.56</v>
      </c>
      <c r="G132" t="n">
        <v>98.23</v>
      </c>
      <c r="H132" t="n">
        <v>1.1</v>
      </c>
      <c r="I132" t="n">
        <v>15</v>
      </c>
      <c r="J132" t="n">
        <v>311.55</v>
      </c>
      <c r="K132" t="n">
        <v>60.56</v>
      </c>
      <c r="L132" t="n">
        <v>19.25</v>
      </c>
      <c r="M132" t="n">
        <v>13</v>
      </c>
      <c r="N132" t="n">
        <v>91.75</v>
      </c>
      <c r="O132" t="n">
        <v>38659.08</v>
      </c>
      <c r="P132" t="n">
        <v>370.63</v>
      </c>
      <c r="Q132" t="n">
        <v>1397.2</v>
      </c>
      <c r="R132" t="n">
        <v>85.25</v>
      </c>
      <c r="S132" t="n">
        <v>66.97</v>
      </c>
      <c r="T132" t="n">
        <v>6554.09</v>
      </c>
      <c r="U132" t="n">
        <v>0.79</v>
      </c>
      <c r="V132" t="n">
        <v>0.86</v>
      </c>
      <c r="W132" t="n">
        <v>5.32</v>
      </c>
      <c r="X132" t="n">
        <v>0.39</v>
      </c>
      <c r="Y132" t="n">
        <v>1</v>
      </c>
      <c r="Z132" t="n">
        <v>10</v>
      </c>
    </row>
    <row r="133">
      <c r="A133" t="n">
        <v>74</v>
      </c>
      <c r="B133" t="n">
        <v>140</v>
      </c>
      <c r="C133" t="inlineStr">
        <is>
          <t xml:space="preserve">CONCLUIDO	</t>
        </is>
      </c>
      <c r="D133" t="n">
        <v>3.54</v>
      </c>
      <c r="E133" t="n">
        <v>28.25</v>
      </c>
      <c r="F133" t="n">
        <v>24.56</v>
      </c>
      <c r="G133" t="n">
        <v>98.26000000000001</v>
      </c>
      <c r="H133" t="n">
        <v>1.11</v>
      </c>
      <c r="I133" t="n">
        <v>15</v>
      </c>
      <c r="J133" t="n">
        <v>312.1</v>
      </c>
      <c r="K133" t="n">
        <v>60.56</v>
      </c>
      <c r="L133" t="n">
        <v>19.5</v>
      </c>
      <c r="M133" t="n">
        <v>13</v>
      </c>
      <c r="N133" t="n">
        <v>92.05</v>
      </c>
      <c r="O133" t="n">
        <v>38726.8</v>
      </c>
      <c r="P133" t="n">
        <v>369.9</v>
      </c>
      <c r="Q133" t="n">
        <v>1397.19</v>
      </c>
      <c r="R133" t="n">
        <v>85.67</v>
      </c>
      <c r="S133" t="n">
        <v>66.97</v>
      </c>
      <c r="T133" t="n">
        <v>6762.66</v>
      </c>
      <c r="U133" t="n">
        <v>0.78</v>
      </c>
      <c r="V133" t="n">
        <v>0.86</v>
      </c>
      <c r="W133" t="n">
        <v>5.31</v>
      </c>
      <c r="X133" t="n">
        <v>0.4</v>
      </c>
      <c r="Y133" t="n">
        <v>1</v>
      </c>
      <c r="Z133" t="n">
        <v>10</v>
      </c>
    </row>
    <row r="134">
      <c r="A134" t="n">
        <v>75</v>
      </c>
      <c r="B134" t="n">
        <v>140</v>
      </c>
      <c r="C134" t="inlineStr">
        <is>
          <t xml:space="preserve">CONCLUIDO	</t>
        </is>
      </c>
      <c r="D134" t="n">
        <v>3.5392</v>
      </c>
      <c r="E134" t="n">
        <v>28.25</v>
      </c>
      <c r="F134" t="n">
        <v>24.57</v>
      </c>
      <c r="G134" t="n">
        <v>98.28</v>
      </c>
      <c r="H134" t="n">
        <v>1.13</v>
      </c>
      <c r="I134" t="n">
        <v>15</v>
      </c>
      <c r="J134" t="n">
        <v>312.65</v>
      </c>
      <c r="K134" t="n">
        <v>60.56</v>
      </c>
      <c r="L134" t="n">
        <v>19.75</v>
      </c>
      <c r="M134" t="n">
        <v>13</v>
      </c>
      <c r="N134" t="n">
        <v>92.34999999999999</v>
      </c>
      <c r="O134" t="n">
        <v>38794.53</v>
      </c>
      <c r="P134" t="n">
        <v>368.97</v>
      </c>
      <c r="Q134" t="n">
        <v>1397.2</v>
      </c>
      <c r="R134" t="n">
        <v>85.75</v>
      </c>
      <c r="S134" t="n">
        <v>66.97</v>
      </c>
      <c r="T134" t="n">
        <v>6800.94</v>
      </c>
      <c r="U134" t="n">
        <v>0.78</v>
      </c>
      <c r="V134" t="n">
        <v>0.86</v>
      </c>
      <c r="W134" t="n">
        <v>5.32</v>
      </c>
      <c r="X134" t="n">
        <v>0.41</v>
      </c>
      <c r="Y134" t="n">
        <v>1</v>
      </c>
      <c r="Z134" t="n">
        <v>10</v>
      </c>
    </row>
    <row r="135">
      <c r="A135" t="n">
        <v>76</v>
      </c>
      <c r="B135" t="n">
        <v>140</v>
      </c>
      <c r="C135" t="inlineStr">
        <is>
          <t xml:space="preserve">CONCLUIDO	</t>
        </is>
      </c>
      <c r="D135" t="n">
        <v>3.5398</v>
      </c>
      <c r="E135" t="n">
        <v>28.25</v>
      </c>
      <c r="F135" t="n">
        <v>24.57</v>
      </c>
      <c r="G135" t="n">
        <v>98.26000000000001</v>
      </c>
      <c r="H135" t="n">
        <v>1.14</v>
      </c>
      <c r="I135" t="n">
        <v>15</v>
      </c>
      <c r="J135" t="n">
        <v>313.2</v>
      </c>
      <c r="K135" t="n">
        <v>60.56</v>
      </c>
      <c r="L135" t="n">
        <v>20</v>
      </c>
      <c r="M135" t="n">
        <v>13</v>
      </c>
      <c r="N135" t="n">
        <v>92.65000000000001</v>
      </c>
      <c r="O135" t="n">
        <v>38862.4</v>
      </c>
      <c r="P135" t="n">
        <v>366.49</v>
      </c>
      <c r="Q135" t="n">
        <v>1397.3</v>
      </c>
      <c r="R135" t="n">
        <v>85.52</v>
      </c>
      <c r="S135" t="n">
        <v>66.97</v>
      </c>
      <c r="T135" t="n">
        <v>6688.72</v>
      </c>
      <c r="U135" t="n">
        <v>0.78</v>
      </c>
      <c r="V135" t="n">
        <v>0.86</v>
      </c>
      <c r="W135" t="n">
        <v>5.32</v>
      </c>
      <c r="X135" t="n">
        <v>0.4</v>
      </c>
      <c r="Y135" t="n">
        <v>1</v>
      </c>
      <c r="Z135" t="n">
        <v>10</v>
      </c>
    </row>
    <row r="136">
      <c r="A136" t="n">
        <v>77</v>
      </c>
      <c r="B136" t="n">
        <v>140</v>
      </c>
      <c r="C136" t="inlineStr">
        <is>
          <t xml:space="preserve">CONCLUIDO	</t>
        </is>
      </c>
      <c r="D136" t="n">
        <v>3.5506</v>
      </c>
      <c r="E136" t="n">
        <v>28.16</v>
      </c>
      <c r="F136" t="n">
        <v>24.53</v>
      </c>
      <c r="G136" t="n">
        <v>105.14</v>
      </c>
      <c r="H136" t="n">
        <v>1.15</v>
      </c>
      <c r="I136" t="n">
        <v>14</v>
      </c>
      <c r="J136" t="n">
        <v>313.75</v>
      </c>
      <c r="K136" t="n">
        <v>60.56</v>
      </c>
      <c r="L136" t="n">
        <v>20.25</v>
      </c>
      <c r="M136" t="n">
        <v>12</v>
      </c>
      <c r="N136" t="n">
        <v>92.95</v>
      </c>
      <c r="O136" t="n">
        <v>38930.39</v>
      </c>
      <c r="P136" t="n">
        <v>365.25</v>
      </c>
      <c r="Q136" t="n">
        <v>1397.34</v>
      </c>
      <c r="R136" t="n">
        <v>84.44</v>
      </c>
      <c r="S136" t="n">
        <v>66.97</v>
      </c>
      <c r="T136" t="n">
        <v>6150.64</v>
      </c>
      <c r="U136" t="n">
        <v>0.79</v>
      </c>
      <c r="V136" t="n">
        <v>0.86</v>
      </c>
      <c r="W136" t="n">
        <v>5.32</v>
      </c>
      <c r="X136" t="n">
        <v>0.37</v>
      </c>
      <c r="Y136" t="n">
        <v>1</v>
      </c>
      <c r="Z136" t="n">
        <v>10</v>
      </c>
    </row>
    <row r="137">
      <c r="A137" t="n">
        <v>78</v>
      </c>
      <c r="B137" t="n">
        <v>140</v>
      </c>
      <c r="C137" t="inlineStr">
        <is>
          <t xml:space="preserve">CONCLUIDO	</t>
        </is>
      </c>
      <c r="D137" t="n">
        <v>3.5517</v>
      </c>
      <c r="E137" t="n">
        <v>28.16</v>
      </c>
      <c r="F137" t="n">
        <v>24.52</v>
      </c>
      <c r="G137" t="n">
        <v>105.1</v>
      </c>
      <c r="H137" t="n">
        <v>1.16</v>
      </c>
      <c r="I137" t="n">
        <v>14</v>
      </c>
      <c r="J137" t="n">
        <v>314.3</v>
      </c>
      <c r="K137" t="n">
        <v>60.56</v>
      </c>
      <c r="L137" t="n">
        <v>20.5</v>
      </c>
      <c r="M137" t="n">
        <v>12</v>
      </c>
      <c r="N137" t="n">
        <v>93.25</v>
      </c>
      <c r="O137" t="n">
        <v>38998.53</v>
      </c>
      <c r="P137" t="n">
        <v>365.53</v>
      </c>
      <c r="Q137" t="n">
        <v>1397.18</v>
      </c>
      <c r="R137" t="n">
        <v>84.20999999999999</v>
      </c>
      <c r="S137" t="n">
        <v>66.97</v>
      </c>
      <c r="T137" t="n">
        <v>6036.88</v>
      </c>
      <c r="U137" t="n">
        <v>0.8</v>
      </c>
      <c r="V137" t="n">
        <v>0.86</v>
      </c>
      <c r="W137" t="n">
        <v>5.32</v>
      </c>
      <c r="X137" t="n">
        <v>0.36</v>
      </c>
      <c r="Y137" t="n">
        <v>1</v>
      </c>
      <c r="Z137" t="n">
        <v>10</v>
      </c>
    </row>
    <row r="138">
      <c r="A138" t="n">
        <v>79</v>
      </c>
      <c r="B138" t="n">
        <v>140</v>
      </c>
      <c r="C138" t="inlineStr">
        <is>
          <t xml:space="preserve">CONCLUIDO	</t>
        </is>
      </c>
      <c r="D138" t="n">
        <v>3.5504</v>
      </c>
      <c r="E138" t="n">
        <v>28.17</v>
      </c>
      <c r="F138" t="n">
        <v>24.53</v>
      </c>
      <c r="G138" t="n">
        <v>105.14</v>
      </c>
      <c r="H138" t="n">
        <v>1.17</v>
      </c>
      <c r="I138" t="n">
        <v>14</v>
      </c>
      <c r="J138" t="n">
        <v>314.86</v>
      </c>
      <c r="K138" t="n">
        <v>60.56</v>
      </c>
      <c r="L138" t="n">
        <v>20.75</v>
      </c>
      <c r="M138" t="n">
        <v>12</v>
      </c>
      <c r="N138" t="n">
        <v>93.55</v>
      </c>
      <c r="O138" t="n">
        <v>39066.8</v>
      </c>
      <c r="P138" t="n">
        <v>363.49</v>
      </c>
      <c r="Q138" t="n">
        <v>1397.19</v>
      </c>
      <c r="R138" t="n">
        <v>84.61</v>
      </c>
      <c r="S138" t="n">
        <v>66.97</v>
      </c>
      <c r="T138" t="n">
        <v>6234.74</v>
      </c>
      <c r="U138" t="n">
        <v>0.79</v>
      </c>
      <c r="V138" t="n">
        <v>0.86</v>
      </c>
      <c r="W138" t="n">
        <v>5.31</v>
      </c>
      <c r="X138" t="n">
        <v>0.37</v>
      </c>
      <c r="Y138" t="n">
        <v>1</v>
      </c>
      <c r="Z138" t="n">
        <v>10</v>
      </c>
    </row>
    <row r="139">
      <c r="A139" t="n">
        <v>80</v>
      </c>
      <c r="B139" t="n">
        <v>140</v>
      </c>
      <c r="C139" t="inlineStr">
        <is>
          <t xml:space="preserve">CONCLUIDO	</t>
        </is>
      </c>
      <c r="D139" t="n">
        <v>3.5511</v>
      </c>
      <c r="E139" t="n">
        <v>28.16</v>
      </c>
      <c r="F139" t="n">
        <v>24.53</v>
      </c>
      <c r="G139" t="n">
        <v>105.12</v>
      </c>
      <c r="H139" t="n">
        <v>1.19</v>
      </c>
      <c r="I139" t="n">
        <v>14</v>
      </c>
      <c r="J139" t="n">
        <v>315.41</v>
      </c>
      <c r="K139" t="n">
        <v>60.56</v>
      </c>
      <c r="L139" t="n">
        <v>21</v>
      </c>
      <c r="M139" t="n">
        <v>12</v>
      </c>
      <c r="N139" t="n">
        <v>93.86</v>
      </c>
      <c r="O139" t="n">
        <v>39135.2</v>
      </c>
      <c r="P139" t="n">
        <v>362.52</v>
      </c>
      <c r="Q139" t="n">
        <v>1397.17</v>
      </c>
      <c r="R139" t="n">
        <v>84.29000000000001</v>
      </c>
      <c r="S139" t="n">
        <v>66.97</v>
      </c>
      <c r="T139" t="n">
        <v>6078.27</v>
      </c>
      <c r="U139" t="n">
        <v>0.79</v>
      </c>
      <c r="V139" t="n">
        <v>0.86</v>
      </c>
      <c r="W139" t="n">
        <v>5.32</v>
      </c>
      <c r="X139" t="n">
        <v>0.36</v>
      </c>
      <c r="Y139" t="n">
        <v>1</v>
      </c>
      <c r="Z139" t="n">
        <v>10</v>
      </c>
    </row>
    <row r="140">
      <c r="A140" t="n">
        <v>81</v>
      </c>
      <c r="B140" t="n">
        <v>140</v>
      </c>
      <c r="C140" t="inlineStr">
        <is>
          <t xml:space="preserve">CONCLUIDO	</t>
        </is>
      </c>
      <c r="D140" t="n">
        <v>3.549</v>
      </c>
      <c r="E140" t="n">
        <v>28.18</v>
      </c>
      <c r="F140" t="n">
        <v>24.54</v>
      </c>
      <c r="G140" t="n">
        <v>105.19</v>
      </c>
      <c r="H140" t="n">
        <v>1.2</v>
      </c>
      <c r="I140" t="n">
        <v>14</v>
      </c>
      <c r="J140" t="n">
        <v>315.97</v>
      </c>
      <c r="K140" t="n">
        <v>60.56</v>
      </c>
      <c r="L140" t="n">
        <v>21.25</v>
      </c>
      <c r="M140" t="n">
        <v>12</v>
      </c>
      <c r="N140" t="n">
        <v>94.16</v>
      </c>
      <c r="O140" t="n">
        <v>39203.74</v>
      </c>
      <c r="P140" t="n">
        <v>359.69</v>
      </c>
      <c r="Q140" t="n">
        <v>1397.22</v>
      </c>
      <c r="R140" t="n">
        <v>84.90000000000001</v>
      </c>
      <c r="S140" t="n">
        <v>66.97</v>
      </c>
      <c r="T140" t="n">
        <v>6383.01</v>
      </c>
      <c r="U140" t="n">
        <v>0.79</v>
      </c>
      <c r="V140" t="n">
        <v>0.86</v>
      </c>
      <c r="W140" t="n">
        <v>5.32</v>
      </c>
      <c r="X140" t="n">
        <v>0.38</v>
      </c>
      <c r="Y140" t="n">
        <v>1</v>
      </c>
      <c r="Z140" t="n">
        <v>10</v>
      </c>
    </row>
    <row r="141">
      <c r="A141" t="n">
        <v>82</v>
      </c>
      <c r="B141" t="n">
        <v>140</v>
      </c>
      <c r="C141" t="inlineStr">
        <is>
          <t xml:space="preserve">CONCLUIDO	</t>
        </is>
      </c>
      <c r="D141" t="n">
        <v>3.5603</v>
      </c>
      <c r="E141" t="n">
        <v>28.09</v>
      </c>
      <c r="F141" t="n">
        <v>24.51</v>
      </c>
      <c r="G141" t="n">
        <v>113.11</v>
      </c>
      <c r="H141" t="n">
        <v>1.21</v>
      </c>
      <c r="I141" t="n">
        <v>13</v>
      </c>
      <c r="J141" t="n">
        <v>316.53</v>
      </c>
      <c r="K141" t="n">
        <v>60.56</v>
      </c>
      <c r="L141" t="n">
        <v>21.5</v>
      </c>
      <c r="M141" t="n">
        <v>11</v>
      </c>
      <c r="N141" t="n">
        <v>94.47</v>
      </c>
      <c r="O141" t="n">
        <v>39272.42</v>
      </c>
      <c r="P141" t="n">
        <v>359.36</v>
      </c>
      <c r="Q141" t="n">
        <v>1397.17</v>
      </c>
      <c r="R141" t="n">
        <v>83.83</v>
      </c>
      <c r="S141" t="n">
        <v>66.97</v>
      </c>
      <c r="T141" t="n">
        <v>5850.76</v>
      </c>
      <c r="U141" t="n">
        <v>0.8</v>
      </c>
      <c r="V141" t="n">
        <v>0.86</v>
      </c>
      <c r="W141" t="n">
        <v>5.31</v>
      </c>
      <c r="X141" t="n">
        <v>0.34</v>
      </c>
      <c r="Y141" t="n">
        <v>1</v>
      </c>
      <c r="Z141" t="n">
        <v>10</v>
      </c>
    </row>
    <row r="142">
      <c r="A142" t="n">
        <v>83</v>
      </c>
      <c r="B142" t="n">
        <v>140</v>
      </c>
      <c r="C142" t="inlineStr">
        <is>
          <t xml:space="preserve">CONCLUIDO	</t>
        </is>
      </c>
      <c r="D142" t="n">
        <v>3.5597</v>
      </c>
      <c r="E142" t="n">
        <v>28.09</v>
      </c>
      <c r="F142" t="n">
        <v>24.51</v>
      </c>
      <c r="G142" t="n">
        <v>113.13</v>
      </c>
      <c r="H142" t="n">
        <v>1.22</v>
      </c>
      <c r="I142" t="n">
        <v>13</v>
      </c>
      <c r="J142" t="n">
        <v>317.08</v>
      </c>
      <c r="K142" t="n">
        <v>60.56</v>
      </c>
      <c r="L142" t="n">
        <v>21.75</v>
      </c>
      <c r="M142" t="n">
        <v>11</v>
      </c>
      <c r="N142" t="n">
        <v>94.78</v>
      </c>
      <c r="O142" t="n">
        <v>39341.24</v>
      </c>
      <c r="P142" t="n">
        <v>360.52</v>
      </c>
      <c r="Q142" t="n">
        <v>1397.17</v>
      </c>
      <c r="R142" t="n">
        <v>83.98999999999999</v>
      </c>
      <c r="S142" t="n">
        <v>66.97</v>
      </c>
      <c r="T142" t="n">
        <v>5932.99</v>
      </c>
      <c r="U142" t="n">
        <v>0.8</v>
      </c>
      <c r="V142" t="n">
        <v>0.86</v>
      </c>
      <c r="W142" t="n">
        <v>5.31</v>
      </c>
      <c r="X142" t="n">
        <v>0.35</v>
      </c>
      <c r="Y142" t="n">
        <v>1</v>
      </c>
      <c r="Z142" t="n">
        <v>10</v>
      </c>
    </row>
    <row r="143">
      <c r="A143" t="n">
        <v>84</v>
      </c>
      <c r="B143" t="n">
        <v>140</v>
      </c>
      <c r="C143" t="inlineStr">
        <is>
          <t xml:space="preserve">CONCLUIDO	</t>
        </is>
      </c>
      <c r="D143" t="n">
        <v>3.5585</v>
      </c>
      <c r="E143" t="n">
        <v>28.1</v>
      </c>
      <c r="F143" t="n">
        <v>24.52</v>
      </c>
      <c r="G143" t="n">
        <v>113.18</v>
      </c>
      <c r="H143" t="n">
        <v>1.23</v>
      </c>
      <c r="I143" t="n">
        <v>13</v>
      </c>
      <c r="J143" t="n">
        <v>317.64</v>
      </c>
      <c r="K143" t="n">
        <v>60.56</v>
      </c>
      <c r="L143" t="n">
        <v>22</v>
      </c>
      <c r="M143" t="n">
        <v>11</v>
      </c>
      <c r="N143" t="n">
        <v>95.09</v>
      </c>
      <c r="O143" t="n">
        <v>39410.2</v>
      </c>
      <c r="P143" t="n">
        <v>360.13</v>
      </c>
      <c r="Q143" t="n">
        <v>1397.17</v>
      </c>
      <c r="R143" t="n">
        <v>84.23</v>
      </c>
      <c r="S143" t="n">
        <v>66.97</v>
      </c>
      <c r="T143" t="n">
        <v>6052.08</v>
      </c>
      <c r="U143" t="n">
        <v>0.8</v>
      </c>
      <c r="V143" t="n">
        <v>0.86</v>
      </c>
      <c r="W143" t="n">
        <v>5.32</v>
      </c>
      <c r="X143" t="n">
        <v>0.36</v>
      </c>
      <c r="Y143" t="n">
        <v>1</v>
      </c>
      <c r="Z143" t="n">
        <v>10</v>
      </c>
    </row>
    <row r="144">
      <c r="A144" t="n">
        <v>85</v>
      </c>
      <c r="B144" t="n">
        <v>140</v>
      </c>
      <c r="C144" t="inlineStr">
        <is>
          <t xml:space="preserve">CONCLUIDO	</t>
        </is>
      </c>
      <c r="D144" t="n">
        <v>3.5588</v>
      </c>
      <c r="E144" t="n">
        <v>28.1</v>
      </c>
      <c r="F144" t="n">
        <v>24.52</v>
      </c>
      <c r="G144" t="n">
        <v>113.17</v>
      </c>
      <c r="H144" t="n">
        <v>1.25</v>
      </c>
      <c r="I144" t="n">
        <v>13</v>
      </c>
      <c r="J144" t="n">
        <v>318.2</v>
      </c>
      <c r="K144" t="n">
        <v>60.56</v>
      </c>
      <c r="L144" t="n">
        <v>22.25</v>
      </c>
      <c r="M144" t="n">
        <v>11</v>
      </c>
      <c r="N144" t="n">
        <v>95.40000000000001</v>
      </c>
      <c r="O144" t="n">
        <v>39479.3</v>
      </c>
      <c r="P144" t="n">
        <v>360.27</v>
      </c>
      <c r="Q144" t="n">
        <v>1397.2</v>
      </c>
      <c r="R144" t="n">
        <v>84.09999999999999</v>
      </c>
      <c r="S144" t="n">
        <v>66.97</v>
      </c>
      <c r="T144" t="n">
        <v>5987.3</v>
      </c>
      <c r="U144" t="n">
        <v>0.8</v>
      </c>
      <c r="V144" t="n">
        <v>0.86</v>
      </c>
      <c r="W144" t="n">
        <v>5.32</v>
      </c>
      <c r="X144" t="n">
        <v>0.35</v>
      </c>
      <c r="Y144" t="n">
        <v>1</v>
      </c>
      <c r="Z144" t="n">
        <v>10</v>
      </c>
    </row>
    <row r="145">
      <c r="A145" t="n">
        <v>86</v>
      </c>
      <c r="B145" t="n">
        <v>140</v>
      </c>
      <c r="C145" t="inlineStr">
        <is>
          <t xml:space="preserve">CONCLUIDO	</t>
        </is>
      </c>
      <c r="D145" t="n">
        <v>3.5604</v>
      </c>
      <c r="E145" t="n">
        <v>28.09</v>
      </c>
      <c r="F145" t="n">
        <v>24.51</v>
      </c>
      <c r="G145" t="n">
        <v>113.11</v>
      </c>
      <c r="H145" t="n">
        <v>1.26</v>
      </c>
      <c r="I145" t="n">
        <v>13</v>
      </c>
      <c r="J145" t="n">
        <v>318.76</v>
      </c>
      <c r="K145" t="n">
        <v>60.56</v>
      </c>
      <c r="L145" t="n">
        <v>22.5</v>
      </c>
      <c r="M145" t="n">
        <v>11</v>
      </c>
      <c r="N145" t="n">
        <v>95.70999999999999</v>
      </c>
      <c r="O145" t="n">
        <v>39548.54</v>
      </c>
      <c r="P145" t="n">
        <v>357.54</v>
      </c>
      <c r="Q145" t="n">
        <v>1397.18</v>
      </c>
      <c r="R145" t="n">
        <v>83.65000000000001</v>
      </c>
      <c r="S145" t="n">
        <v>66.97</v>
      </c>
      <c r="T145" t="n">
        <v>5760.3</v>
      </c>
      <c r="U145" t="n">
        <v>0.8</v>
      </c>
      <c r="V145" t="n">
        <v>0.86</v>
      </c>
      <c r="W145" t="n">
        <v>5.32</v>
      </c>
      <c r="X145" t="n">
        <v>0.34</v>
      </c>
      <c r="Y145" t="n">
        <v>1</v>
      </c>
      <c r="Z145" t="n">
        <v>10</v>
      </c>
    </row>
    <row r="146">
      <c r="A146" t="n">
        <v>87</v>
      </c>
      <c r="B146" t="n">
        <v>140</v>
      </c>
      <c r="C146" t="inlineStr">
        <is>
          <t xml:space="preserve">CONCLUIDO	</t>
        </is>
      </c>
      <c r="D146" t="n">
        <v>3.5597</v>
      </c>
      <c r="E146" t="n">
        <v>28.09</v>
      </c>
      <c r="F146" t="n">
        <v>24.51</v>
      </c>
      <c r="G146" t="n">
        <v>113.13</v>
      </c>
      <c r="H146" t="n">
        <v>1.27</v>
      </c>
      <c r="I146" t="n">
        <v>13</v>
      </c>
      <c r="J146" t="n">
        <v>319.33</v>
      </c>
      <c r="K146" t="n">
        <v>60.56</v>
      </c>
      <c r="L146" t="n">
        <v>22.75</v>
      </c>
      <c r="M146" t="n">
        <v>11</v>
      </c>
      <c r="N146" t="n">
        <v>96.02</v>
      </c>
      <c r="O146" t="n">
        <v>39617.93</v>
      </c>
      <c r="P146" t="n">
        <v>356.47</v>
      </c>
      <c r="Q146" t="n">
        <v>1397.24</v>
      </c>
      <c r="R146" t="n">
        <v>83.87</v>
      </c>
      <c r="S146" t="n">
        <v>66.97</v>
      </c>
      <c r="T146" t="n">
        <v>5869.7</v>
      </c>
      <c r="U146" t="n">
        <v>0.8</v>
      </c>
      <c r="V146" t="n">
        <v>0.86</v>
      </c>
      <c r="W146" t="n">
        <v>5.31</v>
      </c>
      <c r="X146" t="n">
        <v>0.35</v>
      </c>
      <c r="Y146" t="n">
        <v>1</v>
      </c>
      <c r="Z146" t="n">
        <v>10</v>
      </c>
    </row>
    <row r="147">
      <c r="A147" t="n">
        <v>88</v>
      </c>
      <c r="B147" t="n">
        <v>140</v>
      </c>
      <c r="C147" t="inlineStr">
        <is>
          <t xml:space="preserve">CONCLUIDO	</t>
        </is>
      </c>
      <c r="D147" t="n">
        <v>3.5706</v>
      </c>
      <c r="E147" t="n">
        <v>28.01</v>
      </c>
      <c r="F147" t="n">
        <v>24.48</v>
      </c>
      <c r="G147" t="n">
        <v>122.39</v>
      </c>
      <c r="H147" t="n">
        <v>1.28</v>
      </c>
      <c r="I147" t="n">
        <v>12</v>
      </c>
      <c r="J147" t="n">
        <v>319.89</v>
      </c>
      <c r="K147" t="n">
        <v>60.56</v>
      </c>
      <c r="L147" t="n">
        <v>23</v>
      </c>
      <c r="M147" t="n">
        <v>10</v>
      </c>
      <c r="N147" t="n">
        <v>96.34</v>
      </c>
      <c r="O147" t="n">
        <v>39687.46</v>
      </c>
      <c r="P147" t="n">
        <v>353.39</v>
      </c>
      <c r="Q147" t="n">
        <v>1397.21</v>
      </c>
      <c r="R147" t="n">
        <v>82.81999999999999</v>
      </c>
      <c r="S147" t="n">
        <v>66.97</v>
      </c>
      <c r="T147" t="n">
        <v>5351.65</v>
      </c>
      <c r="U147" t="n">
        <v>0.8100000000000001</v>
      </c>
      <c r="V147" t="n">
        <v>0.86</v>
      </c>
      <c r="W147" t="n">
        <v>5.31</v>
      </c>
      <c r="X147" t="n">
        <v>0.31</v>
      </c>
      <c r="Y147" t="n">
        <v>1</v>
      </c>
      <c r="Z147" t="n">
        <v>10</v>
      </c>
    </row>
    <row r="148">
      <c r="A148" t="n">
        <v>89</v>
      </c>
      <c r="B148" t="n">
        <v>140</v>
      </c>
      <c r="C148" t="inlineStr">
        <is>
          <t xml:space="preserve">CONCLUIDO	</t>
        </is>
      </c>
      <c r="D148" t="n">
        <v>3.5706</v>
      </c>
      <c r="E148" t="n">
        <v>28.01</v>
      </c>
      <c r="F148" t="n">
        <v>24.48</v>
      </c>
      <c r="G148" t="n">
        <v>122.39</v>
      </c>
      <c r="H148" t="n">
        <v>1.29</v>
      </c>
      <c r="I148" t="n">
        <v>12</v>
      </c>
      <c r="J148" t="n">
        <v>320.46</v>
      </c>
      <c r="K148" t="n">
        <v>60.56</v>
      </c>
      <c r="L148" t="n">
        <v>23.25</v>
      </c>
      <c r="M148" t="n">
        <v>10</v>
      </c>
      <c r="N148" t="n">
        <v>96.65000000000001</v>
      </c>
      <c r="O148" t="n">
        <v>39757.13</v>
      </c>
      <c r="P148" t="n">
        <v>353.33</v>
      </c>
      <c r="Q148" t="n">
        <v>1397.2</v>
      </c>
      <c r="R148" t="n">
        <v>82.65000000000001</v>
      </c>
      <c r="S148" t="n">
        <v>66.97</v>
      </c>
      <c r="T148" t="n">
        <v>5267.5</v>
      </c>
      <c r="U148" t="n">
        <v>0.8100000000000001</v>
      </c>
      <c r="V148" t="n">
        <v>0.86</v>
      </c>
      <c r="W148" t="n">
        <v>5.32</v>
      </c>
      <c r="X148" t="n">
        <v>0.31</v>
      </c>
      <c r="Y148" t="n">
        <v>1</v>
      </c>
      <c r="Z148" t="n">
        <v>10</v>
      </c>
    </row>
    <row r="149">
      <c r="A149" t="n">
        <v>90</v>
      </c>
      <c r="B149" t="n">
        <v>140</v>
      </c>
      <c r="C149" t="inlineStr">
        <is>
          <t xml:space="preserve">CONCLUIDO	</t>
        </is>
      </c>
      <c r="D149" t="n">
        <v>3.57</v>
      </c>
      <c r="E149" t="n">
        <v>28.01</v>
      </c>
      <c r="F149" t="n">
        <v>24.48</v>
      </c>
      <c r="G149" t="n">
        <v>122.42</v>
      </c>
      <c r="H149" t="n">
        <v>1.3</v>
      </c>
      <c r="I149" t="n">
        <v>12</v>
      </c>
      <c r="J149" t="n">
        <v>321.02</v>
      </c>
      <c r="K149" t="n">
        <v>60.56</v>
      </c>
      <c r="L149" t="n">
        <v>23.5</v>
      </c>
      <c r="M149" t="n">
        <v>10</v>
      </c>
      <c r="N149" t="n">
        <v>96.97</v>
      </c>
      <c r="O149" t="n">
        <v>39826.95</v>
      </c>
      <c r="P149" t="n">
        <v>353.42</v>
      </c>
      <c r="Q149" t="n">
        <v>1397.17</v>
      </c>
      <c r="R149" t="n">
        <v>82.94</v>
      </c>
      <c r="S149" t="n">
        <v>66.97</v>
      </c>
      <c r="T149" t="n">
        <v>5409.34</v>
      </c>
      <c r="U149" t="n">
        <v>0.8100000000000001</v>
      </c>
      <c r="V149" t="n">
        <v>0.86</v>
      </c>
      <c r="W149" t="n">
        <v>5.31</v>
      </c>
      <c r="X149" t="n">
        <v>0.32</v>
      </c>
      <c r="Y149" t="n">
        <v>1</v>
      </c>
      <c r="Z149" t="n">
        <v>10</v>
      </c>
    </row>
    <row r="150">
      <c r="A150" t="n">
        <v>91</v>
      </c>
      <c r="B150" t="n">
        <v>140</v>
      </c>
      <c r="C150" t="inlineStr">
        <is>
          <t xml:space="preserve">CONCLUIDO	</t>
        </is>
      </c>
      <c r="D150" t="n">
        <v>3.5722</v>
      </c>
      <c r="E150" t="n">
        <v>27.99</v>
      </c>
      <c r="F150" t="n">
        <v>24.47</v>
      </c>
      <c r="G150" t="n">
        <v>122.33</v>
      </c>
      <c r="H150" t="n">
        <v>1.32</v>
      </c>
      <c r="I150" t="n">
        <v>12</v>
      </c>
      <c r="J150" t="n">
        <v>321.59</v>
      </c>
      <c r="K150" t="n">
        <v>60.56</v>
      </c>
      <c r="L150" t="n">
        <v>23.75</v>
      </c>
      <c r="M150" t="n">
        <v>9</v>
      </c>
      <c r="N150" t="n">
        <v>97.28</v>
      </c>
      <c r="O150" t="n">
        <v>39896.91</v>
      </c>
      <c r="P150" t="n">
        <v>353.11</v>
      </c>
      <c r="Q150" t="n">
        <v>1397.17</v>
      </c>
      <c r="R150" t="n">
        <v>82.45</v>
      </c>
      <c r="S150" t="n">
        <v>66.97</v>
      </c>
      <c r="T150" t="n">
        <v>5165.98</v>
      </c>
      <c r="U150" t="n">
        <v>0.8100000000000001</v>
      </c>
      <c r="V150" t="n">
        <v>0.86</v>
      </c>
      <c r="W150" t="n">
        <v>5.31</v>
      </c>
      <c r="X150" t="n">
        <v>0.3</v>
      </c>
      <c r="Y150" t="n">
        <v>1</v>
      </c>
      <c r="Z150" t="n">
        <v>10</v>
      </c>
    </row>
    <row r="151">
      <c r="A151" t="n">
        <v>92</v>
      </c>
      <c r="B151" t="n">
        <v>140</v>
      </c>
      <c r="C151" t="inlineStr">
        <is>
          <t xml:space="preserve">CONCLUIDO	</t>
        </is>
      </c>
      <c r="D151" t="n">
        <v>3.571</v>
      </c>
      <c r="E151" t="n">
        <v>28</v>
      </c>
      <c r="F151" t="n">
        <v>24.48</v>
      </c>
      <c r="G151" t="n">
        <v>122.38</v>
      </c>
      <c r="H151" t="n">
        <v>1.33</v>
      </c>
      <c r="I151" t="n">
        <v>12</v>
      </c>
      <c r="J151" t="n">
        <v>322.16</v>
      </c>
      <c r="K151" t="n">
        <v>60.56</v>
      </c>
      <c r="L151" t="n">
        <v>24</v>
      </c>
      <c r="M151" t="n">
        <v>7</v>
      </c>
      <c r="N151" t="n">
        <v>97.59999999999999</v>
      </c>
      <c r="O151" t="n">
        <v>39967.02</v>
      </c>
      <c r="P151" t="n">
        <v>353.11</v>
      </c>
      <c r="Q151" t="n">
        <v>1397.24</v>
      </c>
      <c r="R151" t="n">
        <v>82.43000000000001</v>
      </c>
      <c r="S151" t="n">
        <v>66.97</v>
      </c>
      <c r="T151" t="n">
        <v>5154.36</v>
      </c>
      <c r="U151" t="n">
        <v>0.8100000000000001</v>
      </c>
      <c r="V151" t="n">
        <v>0.86</v>
      </c>
      <c r="W151" t="n">
        <v>5.32</v>
      </c>
      <c r="X151" t="n">
        <v>0.31</v>
      </c>
      <c r="Y151" t="n">
        <v>1</v>
      </c>
      <c r="Z151" t="n">
        <v>10</v>
      </c>
    </row>
    <row r="152">
      <c r="A152" t="n">
        <v>93</v>
      </c>
      <c r="B152" t="n">
        <v>140</v>
      </c>
      <c r="C152" t="inlineStr">
        <is>
          <t xml:space="preserve">CONCLUIDO	</t>
        </is>
      </c>
      <c r="D152" t="n">
        <v>3.5704</v>
      </c>
      <c r="E152" t="n">
        <v>28.01</v>
      </c>
      <c r="F152" t="n">
        <v>24.48</v>
      </c>
      <c r="G152" t="n">
        <v>122.4</v>
      </c>
      <c r="H152" t="n">
        <v>1.34</v>
      </c>
      <c r="I152" t="n">
        <v>12</v>
      </c>
      <c r="J152" t="n">
        <v>322.73</v>
      </c>
      <c r="K152" t="n">
        <v>60.56</v>
      </c>
      <c r="L152" t="n">
        <v>24.25</v>
      </c>
      <c r="M152" t="n">
        <v>7</v>
      </c>
      <c r="N152" t="n">
        <v>97.92</v>
      </c>
      <c r="O152" t="n">
        <v>40037.28</v>
      </c>
      <c r="P152" t="n">
        <v>353.55</v>
      </c>
      <c r="Q152" t="n">
        <v>1397.17</v>
      </c>
      <c r="R152" t="n">
        <v>82.72</v>
      </c>
      <c r="S152" t="n">
        <v>66.97</v>
      </c>
      <c r="T152" t="n">
        <v>5304.2</v>
      </c>
      <c r="U152" t="n">
        <v>0.8100000000000001</v>
      </c>
      <c r="V152" t="n">
        <v>0.86</v>
      </c>
      <c r="W152" t="n">
        <v>5.32</v>
      </c>
      <c r="X152" t="n">
        <v>0.31</v>
      </c>
      <c r="Y152" t="n">
        <v>1</v>
      </c>
      <c r="Z152" t="n">
        <v>10</v>
      </c>
    </row>
    <row r="153">
      <c r="A153" t="n">
        <v>94</v>
      </c>
      <c r="B153" t="n">
        <v>140</v>
      </c>
      <c r="C153" t="inlineStr">
        <is>
          <t xml:space="preserve">CONCLUIDO	</t>
        </is>
      </c>
      <c r="D153" t="n">
        <v>3.5696</v>
      </c>
      <c r="E153" t="n">
        <v>28.01</v>
      </c>
      <c r="F153" t="n">
        <v>24.49</v>
      </c>
      <c r="G153" t="n">
        <v>122.43</v>
      </c>
      <c r="H153" t="n">
        <v>1.35</v>
      </c>
      <c r="I153" t="n">
        <v>12</v>
      </c>
      <c r="J153" t="n">
        <v>323.3</v>
      </c>
      <c r="K153" t="n">
        <v>60.56</v>
      </c>
      <c r="L153" t="n">
        <v>24.5</v>
      </c>
      <c r="M153" t="n">
        <v>7</v>
      </c>
      <c r="N153" t="n">
        <v>98.23999999999999</v>
      </c>
      <c r="O153" t="n">
        <v>40107.81</v>
      </c>
      <c r="P153" t="n">
        <v>353.64</v>
      </c>
      <c r="Q153" t="n">
        <v>1397.17</v>
      </c>
      <c r="R153" t="n">
        <v>82.86</v>
      </c>
      <c r="S153" t="n">
        <v>66.97</v>
      </c>
      <c r="T153" t="n">
        <v>5370.58</v>
      </c>
      <c r="U153" t="n">
        <v>0.8100000000000001</v>
      </c>
      <c r="V153" t="n">
        <v>0.86</v>
      </c>
      <c r="W153" t="n">
        <v>5.32</v>
      </c>
      <c r="X153" t="n">
        <v>0.32</v>
      </c>
      <c r="Y153" t="n">
        <v>1</v>
      </c>
      <c r="Z153" t="n">
        <v>10</v>
      </c>
    </row>
    <row r="154">
      <c r="A154" t="n">
        <v>95</v>
      </c>
      <c r="B154" t="n">
        <v>140</v>
      </c>
      <c r="C154" t="inlineStr">
        <is>
          <t xml:space="preserve">CONCLUIDO	</t>
        </is>
      </c>
      <c r="D154" t="n">
        <v>3.5697</v>
      </c>
      <c r="E154" t="n">
        <v>28.01</v>
      </c>
      <c r="F154" t="n">
        <v>24.49</v>
      </c>
      <c r="G154" t="n">
        <v>122.43</v>
      </c>
      <c r="H154" t="n">
        <v>1.36</v>
      </c>
      <c r="I154" t="n">
        <v>12</v>
      </c>
      <c r="J154" t="n">
        <v>323.87</v>
      </c>
      <c r="K154" t="n">
        <v>60.56</v>
      </c>
      <c r="L154" t="n">
        <v>24.75</v>
      </c>
      <c r="M154" t="n">
        <v>7</v>
      </c>
      <c r="N154" t="n">
        <v>98.56999999999999</v>
      </c>
      <c r="O154" t="n">
        <v>40178.37</v>
      </c>
      <c r="P154" t="n">
        <v>351.86</v>
      </c>
      <c r="Q154" t="n">
        <v>1397.18</v>
      </c>
      <c r="R154" t="n">
        <v>82.86</v>
      </c>
      <c r="S154" t="n">
        <v>66.97</v>
      </c>
      <c r="T154" t="n">
        <v>5373.28</v>
      </c>
      <c r="U154" t="n">
        <v>0.8100000000000001</v>
      </c>
      <c r="V154" t="n">
        <v>0.86</v>
      </c>
      <c r="W154" t="n">
        <v>5.32</v>
      </c>
      <c r="X154" t="n">
        <v>0.32</v>
      </c>
      <c r="Y154" t="n">
        <v>1</v>
      </c>
      <c r="Z154" t="n">
        <v>10</v>
      </c>
    </row>
    <row r="155">
      <c r="A155" t="n">
        <v>96</v>
      </c>
      <c r="B155" t="n">
        <v>140</v>
      </c>
      <c r="C155" t="inlineStr">
        <is>
          <t xml:space="preserve">CONCLUIDO	</t>
        </is>
      </c>
      <c r="D155" t="n">
        <v>3.5701</v>
      </c>
      <c r="E155" t="n">
        <v>28.01</v>
      </c>
      <c r="F155" t="n">
        <v>24.48</v>
      </c>
      <c r="G155" t="n">
        <v>122.41</v>
      </c>
      <c r="H155" t="n">
        <v>1.37</v>
      </c>
      <c r="I155" t="n">
        <v>12</v>
      </c>
      <c r="J155" t="n">
        <v>324.44</v>
      </c>
      <c r="K155" t="n">
        <v>60.56</v>
      </c>
      <c r="L155" t="n">
        <v>25</v>
      </c>
      <c r="M155" t="n">
        <v>4</v>
      </c>
      <c r="N155" t="n">
        <v>98.89</v>
      </c>
      <c r="O155" t="n">
        <v>40249.08</v>
      </c>
      <c r="P155" t="n">
        <v>349.41</v>
      </c>
      <c r="Q155" t="n">
        <v>1397.23</v>
      </c>
      <c r="R155" t="n">
        <v>82.76000000000001</v>
      </c>
      <c r="S155" t="n">
        <v>66.97</v>
      </c>
      <c r="T155" t="n">
        <v>5323.44</v>
      </c>
      <c r="U155" t="n">
        <v>0.8100000000000001</v>
      </c>
      <c r="V155" t="n">
        <v>0.86</v>
      </c>
      <c r="W155" t="n">
        <v>5.32</v>
      </c>
      <c r="X155" t="n">
        <v>0.32</v>
      </c>
      <c r="Y155" t="n">
        <v>1</v>
      </c>
      <c r="Z155" t="n">
        <v>10</v>
      </c>
    </row>
    <row r="156">
      <c r="A156" t="n">
        <v>97</v>
      </c>
      <c r="B156" t="n">
        <v>140</v>
      </c>
      <c r="C156" t="inlineStr">
        <is>
          <t xml:space="preserve">CONCLUIDO	</t>
        </is>
      </c>
      <c r="D156" t="n">
        <v>3.5688</v>
      </c>
      <c r="E156" t="n">
        <v>28.02</v>
      </c>
      <c r="F156" t="n">
        <v>24.49</v>
      </c>
      <c r="G156" t="n">
        <v>122.46</v>
      </c>
      <c r="H156" t="n">
        <v>1.38</v>
      </c>
      <c r="I156" t="n">
        <v>12</v>
      </c>
      <c r="J156" t="n">
        <v>325.02</v>
      </c>
      <c r="K156" t="n">
        <v>60.56</v>
      </c>
      <c r="L156" t="n">
        <v>25.25</v>
      </c>
      <c r="M156" t="n">
        <v>3</v>
      </c>
      <c r="N156" t="n">
        <v>99.20999999999999</v>
      </c>
      <c r="O156" t="n">
        <v>40319.95</v>
      </c>
      <c r="P156" t="n">
        <v>348.75</v>
      </c>
      <c r="Q156" t="n">
        <v>1397.17</v>
      </c>
      <c r="R156" t="n">
        <v>82.78</v>
      </c>
      <c r="S156" t="n">
        <v>66.97</v>
      </c>
      <c r="T156" t="n">
        <v>5333.87</v>
      </c>
      <c r="U156" t="n">
        <v>0.8100000000000001</v>
      </c>
      <c r="V156" t="n">
        <v>0.86</v>
      </c>
      <c r="W156" t="n">
        <v>5.33</v>
      </c>
      <c r="X156" t="n">
        <v>0.33</v>
      </c>
      <c r="Y156" t="n">
        <v>1</v>
      </c>
      <c r="Z156" t="n">
        <v>10</v>
      </c>
    </row>
    <row r="157">
      <c r="A157" t="n">
        <v>98</v>
      </c>
      <c r="B157" t="n">
        <v>140</v>
      </c>
      <c r="C157" t="inlineStr">
        <is>
          <t xml:space="preserve">CONCLUIDO	</t>
        </is>
      </c>
      <c r="D157" t="n">
        <v>3.5692</v>
      </c>
      <c r="E157" t="n">
        <v>28.02</v>
      </c>
      <c r="F157" t="n">
        <v>24.49</v>
      </c>
      <c r="G157" t="n">
        <v>122.45</v>
      </c>
      <c r="H157" t="n">
        <v>1.4</v>
      </c>
      <c r="I157" t="n">
        <v>12</v>
      </c>
      <c r="J157" t="n">
        <v>325.59</v>
      </c>
      <c r="K157" t="n">
        <v>60.56</v>
      </c>
      <c r="L157" t="n">
        <v>25.5</v>
      </c>
      <c r="M157" t="n">
        <v>2</v>
      </c>
      <c r="N157" t="n">
        <v>99.54000000000001</v>
      </c>
      <c r="O157" t="n">
        <v>40390.96</v>
      </c>
      <c r="P157" t="n">
        <v>348.42</v>
      </c>
      <c r="Q157" t="n">
        <v>1397.17</v>
      </c>
      <c r="R157" t="n">
        <v>82.91</v>
      </c>
      <c r="S157" t="n">
        <v>66.97</v>
      </c>
      <c r="T157" t="n">
        <v>5397.36</v>
      </c>
      <c r="U157" t="n">
        <v>0.8100000000000001</v>
      </c>
      <c r="V157" t="n">
        <v>0.86</v>
      </c>
      <c r="W157" t="n">
        <v>5.32</v>
      </c>
      <c r="X157" t="n">
        <v>0.32</v>
      </c>
      <c r="Y157" t="n">
        <v>1</v>
      </c>
      <c r="Z157" t="n">
        <v>10</v>
      </c>
    </row>
    <row r="158">
      <c r="A158" t="n">
        <v>99</v>
      </c>
      <c r="B158" t="n">
        <v>140</v>
      </c>
      <c r="C158" t="inlineStr">
        <is>
          <t xml:space="preserve">CONCLUIDO	</t>
        </is>
      </c>
      <c r="D158" t="n">
        <v>3.5687</v>
      </c>
      <c r="E158" t="n">
        <v>28.02</v>
      </c>
      <c r="F158" t="n">
        <v>24.49</v>
      </c>
      <c r="G158" t="n">
        <v>122.47</v>
      </c>
      <c r="H158" t="n">
        <v>1.41</v>
      </c>
      <c r="I158" t="n">
        <v>12</v>
      </c>
      <c r="J158" t="n">
        <v>326.17</v>
      </c>
      <c r="K158" t="n">
        <v>60.56</v>
      </c>
      <c r="L158" t="n">
        <v>25.75</v>
      </c>
      <c r="M158" t="n">
        <v>2</v>
      </c>
      <c r="N158" t="n">
        <v>99.87</v>
      </c>
      <c r="O158" t="n">
        <v>40462.13</v>
      </c>
      <c r="P158" t="n">
        <v>348.49</v>
      </c>
      <c r="Q158" t="n">
        <v>1397.2</v>
      </c>
      <c r="R158" t="n">
        <v>82.88</v>
      </c>
      <c r="S158" t="n">
        <v>66.97</v>
      </c>
      <c r="T158" t="n">
        <v>5380.03</v>
      </c>
      <c r="U158" t="n">
        <v>0.8100000000000001</v>
      </c>
      <c r="V158" t="n">
        <v>0.86</v>
      </c>
      <c r="W158" t="n">
        <v>5.33</v>
      </c>
      <c r="X158" t="n">
        <v>0.33</v>
      </c>
      <c r="Y158" t="n">
        <v>1</v>
      </c>
      <c r="Z158" t="n">
        <v>10</v>
      </c>
    </row>
    <row r="159">
      <c r="A159" t="n">
        <v>100</v>
      </c>
      <c r="B159" t="n">
        <v>140</v>
      </c>
      <c r="C159" t="inlineStr">
        <is>
          <t xml:space="preserve">CONCLUIDO	</t>
        </is>
      </c>
      <c r="D159" t="n">
        <v>3.5803</v>
      </c>
      <c r="E159" t="n">
        <v>27.93</v>
      </c>
      <c r="F159" t="n">
        <v>24.45</v>
      </c>
      <c r="G159" t="n">
        <v>133.39</v>
      </c>
      <c r="H159" t="n">
        <v>1.42</v>
      </c>
      <c r="I159" t="n">
        <v>11</v>
      </c>
      <c r="J159" t="n">
        <v>326.75</v>
      </c>
      <c r="K159" t="n">
        <v>60.56</v>
      </c>
      <c r="L159" t="n">
        <v>26</v>
      </c>
      <c r="M159" t="n">
        <v>0</v>
      </c>
      <c r="N159" t="n">
        <v>100.2</v>
      </c>
      <c r="O159" t="n">
        <v>40533.46</v>
      </c>
      <c r="P159" t="n">
        <v>348.46</v>
      </c>
      <c r="Q159" t="n">
        <v>1397.17</v>
      </c>
      <c r="R159" t="n">
        <v>81.69</v>
      </c>
      <c r="S159" t="n">
        <v>66.97</v>
      </c>
      <c r="T159" t="n">
        <v>4791.71</v>
      </c>
      <c r="U159" t="n">
        <v>0.82</v>
      </c>
      <c r="V159" t="n">
        <v>0.86</v>
      </c>
      <c r="W159" t="n">
        <v>5.32</v>
      </c>
      <c r="X159" t="n">
        <v>0.29</v>
      </c>
      <c r="Y159" t="n">
        <v>1</v>
      </c>
      <c r="Z159" t="n">
        <v>10</v>
      </c>
    </row>
    <row r="160">
      <c r="A160" t="n">
        <v>0</v>
      </c>
      <c r="B160" t="n">
        <v>40</v>
      </c>
      <c r="C160" t="inlineStr">
        <is>
          <t xml:space="preserve">CONCLUIDO	</t>
        </is>
      </c>
      <c r="D160" t="n">
        <v>2.9083</v>
      </c>
      <c r="E160" t="n">
        <v>34.38</v>
      </c>
      <c r="F160" t="n">
        <v>29.2</v>
      </c>
      <c r="G160" t="n">
        <v>10.18</v>
      </c>
      <c r="H160" t="n">
        <v>0.2</v>
      </c>
      <c r="I160" t="n">
        <v>172</v>
      </c>
      <c r="J160" t="n">
        <v>89.87</v>
      </c>
      <c r="K160" t="n">
        <v>37.55</v>
      </c>
      <c r="L160" t="n">
        <v>1</v>
      </c>
      <c r="M160" t="n">
        <v>170</v>
      </c>
      <c r="N160" t="n">
        <v>11.32</v>
      </c>
      <c r="O160" t="n">
        <v>11317.98</v>
      </c>
      <c r="P160" t="n">
        <v>237.82</v>
      </c>
      <c r="Q160" t="n">
        <v>1397.57</v>
      </c>
      <c r="R160" t="n">
        <v>235.89</v>
      </c>
      <c r="S160" t="n">
        <v>66.97</v>
      </c>
      <c r="T160" t="n">
        <v>81088.57000000001</v>
      </c>
      <c r="U160" t="n">
        <v>0.28</v>
      </c>
      <c r="V160" t="n">
        <v>0.72</v>
      </c>
      <c r="W160" t="n">
        <v>5.59</v>
      </c>
      <c r="X160" t="n">
        <v>5.02</v>
      </c>
      <c r="Y160" t="n">
        <v>1</v>
      </c>
      <c r="Z160" t="n">
        <v>10</v>
      </c>
    </row>
    <row r="161">
      <c r="A161" t="n">
        <v>1</v>
      </c>
      <c r="B161" t="n">
        <v>40</v>
      </c>
      <c r="C161" t="inlineStr">
        <is>
          <t xml:space="preserve">CONCLUIDO	</t>
        </is>
      </c>
      <c r="D161" t="n">
        <v>3.0932</v>
      </c>
      <c r="E161" t="n">
        <v>32.33</v>
      </c>
      <c r="F161" t="n">
        <v>27.93</v>
      </c>
      <c r="G161" t="n">
        <v>12.89</v>
      </c>
      <c r="H161" t="n">
        <v>0.24</v>
      </c>
      <c r="I161" t="n">
        <v>130</v>
      </c>
      <c r="J161" t="n">
        <v>90.18000000000001</v>
      </c>
      <c r="K161" t="n">
        <v>37.55</v>
      </c>
      <c r="L161" t="n">
        <v>1.25</v>
      </c>
      <c r="M161" t="n">
        <v>128</v>
      </c>
      <c r="N161" t="n">
        <v>11.37</v>
      </c>
      <c r="O161" t="n">
        <v>11355.7</v>
      </c>
      <c r="P161" t="n">
        <v>224.14</v>
      </c>
      <c r="Q161" t="n">
        <v>1397.46</v>
      </c>
      <c r="R161" t="n">
        <v>195.18</v>
      </c>
      <c r="S161" t="n">
        <v>66.97</v>
      </c>
      <c r="T161" t="n">
        <v>60943.14</v>
      </c>
      <c r="U161" t="n">
        <v>0.34</v>
      </c>
      <c r="V161" t="n">
        <v>0.75</v>
      </c>
      <c r="W161" t="n">
        <v>5.51</v>
      </c>
      <c r="X161" t="n">
        <v>3.76</v>
      </c>
      <c r="Y161" t="n">
        <v>1</v>
      </c>
      <c r="Z161" t="n">
        <v>10</v>
      </c>
    </row>
    <row r="162">
      <c r="A162" t="n">
        <v>2</v>
      </c>
      <c r="B162" t="n">
        <v>40</v>
      </c>
      <c r="C162" t="inlineStr">
        <is>
          <t xml:space="preserve">CONCLUIDO	</t>
        </is>
      </c>
      <c r="D162" t="n">
        <v>3.2207</v>
      </c>
      <c r="E162" t="n">
        <v>31.05</v>
      </c>
      <c r="F162" t="n">
        <v>27.14</v>
      </c>
      <c r="G162" t="n">
        <v>15.66</v>
      </c>
      <c r="H162" t="n">
        <v>0.29</v>
      </c>
      <c r="I162" t="n">
        <v>104</v>
      </c>
      <c r="J162" t="n">
        <v>90.48</v>
      </c>
      <c r="K162" t="n">
        <v>37.55</v>
      </c>
      <c r="L162" t="n">
        <v>1.5</v>
      </c>
      <c r="M162" t="n">
        <v>102</v>
      </c>
      <c r="N162" t="n">
        <v>11.43</v>
      </c>
      <c r="O162" t="n">
        <v>11393.43</v>
      </c>
      <c r="P162" t="n">
        <v>214.16</v>
      </c>
      <c r="Q162" t="n">
        <v>1397.65</v>
      </c>
      <c r="R162" t="n">
        <v>169.34</v>
      </c>
      <c r="S162" t="n">
        <v>66.97</v>
      </c>
      <c r="T162" t="n">
        <v>48152.8</v>
      </c>
      <c r="U162" t="n">
        <v>0.4</v>
      </c>
      <c r="V162" t="n">
        <v>0.78</v>
      </c>
      <c r="W162" t="n">
        <v>5.47</v>
      </c>
      <c r="X162" t="n">
        <v>2.97</v>
      </c>
      <c r="Y162" t="n">
        <v>1</v>
      </c>
      <c r="Z162" t="n">
        <v>10</v>
      </c>
    </row>
    <row r="163">
      <c r="A163" t="n">
        <v>3</v>
      </c>
      <c r="B163" t="n">
        <v>40</v>
      </c>
      <c r="C163" t="inlineStr">
        <is>
          <t xml:space="preserve">CONCLUIDO	</t>
        </is>
      </c>
      <c r="D163" t="n">
        <v>3.3131</v>
      </c>
      <c r="E163" t="n">
        <v>30.18</v>
      </c>
      <c r="F163" t="n">
        <v>26.62</v>
      </c>
      <c r="G163" t="n">
        <v>18.57</v>
      </c>
      <c r="H163" t="n">
        <v>0.34</v>
      </c>
      <c r="I163" t="n">
        <v>86</v>
      </c>
      <c r="J163" t="n">
        <v>90.79000000000001</v>
      </c>
      <c r="K163" t="n">
        <v>37.55</v>
      </c>
      <c r="L163" t="n">
        <v>1.75</v>
      </c>
      <c r="M163" t="n">
        <v>84</v>
      </c>
      <c r="N163" t="n">
        <v>11.49</v>
      </c>
      <c r="O163" t="n">
        <v>11431.19</v>
      </c>
      <c r="P163" t="n">
        <v>206.69</v>
      </c>
      <c r="Q163" t="n">
        <v>1397.43</v>
      </c>
      <c r="R163" t="n">
        <v>152.36</v>
      </c>
      <c r="S163" t="n">
        <v>66.97</v>
      </c>
      <c r="T163" t="n">
        <v>39751.82</v>
      </c>
      <c r="U163" t="n">
        <v>0.44</v>
      </c>
      <c r="V163" t="n">
        <v>0.79</v>
      </c>
      <c r="W163" t="n">
        <v>5.43</v>
      </c>
      <c r="X163" t="n">
        <v>2.45</v>
      </c>
      <c r="Y163" t="n">
        <v>1</v>
      </c>
      <c r="Z163" t="n">
        <v>10</v>
      </c>
    </row>
    <row r="164">
      <c r="A164" t="n">
        <v>4</v>
      </c>
      <c r="B164" t="n">
        <v>40</v>
      </c>
      <c r="C164" t="inlineStr">
        <is>
          <t xml:space="preserve">CONCLUIDO	</t>
        </is>
      </c>
      <c r="D164" t="n">
        <v>3.3835</v>
      </c>
      <c r="E164" t="n">
        <v>29.56</v>
      </c>
      <c r="F164" t="n">
        <v>26.24</v>
      </c>
      <c r="G164" t="n">
        <v>21.56</v>
      </c>
      <c r="H164" t="n">
        <v>0.39</v>
      </c>
      <c r="I164" t="n">
        <v>73</v>
      </c>
      <c r="J164" t="n">
        <v>91.09999999999999</v>
      </c>
      <c r="K164" t="n">
        <v>37.55</v>
      </c>
      <c r="L164" t="n">
        <v>2</v>
      </c>
      <c r="M164" t="n">
        <v>71</v>
      </c>
      <c r="N164" t="n">
        <v>11.54</v>
      </c>
      <c r="O164" t="n">
        <v>11468.97</v>
      </c>
      <c r="P164" t="n">
        <v>200.24</v>
      </c>
      <c r="Q164" t="n">
        <v>1397.35</v>
      </c>
      <c r="R164" t="n">
        <v>139.89</v>
      </c>
      <c r="S164" t="n">
        <v>66.97</v>
      </c>
      <c r="T164" t="n">
        <v>33581.71</v>
      </c>
      <c r="U164" t="n">
        <v>0.48</v>
      </c>
      <c r="V164" t="n">
        <v>0.8</v>
      </c>
      <c r="W164" t="n">
        <v>5.41</v>
      </c>
      <c r="X164" t="n">
        <v>2.07</v>
      </c>
      <c r="Y164" t="n">
        <v>1</v>
      </c>
      <c r="Z164" t="n">
        <v>10</v>
      </c>
    </row>
    <row r="165">
      <c r="A165" t="n">
        <v>5</v>
      </c>
      <c r="B165" t="n">
        <v>40</v>
      </c>
      <c r="C165" t="inlineStr">
        <is>
          <t xml:space="preserve">CONCLUIDO	</t>
        </is>
      </c>
      <c r="D165" t="n">
        <v>3.4387</v>
      </c>
      <c r="E165" t="n">
        <v>29.08</v>
      </c>
      <c r="F165" t="n">
        <v>25.95</v>
      </c>
      <c r="G165" t="n">
        <v>24.72</v>
      </c>
      <c r="H165" t="n">
        <v>0.43</v>
      </c>
      <c r="I165" t="n">
        <v>63</v>
      </c>
      <c r="J165" t="n">
        <v>91.40000000000001</v>
      </c>
      <c r="K165" t="n">
        <v>37.55</v>
      </c>
      <c r="L165" t="n">
        <v>2.25</v>
      </c>
      <c r="M165" t="n">
        <v>61</v>
      </c>
      <c r="N165" t="n">
        <v>11.6</v>
      </c>
      <c r="O165" t="n">
        <v>11506.78</v>
      </c>
      <c r="P165" t="n">
        <v>194.15</v>
      </c>
      <c r="Q165" t="n">
        <v>1397.23</v>
      </c>
      <c r="R165" t="n">
        <v>130.64</v>
      </c>
      <c r="S165" t="n">
        <v>66.97</v>
      </c>
      <c r="T165" t="n">
        <v>29008.12</v>
      </c>
      <c r="U165" t="n">
        <v>0.51</v>
      </c>
      <c r="V165" t="n">
        <v>0.8100000000000001</v>
      </c>
      <c r="W165" t="n">
        <v>5.4</v>
      </c>
      <c r="X165" t="n">
        <v>1.78</v>
      </c>
      <c r="Y165" t="n">
        <v>1</v>
      </c>
      <c r="Z165" t="n">
        <v>10</v>
      </c>
    </row>
    <row r="166">
      <c r="A166" t="n">
        <v>6</v>
      </c>
      <c r="B166" t="n">
        <v>40</v>
      </c>
      <c r="C166" t="inlineStr">
        <is>
          <t xml:space="preserve">CONCLUIDO	</t>
        </is>
      </c>
      <c r="D166" t="n">
        <v>3.4772</v>
      </c>
      <c r="E166" t="n">
        <v>28.76</v>
      </c>
      <c r="F166" t="n">
        <v>25.76</v>
      </c>
      <c r="G166" t="n">
        <v>27.6</v>
      </c>
      <c r="H166" t="n">
        <v>0.48</v>
      </c>
      <c r="I166" t="n">
        <v>56</v>
      </c>
      <c r="J166" t="n">
        <v>91.70999999999999</v>
      </c>
      <c r="K166" t="n">
        <v>37.55</v>
      </c>
      <c r="L166" t="n">
        <v>2.5</v>
      </c>
      <c r="M166" t="n">
        <v>54</v>
      </c>
      <c r="N166" t="n">
        <v>11.66</v>
      </c>
      <c r="O166" t="n">
        <v>11544.61</v>
      </c>
      <c r="P166" t="n">
        <v>189.13</v>
      </c>
      <c r="Q166" t="n">
        <v>1397.32</v>
      </c>
      <c r="R166" t="n">
        <v>124.31</v>
      </c>
      <c r="S166" t="n">
        <v>66.97</v>
      </c>
      <c r="T166" t="n">
        <v>25876.19</v>
      </c>
      <c r="U166" t="n">
        <v>0.54</v>
      </c>
      <c r="V166" t="n">
        <v>0.82</v>
      </c>
      <c r="W166" t="n">
        <v>5.39</v>
      </c>
      <c r="X166" t="n">
        <v>1.59</v>
      </c>
      <c r="Y166" t="n">
        <v>1</v>
      </c>
      <c r="Z166" t="n">
        <v>10</v>
      </c>
    </row>
    <row r="167">
      <c r="A167" t="n">
        <v>7</v>
      </c>
      <c r="B167" t="n">
        <v>40</v>
      </c>
      <c r="C167" t="inlineStr">
        <is>
          <t xml:space="preserve">CONCLUIDO	</t>
        </is>
      </c>
      <c r="D167" t="n">
        <v>3.5202</v>
      </c>
      <c r="E167" t="n">
        <v>28.41</v>
      </c>
      <c r="F167" t="n">
        <v>25.54</v>
      </c>
      <c r="G167" t="n">
        <v>31.28</v>
      </c>
      <c r="H167" t="n">
        <v>0.52</v>
      </c>
      <c r="I167" t="n">
        <v>49</v>
      </c>
      <c r="J167" t="n">
        <v>92.02</v>
      </c>
      <c r="K167" t="n">
        <v>37.55</v>
      </c>
      <c r="L167" t="n">
        <v>2.75</v>
      </c>
      <c r="M167" t="n">
        <v>47</v>
      </c>
      <c r="N167" t="n">
        <v>11.71</v>
      </c>
      <c r="O167" t="n">
        <v>11582.46</v>
      </c>
      <c r="P167" t="n">
        <v>183.86</v>
      </c>
      <c r="Q167" t="n">
        <v>1397.32</v>
      </c>
      <c r="R167" t="n">
        <v>117.37</v>
      </c>
      <c r="S167" t="n">
        <v>66.97</v>
      </c>
      <c r="T167" t="n">
        <v>22442.85</v>
      </c>
      <c r="U167" t="n">
        <v>0.57</v>
      </c>
      <c r="V167" t="n">
        <v>0.82</v>
      </c>
      <c r="W167" t="n">
        <v>5.37</v>
      </c>
      <c r="X167" t="n">
        <v>1.38</v>
      </c>
      <c r="Y167" t="n">
        <v>1</v>
      </c>
      <c r="Z167" t="n">
        <v>10</v>
      </c>
    </row>
    <row r="168">
      <c r="A168" t="n">
        <v>8</v>
      </c>
      <c r="B168" t="n">
        <v>40</v>
      </c>
      <c r="C168" t="inlineStr">
        <is>
          <t xml:space="preserve">CONCLUIDO	</t>
        </is>
      </c>
      <c r="D168" t="n">
        <v>3.5502</v>
      </c>
      <c r="E168" t="n">
        <v>28.17</v>
      </c>
      <c r="F168" t="n">
        <v>25.4</v>
      </c>
      <c r="G168" t="n">
        <v>34.63</v>
      </c>
      <c r="H168" t="n">
        <v>0.57</v>
      </c>
      <c r="I168" t="n">
        <v>44</v>
      </c>
      <c r="J168" t="n">
        <v>92.31999999999999</v>
      </c>
      <c r="K168" t="n">
        <v>37.55</v>
      </c>
      <c r="L168" t="n">
        <v>3</v>
      </c>
      <c r="M168" t="n">
        <v>41</v>
      </c>
      <c r="N168" t="n">
        <v>11.77</v>
      </c>
      <c r="O168" t="n">
        <v>11620.34</v>
      </c>
      <c r="P168" t="n">
        <v>178.51</v>
      </c>
      <c r="Q168" t="n">
        <v>1397.29</v>
      </c>
      <c r="R168" t="n">
        <v>112.93</v>
      </c>
      <c r="S168" t="n">
        <v>66.97</v>
      </c>
      <c r="T168" t="n">
        <v>20244.71</v>
      </c>
      <c r="U168" t="n">
        <v>0.59</v>
      </c>
      <c r="V168" t="n">
        <v>0.83</v>
      </c>
      <c r="W168" t="n">
        <v>5.36</v>
      </c>
      <c r="X168" t="n">
        <v>1.23</v>
      </c>
      <c r="Y168" t="n">
        <v>1</v>
      </c>
      <c r="Z168" t="n">
        <v>10</v>
      </c>
    </row>
    <row r="169">
      <c r="A169" t="n">
        <v>9</v>
      </c>
      <c r="B169" t="n">
        <v>40</v>
      </c>
      <c r="C169" t="inlineStr">
        <is>
          <t xml:space="preserve">CONCLUIDO	</t>
        </is>
      </c>
      <c r="D169" t="n">
        <v>3.5739</v>
      </c>
      <c r="E169" t="n">
        <v>27.98</v>
      </c>
      <c r="F169" t="n">
        <v>25.29</v>
      </c>
      <c r="G169" t="n">
        <v>37.93</v>
      </c>
      <c r="H169" t="n">
        <v>0.62</v>
      </c>
      <c r="I169" t="n">
        <v>40</v>
      </c>
      <c r="J169" t="n">
        <v>92.63</v>
      </c>
      <c r="K169" t="n">
        <v>37.55</v>
      </c>
      <c r="L169" t="n">
        <v>3.25</v>
      </c>
      <c r="M169" t="n">
        <v>33</v>
      </c>
      <c r="N169" t="n">
        <v>11.83</v>
      </c>
      <c r="O169" t="n">
        <v>11658.24</v>
      </c>
      <c r="P169" t="n">
        <v>173.95</v>
      </c>
      <c r="Q169" t="n">
        <v>1397.22</v>
      </c>
      <c r="R169" t="n">
        <v>108.81</v>
      </c>
      <c r="S169" t="n">
        <v>66.97</v>
      </c>
      <c r="T169" t="n">
        <v>18205.49</v>
      </c>
      <c r="U169" t="n">
        <v>0.62</v>
      </c>
      <c r="V169" t="n">
        <v>0.83</v>
      </c>
      <c r="W169" t="n">
        <v>5.37</v>
      </c>
      <c r="X169" t="n">
        <v>1.12</v>
      </c>
      <c r="Y169" t="n">
        <v>1</v>
      </c>
      <c r="Z169" t="n">
        <v>10</v>
      </c>
    </row>
    <row r="170">
      <c r="A170" t="n">
        <v>10</v>
      </c>
      <c r="B170" t="n">
        <v>40</v>
      </c>
      <c r="C170" t="inlineStr">
        <is>
          <t xml:space="preserve">CONCLUIDO	</t>
        </is>
      </c>
      <c r="D170" t="n">
        <v>3.5911</v>
      </c>
      <c r="E170" t="n">
        <v>27.85</v>
      </c>
      <c r="F170" t="n">
        <v>25.21</v>
      </c>
      <c r="G170" t="n">
        <v>40.88</v>
      </c>
      <c r="H170" t="n">
        <v>0.66</v>
      </c>
      <c r="I170" t="n">
        <v>37</v>
      </c>
      <c r="J170" t="n">
        <v>92.94</v>
      </c>
      <c r="K170" t="n">
        <v>37.55</v>
      </c>
      <c r="L170" t="n">
        <v>3.5</v>
      </c>
      <c r="M170" t="n">
        <v>14</v>
      </c>
      <c r="N170" t="n">
        <v>11.88</v>
      </c>
      <c r="O170" t="n">
        <v>11696.16</v>
      </c>
      <c r="P170" t="n">
        <v>169.65</v>
      </c>
      <c r="Q170" t="n">
        <v>1397.54</v>
      </c>
      <c r="R170" t="n">
        <v>105.57</v>
      </c>
      <c r="S170" t="n">
        <v>66.97</v>
      </c>
      <c r="T170" t="n">
        <v>16600.59</v>
      </c>
      <c r="U170" t="n">
        <v>0.63</v>
      </c>
      <c r="V170" t="n">
        <v>0.83</v>
      </c>
      <c r="W170" t="n">
        <v>5.38</v>
      </c>
      <c r="X170" t="n">
        <v>1.04</v>
      </c>
      <c r="Y170" t="n">
        <v>1</v>
      </c>
      <c r="Z170" t="n">
        <v>10</v>
      </c>
    </row>
    <row r="171">
      <c r="A171" t="n">
        <v>11</v>
      </c>
      <c r="B171" t="n">
        <v>40</v>
      </c>
      <c r="C171" t="inlineStr">
        <is>
          <t xml:space="preserve">CONCLUIDO	</t>
        </is>
      </c>
      <c r="D171" t="n">
        <v>3.5877</v>
      </c>
      <c r="E171" t="n">
        <v>27.87</v>
      </c>
      <c r="F171" t="n">
        <v>25.23</v>
      </c>
      <c r="G171" t="n">
        <v>40.92</v>
      </c>
      <c r="H171" t="n">
        <v>0.71</v>
      </c>
      <c r="I171" t="n">
        <v>37</v>
      </c>
      <c r="J171" t="n">
        <v>93.23999999999999</v>
      </c>
      <c r="K171" t="n">
        <v>37.55</v>
      </c>
      <c r="L171" t="n">
        <v>3.75</v>
      </c>
      <c r="M171" t="n">
        <v>3</v>
      </c>
      <c r="N171" t="n">
        <v>11.94</v>
      </c>
      <c r="O171" t="n">
        <v>11734.1</v>
      </c>
      <c r="P171" t="n">
        <v>170.56</v>
      </c>
      <c r="Q171" t="n">
        <v>1397.32</v>
      </c>
      <c r="R171" t="n">
        <v>105.83</v>
      </c>
      <c r="S171" t="n">
        <v>66.97</v>
      </c>
      <c r="T171" t="n">
        <v>16733.87</v>
      </c>
      <c r="U171" t="n">
        <v>0.63</v>
      </c>
      <c r="V171" t="n">
        <v>0.83</v>
      </c>
      <c r="W171" t="n">
        <v>5.4</v>
      </c>
      <c r="X171" t="n">
        <v>1.07</v>
      </c>
      <c r="Y171" t="n">
        <v>1</v>
      </c>
      <c r="Z171" t="n">
        <v>10</v>
      </c>
    </row>
    <row r="172">
      <c r="A172" t="n">
        <v>12</v>
      </c>
      <c r="B172" t="n">
        <v>40</v>
      </c>
      <c r="C172" t="inlineStr">
        <is>
          <t xml:space="preserve">CONCLUIDO	</t>
        </is>
      </c>
      <c r="D172" t="n">
        <v>3.5954</v>
      </c>
      <c r="E172" t="n">
        <v>27.81</v>
      </c>
      <c r="F172" t="n">
        <v>25.19</v>
      </c>
      <c r="G172" t="n">
        <v>41.99</v>
      </c>
      <c r="H172" t="n">
        <v>0.75</v>
      </c>
      <c r="I172" t="n">
        <v>36</v>
      </c>
      <c r="J172" t="n">
        <v>93.55</v>
      </c>
      <c r="K172" t="n">
        <v>37.55</v>
      </c>
      <c r="L172" t="n">
        <v>4</v>
      </c>
      <c r="M172" t="n">
        <v>1</v>
      </c>
      <c r="N172" t="n">
        <v>12</v>
      </c>
      <c r="O172" t="n">
        <v>11772.07</v>
      </c>
      <c r="P172" t="n">
        <v>170.17</v>
      </c>
      <c r="Q172" t="n">
        <v>1397.27</v>
      </c>
      <c r="R172" t="n">
        <v>104.68</v>
      </c>
      <c r="S172" t="n">
        <v>66.97</v>
      </c>
      <c r="T172" t="n">
        <v>16162.41</v>
      </c>
      <c r="U172" t="n">
        <v>0.64</v>
      </c>
      <c r="V172" t="n">
        <v>0.84</v>
      </c>
      <c r="W172" t="n">
        <v>5.39</v>
      </c>
      <c r="X172" t="n">
        <v>1.03</v>
      </c>
      <c r="Y172" t="n">
        <v>1</v>
      </c>
      <c r="Z172" t="n">
        <v>10</v>
      </c>
    </row>
    <row r="173">
      <c r="A173" t="n">
        <v>13</v>
      </c>
      <c r="B173" t="n">
        <v>40</v>
      </c>
      <c r="C173" t="inlineStr">
        <is>
          <t xml:space="preserve">CONCLUIDO	</t>
        </is>
      </c>
      <c r="D173" t="n">
        <v>3.596</v>
      </c>
      <c r="E173" t="n">
        <v>27.81</v>
      </c>
      <c r="F173" t="n">
        <v>25.19</v>
      </c>
      <c r="G173" t="n">
        <v>41.98</v>
      </c>
      <c r="H173" t="n">
        <v>0.8</v>
      </c>
      <c r="I173" t="n">
        <v>36</v>
      </c>
      <c r="J173" t="n">
        <v>93.86</v>
      </c>
      <c r="K173" t="n">
        <v>37.55</v>
      </c>
      <c r="L173" t="n">
        <v>4.25</v>
      </c>
      <c r="M173" t="n">
        <v>0</v>
      </c>
      <c r="N173" t="n">
        <v>12.06</v>
      </c>
      <c r="O173" t="n">
        <v>11810.06</v>
      </c>
      <c r="P173" t="n">
        <v>170.55</v>
      </c>
      <c r="Q173" t="n">
        <v>1397.26</v>
      </c>
      <c r="R173" t="n">
        <v>104.43</v>
      </c>
      <c r="S173" t="n">
        <v>66.97</v>
      </c>
      <c r="T173" t="n">
        <v>16037.12</v>
      </c>
      <c r="U173" t="n">
        <v>0.64</v>
      </c>
      <c r="V173" t="n">
        <v>0.84</v>
      </c>
      <c r="W173" t="n">
        <v>5.4</v>
      </c>
      <c r="X173" t="n">
        <v>1.02</v>
      </c>
      <c r="Y173" t="n">
        <v>1</v>
      </c>
      <c r="Z173" t="n">
        <v>10</v>
      </c>
    </row>
    <row r="174">
      <c r="A174" t="n">
        <v>0</v>
      </c>
      <c r="B174" t="n">
        <v>125</v>
      </c>
      <c r="C174" t="inlineStr">
        <is>
          <t xml:space="preserve">CONCLUIDO	</t>
        </is>
      </c>
      <c r="D174" t="n">
        <v>1.6499</v>
      </c>
      <c r="E174" t="n">
        <v>60.61</v>
      </c>
      <c r="F174" t="n">
        <v>37.31</v>
      </c>
      <c r="G174" t="n">
        <v>5.15</v>
      </c>
      <c r="H174" t="n">
        <v>0.07000000000000001</v>
      </c>
      <c r="I174" t="n">
        <v>435</v>
      </c>
      <c r="J174" t="n">
        <v>242.64</v>
      </c>
      <c r="K174" t="n">
        <v>58.47</v>
      </c>
      <c r="L174" t="n">
        <v>1</v>
      </c>
      <c r="M174" t="n">
        <v>433</v>
      </c>
      <c r="N174" t="n">
        <v>58.17</v>
      </c>
      <c r="O174" t="n">
        <v>30160.1</v>
      </c>
      <c r="P174" t="n">
        <v>599.09</v>
      </c>
      <c r="Q174" t="n">
        <v>1398.14</v>
      </c>
      <c r="R174" t="n">
        <v>501.66</v>
      </c>
      <c r="S174" t="n">
        <v>66.97</v>
      </c>
      <c r="T174" t="n">
        <v>212654.92</v>
      </c>
      <c r="U174" t="n">
        <v>0.13</v>
      </c>
      <c r="V174" t="n">
        <v>0.5600000000000001</v>
      </c>
      <c r="W174" t="n">
        <v>6.03</v>
      </c>
      <c r="X174" t="n">
        <v>13.13</v>
      </c>
      <c r="Y174" t="n">
        <v>1</v>
      </c>
      <c r="Z174" t="n">
        <v>10</v>
      </c>
    </row>
    <row r="175">
      <c r="A175" t="n">
        <v>1</v>
      </c>
      <c r="B175" t="n">
        <v>125</v>
      </c>
      <c r="C175" t="inlineStr">
        <is>
          <t xml:space="preserve">CONCLUIDO	</t>
        </is>
      </c>
      <c r="D175" t="n">
        <v>1.9695</v>
      </c>
      <c r="E175" t="n">
        <v>50.77</v>
      </c>
      <c r="F175" t="n">
        <v>33.38</v>
      </c>
      <c r="G175" t="n">
        <v>6.46</v>
      </c>
      <c r="H175" t="n">
        <v>0.09</v>
      </c>
      <c r="I175" t="n">
        <v>310</v>
      </c>
      <c r="J175" t="n">
        <v>243.08</v>
      </c>
      <c r="K175" t="n">
        <v>58.47</v>
      </c>
      <c r="L175" t="n">
        <v>1.25</v>
      </c>
      <c r="M175" t="n">
        <v>308</v>
      </c>
      <c r="N175" t="n">
        <v>58.36</v>
      </c>
      <c r="O175" t="n">
        <v>30214.33</v>
      </c>
      <c r="P175" t="n">
        <v>534.9299999999999</v>
      </c>
      <c r="Q175" t="n">
        <v>1397.97</v>
      </c>
      <c r="R175" t="n">
        <v>372.63</v>
      </c>
      <c r="S175" t="n">
        <v>66.97</v>
      </c>
      <c r="T175" t="n">
        <v>148768.12</v>
      </c>
      <c r="U175" t="n">
        <v>0.18</v>
      </c>
      <c r="V175" t="n">
        <v>0.63</v>
      </c>
      <c r="W175" t="n">
        <v>5.81</v>
      </c>
      <c r="X175" t="n">
        <v>9.199999999999999</v>
      </c>
      <c r="Y175" t="n">
        <v>1</v>
      </c>
      <c r="Z175" t="n">
        <v>10</v>
      </c>
    </row>
    <row r="176">
      <c r="A176" t="n">
        <v>2</v>
      </c>
      <c r="B176" t="n">
        <v>125</v>
      </c>
      <c r="C176" t="inlineStr">
        <is>
          <t xml:space="preserve">CONCLUIDO	</t>
        </is>
      </c>
      <c r="D176" t="n">
        <v>2.2026</v>
      </c>
      <c r="E176" t="n">
        <v>45.4</v>
      </c>
      <c r="F176" t="n">
        <v>31.26</v>
      </c>
      <c r="G176" t="n">
        <v>7.78</v>
      </c>
      <c r="H176" t="n">
        <v>0.11</v>
      </c>
      <c r="I176" t="n">
        <v>241</v>
      </c>
      <c r="J176" t="n">
        <v>243.52</v>
      </c>
      <c r="K176" t="n">
        <v>58.47</v>
      </c>
      <c r="L176" t="n">
        <v>1.5</v>
      </c>
      <c r="M176" t="n">
        <v>239</v>
      </c>
      <c r="N176" t="n">
        <v>58.55</v>
      </c>
      <c r="O176" t="n">
        <v>30268.64</v>
      </c>
      <c r="P176" t="n">
        <v>499.92</v>
      </c>
      <c r="Q176" t="n">
        <v>1397.94</v>
      </c>
      <c r="R176" t="n">
        <v>303.5</v>
      </c>
      <c r="S176" t="n">
        <v>66.97</v>
      </c>
      <c r="T176" t="n">
        <v>114544.47</v>
      </c>
      <c r="U176" t="n">
        <v>0.22</v>
      </c>
      <c r="V176" t="n">
        <v>0.67</v>
      </c>
      <c r="W176" t="n">
        <v>5.7</v>
      </c>
      <c r="X176" t="n">
        <v>7.09</v>
      </c>
      <c r="Y176" t="n">
        <v>1</v>
      </c>
      <c r="Z176" t="n">
        <v>10</v>
      </c>
    </row>
    <row r="177">
      <c r="A177" t="n">
        <v>3</v>
      </c>
      <c r="B177" t="n">
        <v>125</v>
      </c>
      <c r="C177" t="inlineStr">
        <is>
          <t xml:space="preserve">CONCLUIDO	</t>
        </is>
      </c>
      <c r="D177" t="n">
        <v>2.3795</v>
      </c>
      <c r="E177" t="n">
        <v>42.03</v>
      </c>
      <c r="F177" t="n">
        <v>29.92</v>
      </c>
      <c r="G177" t="n">
        <v>9.07</v>
      </c>
      <c r="H177" t="n">
        <v>0.13</v>
      </c>
      <c r="I177" t="n">
        <v>198</v>
      </c>
      <c r="J177" t="n">
        <v>243.96</v>
      </c>
      <c r="K177" t="n">
        <v>58.47</v>
      </c>
      <c r="L177" t="n">
        <v>1.75</v>
      </c>
      <c r="M177" t="n">
        <v>196</v>
      </c>
      <c r="N177" t="n">
        <v>58.74</v>
      </c>
      <c r="O177" t="n">
        <v>30323.01</v>
      </c>
      <c r="P177" t="n">
        <v>477.5</v>
      </c>
      <c r="Q177" t="n">
        <v>1397.5</v>
      </c>
      <c r="R177" t="n">
        <v>260.69</v>
      </c>
      <c r="S177" t="n">
        <v>66.97</v>
      </c>
      <c r="T177" t="n">
        <v>93354.2</v>
      </c>
      <c r="U177" t="n">
        <v>0.26</v>
      </c>
      <c r="V177" t="n">
        <v>0.7</v>
      </c>
      <c r="W177" t="n">
        <v>5.6</v>
      </c>
      <c r="X177" t="n">
        <v>5.75</v>
      </c>
      <c r="Y177" t="n">
        <v>1</v>
      </c>
      <c r="Z177" t="n">
        <v>10</v>
      </c>
    </row>
    <row r="178">
      <c r="A178" t="n">
        <v>4</v>
      </c>
      <c r="B178" t="n">
        <v>125</v>
      </c>
      <c r="C178" t="inlineStr">
        <is>
          <t xml:space="preserve">CONCLUIDO	</t>
        </is>
      </c>
      <c r="D178" t="n">
        <v>2.5155</v>
      </c>
      <c r="E178" t="n">
        <v>39.75</v>
      </c>
      <c r="F178" t="n">
        <v>29.06</v>
      </c>
      <c r="G178" t="n">
        <v>10.38</v>
      </c>
      <c r="H178" t="n">
        <v>0.15</v>
      </c>
      <c r="I178" t="n">
        <v>168</v>
      </c>
      <c r="J178" t="n">
        <v>244.41</v>
      </c>
      <c r="K178" t="n">
        <v>58.47</v>
      </c>
      <c r="L178" t="n">
        <v>2</v>
      </c>
      <c r="M178" t="n">
        <v>166</v>
      </c>
      <c r="N178" t="n">
        <v>58.93</v>
      </c>
      <c r="O178" t="n">
        <v>30377.45</v>
      </c>
      <c r="P178" t="n">
        <v>462.69</v>
      </c>
      <c r="Q178" t="n">
        <v>1397.68</v>
      </c>
      <c r="R178" t="n">
        <v>232.01</v>
      </c>
      <c r="S178" t="n">
        <v>66.97</v>
      </c>
      <c r="T178" t="n">
        <v>79164.28999999999</v>
      </c>
      <c r="U178" t="n">
        <v>0.29</v>
      </c>
      <c r="V178" t="n">
        <v>0.72</v>
      </c>
      <c r="W178" t="n">
        <v>5.57</v>
      </c>
      <c r="X178" t="n">
        <v>4.89</v>
      </c>
      <c r="Y178" t="n">
        <v>1</v>
      </c>
      <c r="Z178" t="n">
        <v>10</v>
      </c>
    </row>
    <row r="179">
      <c r="A179" t="n">
        <v>5</v>
      </c>
      <c r="B179" t="n">
        <v>125</v>
      </c>
      <c r="C179" t="inlineStr">
        <is>
          <t xml:space="preserve">CONCLUIDO	</t>
        </is>
      </c>
      <c r="D179" t="n">
        <v>2.6339</v>
      </c>
      <c r="E179" t="n">
        <v>37.97</v>
      </c>
      <c r="F179" t="n">
        <v>28.36</v>
      </c>
      <c r="G179" t="n">
        <v>11.74</v>
      </c>
      <c r="H179" t="n">
        <v>0.16</v>
      </c>
      <c r="I179" t="n">
        <v>145</v>
      </c>
      <c r="J179" t="n">
        <v>244.85</v>
      </c>
      <c r="K179" t="n">
        <v>58.47</v>
      </c>
      <c r="L179" t="n">
        <v>2.25</v>
      </c>
      <c r="M179" t="n">
        <v>143</v>
      </c>
      <c r="N179" t="n">
        <v>59.12</v>
      </c>
      <c r="O179" t="n">
        <v>30431.96</v>
      </c>
      <c r="P179" t="n">
        <v>450.64</v>
      </c>
      <c r="Q179" t="n">
        <v>1397.37</v>
      </c>
      <c r="R179" t="n">
        <v>208.91</v>
      </c>
      <c r="S179" t="n">
        <v>66.97</v>
      </c>
      <c r="T179" t="n">
        <v>67729.25</v>
      </c>
      <c r="U179" t="n">
        <v>0.32</v>
      </c>
      <c r="V179" t="n">
        <v>0.74</v>
      </c>
      <c r="W179" t="n">
        <v>5.54</v>
      </c>
      <c r="X179" t="n">
        <v>4.19</v>
      </c>
      <c r="Y179" t="n">
        <v>1</v>
      </c>
      <c r="Z179" t="n">
        <v>10</v>
      </c>
    </row>
    <row r="180">
      <c r="A180" t="n">
        <v>6</v>
      </c>
      <c r="B180" t="n">
        <v>125</v>
      </c>
      <c r="C180" t="inlineStr">
        <is>
          <t xml:space="preserve">CONCLUIDO	</t>
        </is>
      </c>
      <c r="D180" t="n">
        <v>2.7262</v>
      </c>
      <c r="E180" t="n">
        <v>36.68</v>
      </c>
      <c r="F180" t="n">
        <v>27.88</v>
      </c>
      <c r="G180" t="n">
        <v>13.07</v>
      </c>
      <c r="H180" t="n">
        <v>0.18</v>
      </c>
      <c r="I180" t="n">
        <v>128</v>
      </c>
      <c r="J180" t="n">
        <v>245.29</v>
      </c>
      <c r="K180" t="n">
        <v>58.47</v>
      </c>
      <c r="L180" t="n">
        <v>2.5</v>
      </c>
      <c r="M180" t="n">
        <v>126</v>
      </c>
      <c r="N180" t="n">
        <v>59.32</v>
      </c>
      <c r="O180" t="n">
        <v>30486.54</v>
      </c>
      <c r="P180" t="n">
        <v>442.02</v>
      </c>
      <c r="Q180" t="n">
        <v>1397.72</v>
      </c>
      <c r="R180" t="n">
        <v>192.77</v>
      </c>
      <c r="S180" t="n">
        <v>66.97</v>
      </c>
      <c r="T180" t="n">
        <v>59745.65</v>
      </c>
      <c r="U180" t="n">
        <v>0.35</v>
      </c>
      <c r="V180" t="n">
        <v>0.76</v>
      </c>
      <c r="W180" t="n">
        <v>5.52</v>
      </c>
      <c r="X180" t="n">
        <v>3.71</v>
      </c>
      <c r="Y180" t="n">
        <v>1</v>
      </c>
      <c r="Z180" t="n">
        <v>10</v>
      </c>
    </row>
    <row r="181">
      <c r="A181" t="n">
        <v>7</v>
      </c>
      <c r="B181" t="n">
        <v>125</v>
      </c>
      <c r="C181" t="inlineStr">
        <is>
          <t xml:space="preserve">CONCLUIDO	</t>
        </is>
      </c>
      <c r="D181" t="n">
        <v>2.8031</v>
      </c>
      <c r="E181" t="n">
        <v>35.68</v>
      </c>
      <c r="F181" t="n">
        <v>27.49</v>
      </c>
      <c r="G181" t="n">
        <v>14.34</v>
      </c>
      <c r="H181" t="n">
        <v>0.2</v>
      </c>
      <c r="I181" t="n">
        <v>115</v>
      </c>
      <c r="J181" t="n">
        <v>245.73</v>
      </c>
      <c r="K181" t="n">
        <v>58.47</v>
      </c>
      <c r="L181" t="n">
        <v>2.75</v>
      </c>
      <c r="M181" t="n">
        <v>113</v>
      </c>
      <c r="N181" t="n">
        <v>59.51</v>
      </c>
      <c r="O181" t="n">
        <v>30541.19</v>
      </c>
      <c r="P181" t="n">
        <v>434.92</v>
      </c>
      <c r="Q181" t="n">
        <v>1397.4</v>
      </c>
      <c r="R181" t="n">
        <v>180.39</v>
      </c>
      <c r="S181" t="n">
        <v>66.97</v>
      </c>
      <c r="T181" t="n">
        <v>53620.98</v>
      </c>
      <c r="U181" t="n">
        <v>0.37</v>
      </c>
      <c r="V181" t="n">
        <v>0.77</v>
      </c>
      <c r="W181" t="n">
        <v>5.49</v>
      </c>
      <c r="X181" t="n">
        <v>3.32</v>
      </c>
      <c r="Y181" t="n">
        <v>1</v>
      </c>
      <c r="Z181" t="n">
        <v>10</v>
      </c>
    </row>
    <row r="182">
      <c r="A182" t="n">
        <v>8</v>
      </c>
      <c r="B182" t="n">
        <v>125</v>
      </c>
      <c r="C182" t="inlineStr">
        <is>
          <t xml:space="preserve">CONCLUIDO	</t>
        </is>
      </c>
      <c r="D182" t="n">
        <v>2.8736</v>
      </c>
      <c r="E182" t="n">
        <v>34.8</v>
      </c>
      <c r="F182" t="n">
        <v>27.13</v>
      </c>
      <c r="G182" t="n">
        <v>15.65</v>
      </c>
      <c r="H182" t="n">
        <v>0.22</v>
      </c>
      <c r="I182" t="n">
        <v>104</v>
      </c>
      <c r="J182" t="n">
        <v>246.18</v>
      </c>
      <c r="K182" t="n">
        <v>58.47</v>
      </c>
      <c r="L182" t="n">
        <v>3</v>
      </c>
      <c r="M182" t="n">
        <v>102</v>
      </c>
      <c r="N182" t="n">
        <v>59.7</v>
      </c>
      <c r="O182" t="n">
        <v>30595.91</v>
      </c>
      <c r="P182" t="n">
        <v>428.08</v>
      </c>
      <c r="Q182" t="n">
        <v>1397.34</v>
      </c>
      <c r="R182" t="n">
        <v>168.99</v>
      </c>
      <c r="S182" t="n">
        <v>66.97</v>
      </c>
      <c r="T182" t="n">
        <v>47978.21</v>
      </c>
      <c r="U182" t="n">
        <v>0.4</v>
      </c>
      <c r="V182" t="n">
        <v>0.78</v>
      </c>
      <c r="W182" t="n">
        <v>5.47</v>
      </c>
      <c r="X182" t="n">
        <v>2.96</v>
      </c>
      <c r="Y182" t="n">
        <v>1</v>
      </c>
      <c r="Z182" t="n">
        <v>10</v>
      </c>
    </row>
    <row r="183">
      <c r="A183" t="n">
        <v>9</v>
      </c>
      <c r="B183" t="n">
        <v>125</v>
      </c>
      <c r="C183" t="inlineStr">
        <is>
          <t xml:space="preserve">CONCLUIDO	</t>
        </is>
      </c>
      <c r="D183" t="n">
        <v>2.9296</v>
      </c>
      <c r="E183" t="n">
        <v>34.13</v>
      </c>
      <c r="F183" t="n">
        <v>26.89</v>
      </c>
      <c r="G183" t="n">
        <v>16.98</v>
      </c>
      <c r="H183" t="n">
        <v>0.23</v>
      </c>
      <c r="I183" t="n">
        <v>95</v>
      </c>
      <c r="J183" t="n">
        <v>246.62</v>
      </c>
      <c r="K183" t="n">
        <v>58.47</v>
      </c>
      <c r="L183" t="n">
        <v>3.25</v>
      </c>
      <c r="M183" t="n">
        <v>93</v>
      </c>
      <c r="N183" t="n">
        <v>59.9</v>
      </c>
      <c r="O183" t="n">
        <v>30650.7</v>
      </c>
      <c r="P183" t="n">
        <v>423.43</v>
      </c>
      <c r="Q183" t="n">
        <v>1397.59</v>
      </c>
      <c r="R183" t="n">
        <v>160.98</v>
      </c>
      <c r="S183" t="n">
        <v>66.97</v>
      </c>
      <c r="T183" t="n">
        <v>44018.13</v>
      </c>
      <c r="U183" t="n">
        <v>0.42</v>
      </c>
      <c r="V183" t="n">
        <v>0.78</v>
      </c>
      <c r="W183" t="n">
        <v>5.46</v>
      </c>
      <c r="X183" t="n">
        <v>2.72</v>
      </c>
      <c r="Y183" t="n">
        <v>1</v>
      </c>
      <c r="Z183" t="n">
        <v>10</v>
      </c>
    </row>
    <row r="184">
      <c r="A184" t="n">
        <v>10</v>
      </c>
      <c r="B184" t="n">
        <v>125</v>
      </c>
      <c r="C184" t="inlineStr">
        <is>
          <t xml:space="preserve">CONCLUIDO	</t>
        </is>
      </c>
      <c r="D184" t="n">
        <v>2.9842</v>
      </c>
      <c r="E184" t="n">
        <v>33.51</v>
      </c>
      <c r="F184" t="n">
        <v>26.64</v>
      </c>
      <c r="G184" t="n">
        <v>18.38</v>
      </c>
      <c r="H184" t="n">
        <v>0.25</v>
      </c>
      <c r="I184" t="n">
        <v>87</v>
      </c>
      <c r="J184" t="n">
        <v>247.07</v>
      </c>
      <c r="K184" t="n">
        <v>58.47</v>
      </c>
      <c r="L184" t="n">
        <v>3.5</v>
      </c>
      <c r="M184" t="n">
        <v>85</v>
      </c>
      <c r="N184" t="n">
        <v>60.09</v>
      </c>
      <c r="O184" t="n">
        <v>30705.56</v>
      </c>
      <c r="P184" t="n">
        <v>418.51</v>
      </c>
      <c r="Q184" t="n">
        <v>1397.3</v>
      </c>
      <c r="R184" t="n">
        <v>153.42</v>
      </c>
      <c r="S184" t="n">
        <v>66.97</v>
      </c>
      <c r="T184" t="n">
        <v>40278.52</v>
      </c>
      <c r="U184" t="n">
        <v>0.44</v>
      </c>
      <c r="V184" t="n">
        <v>0.79</v>
      </c>
      <c r="W184" t="n">
        <v>5.43</v>
      </c>
      <c r="X184" t="n">
        <v>2.48</v>
      </c>
      <c r="Y184" t="n">
        <v>1</v>
      </c>
      <c r="Z184" t="n">
        <v>10</v>
      </c>
    </row>
    <row r="185">
      <c r="A185" t="n">
        <v>11</v>
      </c>
      <c r="B185" t="n">
        <v>125</v>
      </c>
      <c r="C185" t="inlineStr">
        <is>
          <t xml:space="preserve">CONCLUIDO	</t>
        </is>
      </c>
      <c r="D185" t="n">
        <v>3.0248</v>
      </c>
      <c r="E185" t="n">
        <v>33.06</v>
      </c>
      <c r="F185" t="n">
        <v>26.48</v>
      </c>
      <c r="G185" t="n">
        <v>19.61</v>
      </c>
      <c r="H185" t="n">
        <v>0.27</v>
      </c>
      <c r="I185" t="n">
        <v>81</v>
      </c>
      <c r="J185" t="n">
        <v>247.51</v>
      </c>
      <c r="K185" t="n">
        <v>58.47</v>
      </c>
      <c r="L185" t="n">
        <v>3.75</v>
      </c>
      <c r="M185" t="n">
        <v>79</v>
      </c>
      <c r="N185" t="n">
        <v>60.29</v>
      </c>
      <c r="O185" t="n">
        <v>30760.49</v>
      </c>
      <c r="P185" t="n">
        <v>415.11</v>
      </c>
      <c r="Q185" t="n">
        <v>1397.35</v>
      </c>
      <c r="R185" t="n">
        <v>147.97</v>
      </c>
      <c r="S185" t="n">
        <v>66.97</v>
      </c>
      <c r="T185" t="n">
        <v>37581.81</v>
      </c>
      <c r="U185" t="n">
        <v>0.45</v>
      </c>
      <c r="V185" t="n">
        <v>0.79</v>
      </c>
      <c r="W185" t="n">
        <v>5.42</v>
      </c>
      <c r="X185" t="n">
        <v>2.31</v>
      </c>
      <c r="Y185" t="n">
        <v>1</v>
      </c>
      <c r="Z185" t="n">
        <v>10</v>
      </c>
    </row>
    <row r="186">
      <c r="A186" t="n">
        <v>12</v>
      </c>
      <c r="B186" t="n">
        <v>125</v>
      </c>
      <c r="C186" t="inlineStr">
        <is>
          <t xml:space="preserve">CONCLUIDO	</t>
        </is>
      </c>
      <c r="D186" t="n">
        <v>3.0673</v>
      </c>
      <c r="E186" t="n">
        <v>32.6</v>
      </c>
      <c r="F186" t="n">
        <v>26.3</v>
      </c>
      <c r="G186" t="n">
        <v>21.04</v>
      </c>
      <c r="H186" t="n">
        <v>0.29</v>
      </c>
      <c r="I186" t="n">
        <v>75</v>
      </c>
      <c r="J186" t="n">
        <v>247.96</v>
      </c>
      <c r="K186" t="n">
        <v>58.47</v>
      </c>
      <c r="L186" t="n">
        <v>4</v>
      </c>
      <c r="M186" t="n">
        <v>73</v>
      </c>
      <c r="N186" t="n">
        <v>60.48</v>
      </c>
      <c r="O186" t="n">
        <v>30815.5</v>
      </c>
      <c r="P186" t="n">
        <v>411.11</v>
      </c>
      <c r="Q186" t="n">
        <v>1397.34</v>
      </c>
      <c r="R186" t="n">
        <v>142.17</v>
      </c>
      <c r="S186" t="n">
        <v>66.97</v>
      </c>
      <c r="T186" t="n">
        <v>34711.98</v>
      </c>
      <c r="U186" t="n">
        <v>0.47</v>
      </c>
      <c r="V186" t="n">
        <v>0.8</v>
      </c>
      <c r="W186" t="n">
        <v>5.42</v>
      </c>
      <c r="X186" t="n">
        <v>2.14</v>
      </c>
      <c r="Y186" t="n">
        <v>1</v>
      </c>
      <c r="Z186" t="n">
        <v>10</v>
      </c>
    </row>
    <row r="187">
      <c r="A187" t="n">
        <v>13</v>
      </c>
      <c r="B187" t="n">
        <v>125</v>
      </c>
      <c r="C187" t="inlineStr">
        <is>
          <t xml:space="preserve">CONCLUIDO	</t>
        </is>
      </c>
      <c r="D187" t="n">
        <v>3.104</v>
      </c>
      <c r="E187" t="n">
        <v>32.22</v>
      </c>
      <c r="F187" t="n">
        <v>26.15</v>
      </c>
      <c r="G187" t="n">
        <v>22.42</v>
      </c>
      <c r="H187" t="n">
        <v>0.3</v>
      </c>
      <c r="I187" t="n">
        <v>70</v>
      </c>
      <c r="J187" t="n">
        <v>248.4</v>
      </c>
      <c r="K187" t="n">
        <v>58.47</v>
      </c>
      <c r="L187" t="n">
        <v>4.25</v>
      </c>
      <c r="M187" t="n">
        <v>68</v>
      </c>
      <c r="N187" t="n">
        <v>60.68</v>
      </c>
      <c r="O187" t="n">
        <v>30870.57</v>
      </c>
      <c r="P187" t="n">
        <v>407.96</v>
      </c>
      <c r="Q187" t="n">
        <v>1397.35</v>
      </c>
      <c r="R187" t="n">
        <v>137.47</v>
      </c>
      <c r="S187" t="n">
        <v>66.97</v>
      </c>
      <c r="T187" t="n">
        <v>32384.64</v>
      </c>
      <c r="U187" t="n">
        <v>0.49</v>
      </c>
      <c r="V187" t="n">
        <v>0.8</v>
      </c>
      <c r="W187" t="n">
        <v>5.4</v>
      </c>
      <c r="X187" t="n">
        <v>1.99</v>
      </c>
      <c r="Y187" t="n">
        <v>1</v>
      </c>
      <c r="Z187" t="n">
        <v>10</v>
      </c>
    </row>
    <row r="188">
      <c r="A188" t="n">
        <v>14</v>
      </c>
      <c r="B188" t="n">
        <v>125</v>
      </c>
      <c r="C188" t="inlineStr">
        <is>
          <t xml:space="preserve">CONCLUIDO	</t>
        </is>
      </c>
      <c r="D188" t="n">
        <v>3.1338</v>
      </c>
      <c r="E188" t="n">
        <v>31.91</v>
      </c>
      <c r="F188" t="n">
        <v>26.04</v>
      </c>
      <c r="G188" t="n">
        <v>23.67</v>
      </c>
      <c r="H188" t="n">
        <v>0.32</v>
      </c>
      <c r="I188" t="n">
        <v>66</v>
      </c>
      <c r="J188" t="n">
        <v>248.85</v>
      </c>
      <c r="K188" t="n">
        <v>58.47</v>
      </c>
      <c r="L188" t="n">
        <v>4.5</v>
      </c>
      <c r="M188" t="n">
        <v>64</v>
      </c>
      <c r="N188" t="n">
        <v>60.88</v>
      </c>
      <c r="O188" t="n">
        <v>30925.72</v>
      </c>
      <c r="P188" t="n">
        <v>405.24</v>
      </c>
      <c r="Q188" t="n">
        <v>1397.21</v>
      </c>
      <c r="R188" t="n">
        <v>133.64</v>
      </c>
      <c r="S188" t="n">
        <v>66.97</v>
      </c>
      <c r="T188" t="n">
        <v>30491.38</v>
      </c>
      <c r="U188" t="n">
        <v>0.5</v>
      </c>
      <c r="V188" t="n">
        <v>0.8100000000000001</v>
      </c>
      <c r="W188" t="n">
        <v>5.4</v>
      </c>
      <c r="X188" t="n">
        <v>1.87</v>
      </c>
      <c r="Y188" t="n">
        <v>1</v>
      </c>
      <c r="Z188" t="n">
        <v>10</v>
      </c>
    </row>
    <row r="189">
      <c r="A189" t="n">
        <v>15</v>
      </c>
      <c r="B189" t="n">
        <v>125</v>
      </c>
      <c r="C189" t="inlineStr">
        <is>
          <t xml:space="preserve">CONCLUIDO	</t>
        </is>
      </c>
      <c r="D189" t="n">
        <v>3.1628</v>
      </c>
      <c r="E189" t="n">
        <v>31.62</v>
      </c>
      <c r="F189" t="n">
        <v>25.93</v>
      </c>
      <c r="G189" t="n">
        <v>25.1</v>
      </c>
      <c r="H189" t="n">
        <v>0.34</v>
      </c>
      <c r="I189" t="n">
        <v>62</v>
      </c>
      <c r="J189" t="n">
        <v>249.3</v>
      </c>
      <c r="K189" t="n">
        <v>58.47</v>
      </c>
      <c r="L189" t="n">
        <v>4.75</v>
      </c>
      <c r="M189" t="n">
        <v>60</v>
      </c>
      <c r="N189" t="n">
        <v>61.07</v>
      </c>
      <c r="O189" t="n">
        <v>30980.93</v>
      </c>
      <c r="P189" t="n">
        <v>402.66</v>
      </c>
      <c r="Q189" t="n">
        <v>1397.63</v>
      </c>
      <c r="R189" t="n">
        <v>129.93</v>
      </c>
      <c r="S189" t="n">
        <v>66.97</v>
      </c>
      <c r="T189" t="n">
        <v>28657.61</v>
      </c>
      <c r="U189" t="n">
        <v>0.52</v>
      </c>
      <c r="V189" t="n">
        <v>0.8100000000000001</v>
      </c>
      <c r="W189" t="n">
        <v>5.4</v>
      </c>
      <c r="X189" t="n">
        <v>1.76</v>
      </c>
      <c r="Y189" t="n">
        <v>1</v>
      </c>
      <c r="Z189" t="n">
        <v>10</v>
      </c>
    </row>
    <row r="190">
      <c r="A190" t="n">
        <v>16</v>
      </c>
      <c r="B190" t="n">
        <v>125</v>
      </c>
      <c r="C190" t="inlineStr">
        <is>
          <t xml:space="preserve">CONCLUIDO	</t>
        </is>
      </c>
      <c r="D190" t="n">
        <v>3.1858</v>
      </c>
      <c r="E190" t="n">
        <v>31.39</v>
      </c>
      <c r="F190" t="n">
        <v>25.85</v>
      </c>
      <c r="G190" t="n">
        <v>26.28</v>
      </c>
      <c r="H190" t="n">
        <v>0.36</v>
      </c>
      <c r="I190" t="n">
        <v>59</v>
      </c>
      <c r="J190" t="n">
        <v>249.75</v>
      </c>
      <c r="K190" t="n">
        <v>58.47</v>
      </c>
      <c r="L190" t="n">
        <v>5</v>
      </c>
      <c r="M190" t="n">
        <v>57</v>
      </c>
      <c r="N190" t="n">
        <v>61.27</v>
      </c>
      <c r="O190" t="n">
        <v>31036.22</v>
      </c>
      <c r="P190" t="n">
        <v>400.14</v>
      </c>
      <c r="Q190" t="n">
        <v>1397.31</v>
      </c>
      <c r="R190" t="n">
        <v>127.21</v>
      </c>
      <c r="S190" t="n">
        <v>66.97</v>
      </c>
      <c r="T190" t="n">
        <v>27312.15</v>
      </c>
      <c r="U190" t="n">
        <v>0.53</v>
      </c>
      <c r="V190" t="n">
        <v>0.8100000000000001</v>
      </c>
      <c r="W190" t="n">
        <v>5.39</v>
      </c>
      <c r="X190" t="n">
        <v>1.68</v>
      </c>
      <c r="Y190" t="n">
        <v>1</v>
      </c>
      <c r="Z190" t="n">
        <v>10</v>
      </c>
    </row>
    <row r="191">
      <c r="A191" t="n">
        <v>17</v>
      </c>
      <c r="B191" t="n">
        <v>125</v>
      </c>
      <c r="C191" t="inlineStr">
        <is>
          <t xml:space="preserve">CONCLUIDO	</t>
        </is>
      </c>
      <c r="D191" t="n">
        <v>3.209</v>
      </c>
      <c r="E191" t="n">
        <v>31.16</v>
      </c>
      <c r="F191" t="n">
        <v>25.76</v>
      </c>
      <c r="G191" t="n">
        <v>27.6</v>
      </c>
      <c r="H191" t="n">
        <v>0.37</v>
      </c>
      <c r="I191" t="n">
        <v>56</v>
      </c>
      <c r="J191" t="n">
        <v>250.2</v>
      </c>
      <c r="K191" t="n">
        <v>58.47</v>
      </c>
      <c r="L191" t="n">
        <v>5.25</v>
      </c>
      <c r="M191" t="n">
        <v>54</v>
      </c>
      <c r="N191" t="n">
        <v>61.47</v>
      </c>
      <c r="O191" t="n">
        <v>31091.59</v>
      </c>
      <c r="P191" t="n">
        <v>398.17</v>
      </c>
      <c r="Q191" t="n">
        <v>1397.27</v>
      </c>
      <c r="R191" t="n">
        <v>124.12</v>
      </c>
      <c r="S191" t="n">
        <v>66.97</v>
      </c>
      <c r="T191" t="n">
        <v>25781.89</v>
      </c>
      <c r="U191" t="n">
        <v>0.54</v>
      </c>
      <c r="V191" t="n">
        <v>0.82</v>
      </c>
      <c r="W191" t="n">
        <v>5.4</v>
      </c>
      <c r="X191" t="n">
        <v>1.59</v>
      </c>
      <c r="Y191" t="n">
        <v>1</v>
      </c>
      <c r="Z191" t="n">
        <v>10</v>
      </c>
    </row>
    <row r="192">
      <c r="A192" t="n">
        <v>18</v>
      </c>
      <c r="B192" t="n">
        <v>125</v>
      </c>
      <c r="C192" t="inlineStr">
        <is>
          <t xml:space="preserve">CONCLUIDO	</t>
        </is>
      </c>
      <c r="D192" t="n">
        <v>3.2355</v>
      </c>
      <c r="E192" t="n">
        <v>30.91</v>
      </c>
      <c r="F192" t="n">
        <v>25.65</v>
      </c>
      <c r="G192" t="n">
        <v>29.03</v>
      </c>
      <c r="H192" t="n">
        <v>0.39</v>
      </c>
      <c r="I192" t="n">
        <v>53</v>
      </c>
      <c r="J192" t="n">
        <v>250.64</v>
      </c>
      <c r="K192" t="n">
        <v>58.47</v>
      </c>
      <c r="L192" t="n">
        <v>5.5</v>
      </c>
      <c r="M192" t="n">
        <v>51</v>
      </c>
      <c r="N192" t="n">
        <v>61.67</v>
      </c>
      <c r="O192" t="n">
        <v>31147.02</v>
      </c>
      <c r="P192" t="n">
        <v>395.19</v>
      </c>
      <c r="Q192" t="n">
        <v>1397.35</v>
      </c>
      <c r="R192" t="n">
        <v>120.67</v>
      </c>
      <c r="S192" t="n">
        <v>66.97</v>
      </c>
      <c r="T192" t="n">
        <v>24071.91</v>
      </c>
      <c r="U192" t="n">
        <v>0.5600000000000001</v>
      </c>
      <c r="V192" t="n">
        <v>0.82</v>
      </c>
      <c r="W192" t="n">
        <v>5.38</v>
      </c>
      <c r="X192" t="n">
        <v>1.48</v>
      </c>
      <c r="Y192" t="n">
        <v>1</v>
      </c>
      <c r="Z192" t="n">
        <v>10</v>
      </c>
    </row>
    <row r="193">
      <c r="A193" t="n">
        <v>19</v>
      </c>
      <c r="B193" t="n">
        <v>125</v>
      </c>
      <c r="C193" t="inlineStr">
        <is>
          <t xml:space="preserve">CONCLUIDO	</t>
        </is>
      </c>
      <c r="D193" t="n">
        <v>3.2567</v>
      </c>
      <c r="E193" t="n">
        <v>30.71</v>
      </c>
      <c r="F193" t="n">
        <v>25.59</v>
      </c>
      <c r="G193" t="n">
        <v>30.71</v>
      </c>
      <c r="H193" t="n">
        <v>0.41</v>
      </c>
      <c r="I193" t="n">
        <v>50</v>
      </c>
      <c r="J193" t="n">
        <v>251.09</v>
      </c>
      <c r="K193" t="n">
        <v>58.47</v>
      </c>
      <c r="L193" t="n">
        <v>5.75</v>
      </c>
      <c r="M193" t="n">
        <v>48</v>
      </c>
      <c r="N193" t="n">
        <v>61.87</v>
      </c>
      <c r="O193" t="n">
        <v>31202.53</v>
      </c>
      <c r="P193" t="n">
        <v>393.16</v>
      </c>
      <c r="Q193" t="n">
        <v>1397.35</v>
      </c>
      <c r="R193" t="n">
        <v>118.76</v>
      </c>
      <c r="S193" t="n">
        <v>66.97</v>
      </c>
      <c r="T193" t="n">
        <v>23132.01</v>
      </c>
      <c r="U193" t="n">
        <v>0.5600000000000001</v>
      </c>
      <c r="V193" t="n">
        <v>0.82</v>
      </c>
      <c r="W193" t="n">
        <v>5.38</v>
      </c>
      <c r="X193" t="n">
        <v>1.42</v>
      </c>
      <c r="Y193" t="n">
        <v>1</v>
      </c>
      <c r="Z193" t="n">
        <v>10</v>
      </c>
    </row>
    <row r="194">
      <c r="A194" t="n">
        <v>20</v>
      </c>
      <c r="B194" t="n">
        <v>125</v>
      </c>
      <c r="C194" t="inlineStr">
        <is>
          <t xml:space="preserve">CONCLUIDO	</t>
        </is>
      </c>
      <c r="D194" t="n">
        <v>3.2747</v>
      </c>
      <c r="E194" t="n">
        <v>30.54</v>
      </c>
      <c r="F194" t="n">
        <v>25.51</v>
      </c>
      <c r="G194" t="n">
        <v>31.89</v>
      </c>
      <c r="H194" t="n">
        <v>0.42</v>
      </c>
      <c r="I194" t="n">
        <v>48</v>
      </c>
      <c r="J194" t="n">
        <v>251.55</v>
      </c>
      <c r="K194" t="n">
        <v>58.47</v>
      </c>
      <c r="L194" t="n">
        <v>6</v>
      </c>
      <c r="M194" t="n">
        <v>46</v>
      </c>
      <c r="N194" t="n">
        <v>62.07</v>
      </c>
      <c r="O194" t="n">
        <v>31258.11</v>
      </c>
      <c r="P194" t="n">
        <v>391.55</v>
      </c>
      <c r="Q194" t="n">
        <v>1397.31</v>
      </c>
      <c r="R194" t="n">
        <v>116.5</v>
      </c>
      <c r="S194" t="n">
        <v>66.97</v>
      </c>
      <c r="T194" t="n">
        <v>22012.82</v>
      </c>
      <c r="U194" t="n">
        <v>0.57</v>
      </c>
      <c r="V194" t="n">
        <v>0.82</v>
      </c>
      <c r="W194" t="n">
        <v>5.37</v>
      </c>
      <c r="X194" t="n">
        <v>1.35</v>
      </c>
      <c r="Y194" t="n">
        <v>1</v>
      </c>
      <c r="Z194" t="n">
        <v>10</v>
      </c>
    </row>
    <row r="195">
      <c r="A195" t="n">
        <v>21</v>
      </c>
      <c r="B195" t="n">
        <v>125</v>
      </c>
      <c r="C195" t="inlineStr">
        <is>
          <t xml:space="preserve">CONCLUIDO	</t>
        </is>
      </c>
      <c r="D195" t="n">
        <v>3.2897</v>
      </c>
      <c r="E195" t="n">
        <v>30.4</v>
      </c>
      <c r="F195" t="n">
        <v>25.47</v>
      </c>
      <c r="G195" t="n">
        <v>33.22</v>
      </c>
      <c r="H195" t="n">
        <v>0.44</v>
      </c>
      <c r="I195" t="n">
        <v>46</v>
      </c>
      <c r="J195" t="n">
        <v>252</v>
      </c>
      <c r="K195" t="n">
        <v>58.47</v>
      </c>
      <c r="L195" t="n">
        <v>6.25</v>
      </c>
      <c r="M195" t="n">
        <v>44</v>
      </c>
      <c r="N195" t="n">
        <v>62.27</v>
      </c>
      <c r="O195" t="n">
        <v>31313.77</v>
      </c>
      <c r="P195" t="n">
        <v>389.59</v>
      </c>
      <c r="Q195" t="n">
        <v>1397.33</v>
      </c>
      <c r="R195" t="n">
        <v>114.77</v>
      </c>
      <c r="S195" t="n">
        <v>66.97</v>
      </c>
      <c r="T195" t="n">
        <v>21158.52</v>
      </c>
      <c r="U195" t="n">
        <v>0.58</v>
      </c>
      <c r="V195" t="n">
        <v>0.83</v>
      </c>
      <c r="W195" t="n">
        <v>5.37</v>
      </c>
      <c r="X195" t="n">
        <v>1.3</v>
      </c>
      <c r="Y195" t="n">
        <v>1</v>
      </c>
      <c r="Z195" t="n">
        <v>10</v>
      </c>
    </row>
    <row r="196">
      <c r="A196" t="n">
        <v>22</v>
      </c>
      <c r="B196" t="n">
        <v>125</v>
      </c>
      <c r="C196" t="inlineStr">
        <is>
          <t xml:space="preserve">CONCLUIDO	</t>
        </is>
      </c>
      <c r="D196" t="n">
        <v>3.3046</v>
      </c>
      <c r="E196" t="n">
        <v>30.26</v>
      </c>
      <c r="F196" t="n">
        <v>25.43</v>
      </c>
      <c r="G196" t="n">
        <v>34.67</v>
      </c>
      <c r="H196" t="n">
        <v>0.46</v>
      </c>
      <c r="I196" t="n">
        <v>44</v>
      </c>
      <c r="J196" t="n">
        <v>252.45</v>
      </c>
      <c r="K196" t="n">
        <v>58.47</v>
      </c>
      <c r="L196" t="n">
        <v>6.5</v>
      </c>
      <c r="M196" t="n">
        <v>42</v>
      </c>
      <c r="N196" t="n">
        <v>62.47</v>
      </c>
      <c r="O196" t="n">
        <v>31369.49</v>
      </c>
      <c r="P196" t="n">
        <v>387.93</v>
      </c>
      <c r="Q196" t="n">
        <v>1397.25</v>
      </c>
      <c r="R196" t="n">
        <v>113.25</v>
      </c>
      <c r="S196" t="n">
        <v>66.97</v>
      </c>
      <c r="T196" t="n">
        <v>20409.09</v>
      </c>
      <c r="U196" t="n">
        <v>0.59</v>
      </c>
      <c r="V196" t="n">
        <v>0.83</v>
      </c>
      <c r="W196" t="n">
        <v>5.38</v>
      </c>
      <c r="X196" t="n">
        <v>1.26</v>
      </c>
      <c r="Y196" t="n">
        <v>1</v>
      </c>
      <c r="Z196" t="n">
        <v>10</v>
      </c>
    </row>
    <row r="197">
      <c r="A197" t="n">
        <v>23</v>
      </c>
      <c r="B197" t="n">
        <v>125</v>
      </c>
      <c r="C197" t="inlineStr">
        <is>
          <t xml:space="preserve">CONCLUIDO	</t>
        </is>
      </c>
      <c r="D197" t="n">
        <v>3.3248</v>
      </c>
      <c r="E197" t="n">
        <v>30.08</v>
      </c>
      <c r="F197" t="n">
        <v>25.34</v>
      </c>
      <c r="G197" t="n">
        <v>36.2</v>
      </c>
      <c r="H197" t="n">
        <v>0.47</v>
      </c>
      <c r="I197" t="n">
        <v>42</v>
      </c>
      <c r="J197" t="n">
        <v>252.9</v>
      </c>
      <c r="K197" t="n">
        <v>58.47</v>
      </c>
      <c r="L197" t="n">
        <v>6.75</v>
      </c>
      <c r="M197" t="n">
        <v>40</v>
      </c>
      <c r="N197" t="n">
        <v>62.68</v>
      </c>
      <c r="O197" t="n">
        <v>31425.3</v>
      </c>
      <c r="P197" t="n">
        <v>385.69</v>
      </c>
      <c r="Q197" t="n">
        <v>1397.3</v>
      </c>
      <c r="R197" t="n">
        <v>110.35</v>
      </c>
      <c r="S197" t="n">
        <v>66.97</v>
      </c>
      <c r="T197" t="n">
        <v>18967.52</v>
      </c>
      <c r="U197" t="n">
        <v>0.61</v>
      </c>
      <c r="V197" t="n">
        <v>0.83</v>
      </c>
      <c r="W197" t="n">
        <v>5.37</v>
      </c>
      <c r="X197" t="n">
        <v>1.17</v>
      </c>
      <c r="Y197" t="n">
        <v>1</v>
      </c>
      <c r="Z197" t="n">
        <v>10</v>
      </c>
    </row>
    <row r="198">
      <c r="A198" t="n">
        <v>24</v>
      </c>
      <c r="B198" t="n">
        <v>125</v>
      </c>
      <c r="C198" t="inlineStr">
        <is>
          <t xml:space="preserve">CONCLUIDO	</t>
        </is>
      </c>
      <c r="D198" t="n">
        <v>3.3304</v>
      </c>
      <c r="E198" t="n">
        <v>30.03</v>
      </c>
      <c r="F198" t="n">
        <v>25.33</v>
      </c>
      <c r="G198" t="n">
        <v>37.07</v>
      </c>
      <c r="H198" t="n">
        <v>0.49</v>
      </c>
      <c r="I198" t="n">
        <v>41</v>
      </c>
      <c r="J198" t="n">
        <v>253.35</v>
      </c>
      <c r="K198" t="n">
        <v>58.47</v>
      </c>
      <c r="L198" t="n">
        <v>7</v>
      </c>
      <c r="M198" t="n">
        <v>39</v>
      </c>
      <c r="N198" t="n">
        <v>62.88</v>
      </c>
      <c r="O198" t="n">
        <v>31481.17</v>
      </c>
      <c r="P198" t="n">
        <v>384.64</v>
      </c>
      <c r="Q198" t="n">
        <v>1397.32</v>
      </c>
      <c r="R198" t="n">
        <v>110.06</v>
      </c>
      <c r="S198" t="n">
        <v>66.97</v>
      </c>
      <c r="T198" t="n">
        <v>18826.23</v>
      </c>
      <c r="U198" t="n">
        <v>0.61</v>
      </c>
      <c r="V198" t="n">
        <v>0.83</v>
      </c>
      <c r="W198" t="n">
        <v>5.38</v>
      </c>
      <c r="X198" t="n">
        <v>1.17</v>
      </c>
      <c r="Y198" t="n">
        <v>1</v>
      </c>
      <c r="Z198" t="n">
        <v>10</v>
      </c>
    </row>
    <row r="199">
      <c r="A199" t="n">
        <v>25</v>
      </c>
      <c r="B199" t="n">
        <v>125</v>
      </c>
      <c r="C199" t="inlineStr">
        <is>
          <t xml:space="preserve">CONCLUIDO	</t>
        </is>
      </c>
      <c r="D199" t="n">
        <v>3.3475</v>
      </c>
      <c r="E199" t="n">
        <v>29.87</v>
      </c>
      <c r="F199" t="n">
        <v>25.27</v>
      </c>
      <c r="G199" t="n">
        <v>38.88</v>
      </c>
      <c r="H199" t="n">
        <v>0.51</v>
      </c>
      <c r="I199" t="n">
        <v>39</v>
      </c>
      <c r="J199" t="n">
        <v>253.81</v>
      </c>
      <c r="K199" t="n">
        <v>58.47</v>
      </c>
      <c r="L199" t="n">
        <v>7.25</v>
      </c>
      <c r="M199" t="n">
        <v>37</v>
      </c>
      <c r="N199" t="n">
        <v>63.08</v>
      </c>
      <c r="O199" t="n">
        <v>31537.13</v>
      </c>
      <c r="P199" t="n">
        <v>382.79</v>
      </c>
      <c r="Q199" t="n">
        <v>1397.23</v>
      </c>
      <c r="R199" t="n">
        <v>108.47</v>
      </c>
      <c r="S199" t="n">
        <v>66.97</v>
      </c>
      <c r="T199" t="n">
        <v>18041.47</v>
      </c>
      <c r="U199" t="n">
        <v>0.62</v>
      </c>
      <c r="V199" t="n">
        <v>0.83</v>
      </c>
      <c r="W199" t="n">
        <v>5.36</v>
      </c>
      <c r="X199" t="n">
        <v>1.11</v>
      </c>
      <c r="Y199" t="n">
        <v>1</v>
      </c>
      <c r="Z199" t="n">
        <v>10</v>
      </c>
    </row>
    <row r="200">
      <c r="A200" t="n">
        <v>26</v>
      </c>
      <c r="B200" t="n">
        <v>125</v>
      </c>
      <c r="C200" t="inlineStr">
        <is>
          <t xml:space="preserve">CONCLUIDO	</t>
        </is>
      </c>
      <c r="D200" t="n">
        <v>3.3572</v>
      </c>
      <c r="E200" t="n">
        <v>29.79</v>
      </c>
      <c r="F200" t="n">
        <v>25.24</v>
      </c>
      <c r="G200" t="n">
        <v>39.85</v>
      </c>
      <c r="H200" t="n">
        <v>0.52</v>
      </c>
      <c r="I200" t="n">
        <v>38</v>
      </c>
      <c r="J200" t="n">
        <v>254.26</v>
      </c>
      <c r="K200" t="n">
        <v>58.47</v>
      </c>
      <c r="L200" t="n">
        <v>7.5</v>
      </c>
      <c r="M200" t="n">
        <v>36</v>
      </c>
      <c r="N200" t="n">
        <v>63.29</v>
      </c>
      <c r="O200" t="n">
        <v>31593.16</v>
      </c>
      <c r="P200" t="n">
        <v>380.4</v>
      </c>
      <c r="Q200" t="n">
        <v>1397.4</v>
      </c>
      <c r="R200" t="n">
        <v>107.16</v>
      </c>
      <c r="S200" t="n">
        <v>66.97</v>
      </c>
      <c r="T200" t="n">
        <v>17390.15</v>
      </c>
      <c r="U200" t="n">
        <v>0.63</v>
      </c>
      <c r="V200" t="n">
        <v>0.83</v>
      </c>
      <c r="W200" t="n">
        <v>5.36</v>
      </c>
      <c r="X200" t="n">
        <v>1.07</v>
      </c>
      <c r="Y200" t="n">
        <v>1</v>
      </c>
      <c r="Z200" t="n">
        <v>10</v>
      </c>
    </row>
    <row r="201">
      <c r="A201" t="n">
        <v>27</v>
      </c>
      <c r="B201" t="n">
        <v>125</v>
      </c>
      <c r="C201" t="inlineStr">
        <is>
          <t xml:space="preserve">CONCLUIDO	</t>
        </is>
      </c>
      <c r="D201" t="n">
        <v>3.3754</v>
      </c>
      <c r="E201" t="n">
        <v>29.63</v>
      </c>
      <c r="F201" t="n">
        <v>25.17</v>
      </c>
      <c r="G201" t="n">
        <v>41.95</v>
      </c>
      <c r="H201" t="n">
        <v>0.54</v>
      </c>
      <c r="I201" t="n">
        <v>36</v>
      </c>
      <c r="J201" t="n">
        <v>254.72</v>
      </c>
      <c r="K201" t="n">
        <v>58.47</v>
      </c>
      <c r="L201" t="n">
        <v>7.75</v>
      </c>
      <c r="M201" t="n">
        <v>34</v>
      </c>
      <c r="N201" t="n">
        <v>63.49</v>
      </c>
      <c r="O201" t="n">
        <v>31649.26</v>
      </c>
      <c r="P201" t="n">
        <v>378.86</v>
      </c>
      <c r="Q201" t="n">
        <v>1397.31</v>
      </c>
      <c r="R201" t="n">
        <v>105.15</v>
      </c>
      <c r="S201" t="n">
        <v>66.97</v>
      </c>
      <c r="T201" t="n">
        <v>16398.16</v>
      </c>
      <c r="U201" t="n">
        <v>0.64</v>
      </c>
      <c r="V201" t="n">
        <v>0.84</v>
      </c>
      <c r="W201" t="n">
        <v>5.35</v>
      </c>
      <c r="X201" t="n">
        <v>1</v>
      </c>
      <c r="Y201" t="n">
        <v>1</v>
      </c>
      <c r="Z201" t="n">
        <v>10</v>
      </c>
    </row>
    <row r="202">
      <c r="A202" t="n">
        <v>28</v>
      </c>
      <c r="B202" t="n">
        <v>125</v>
      </c>
      <c r="C202" t="inlineStr">
        <is>
          <t xml:space="preserve">CONCLUIDO	</t>
        </is>
      </c>
      <c r="D202" t="n">
        <v>3.3842</v>
      </c>
      <c r="E202" t="n">
        <v>29.55</v>
      </c>
      <c r="F202" t="n">
        <v>25.14</v>
      </c>
      <c r="G202" t="n">
        <v>43.1</v>
      </c>
      <c r="H202" t="n">
        <v>0.5600000000000001</v>
      </c>
      <c r="I202" t="n">
        <v>35</v>
      </c>
      <c r="J202" t="n">
        <v>255.17</v>
      </c>
      <c r="K202" t="n">
        <v>58.47</v>
      </c>
      <c r="L202" t="n">
        <v>8</v>
      </c>
      <c r="M202" t="n">
        <v>33</v>
      </c>
      <c r="N202" t="n">
        <v>63.7</v>
      </c>
      <c r="O202" t="n">
        <v>31705.44</v>
      </c>
      <c r="P202" t="n">
        <v>377.24</v>
      </c>
      <c r="Q202" t="n">
        <v>1397.25</v>
      </c>
      <c r="R202" t="n">
        <v>104.34</v>
      </c>
      <c r="S202" t="n">
        <v>66.97</v>
      </c>
      <c r="T202" t="n">
        <v>15994.47</v>
      </c>
      <c r="U202" t="n">
        <v>0.64</v>
      </c>
      <c r="V202" t="n">
        <v>0.84</v>
      </c>
      <c r="W202" t="n">
        <v>5.35</v>
      </c>
      <c r="X202" t="n">
        <v>0.97</v>
      </c>
      <c r="Y202" t="n">
        <v>1</v>
      </c>
      <c r="Z202" t="n">
        <v>10</v>
      </c>
    </row>
    <row r="203">
      <c r="A203" t="n">
        <v>29</v>
      </c>
      <c r="B203" t="n">
        <v>125</v>
      </c>
      <c r="C203" t="inlineStr">
        <is>
          <t xml:space="preserve">CONCLUIDO	</t>
        </is>
      </c>
      <c r="D203" t="n">
        <v>3.3944</v>
      </c>
      <c r="E203" t="n">
        <v>29.46</v>
      </c>
      <c r="F203" t="n">
        <v>25.1</v>
      </c>
      <c r="G203" t="n">
        <v>44.29</v>
      </c>
      <c r="H203" t="n">
        <v>0.57</v>
      </c>
      <c r="I203" t="n">
        <v>34</v>
      </c>
      <c r="J203" t="n">
        <v>255.63</v>
      </c>
      <c r="K203" t="n">
        <v>58.47</v>
      </c>
      <c r="L203" t="n">
        <v>8.25</v>
      </c>
      <c r="M203" t="n">
        <v>32</v>
      </c>
      <c r="N203" t="n">
        <v>63.91</v>
      </c>
      <c r="O203" t="n">
        <v>31761.69</v>
      </c>
      <c r="P203" t="n">
        <v>375.98</v>
      </c>
      <c r="Q203" t="n">
        <v>1397.25</v>
      </c>
      <c r="R203" t="n">
        <v>102.8</v>
      </c>
      <c r="S203" t="n">
        <v>66.97</v>
      </c>
      <c r="T203" t="n">
        <v>15231.44</v>
      </c>
      <c r="U203" t="n">
        <v>0.65</v>
      </c>
      <c r="V203" t="n">
        <v>0.84</v>
      </c>
      <c r="W203" t="n">
        <v>5.35</v>
      </c>
      <c r="X203" t="n">
        <v>0.93</v>
      </c>
      <c r="Y203" t="n">
        <v>1</v>
      </c>
      <c r="Z203" t="n">
        <v>10</v>
      </c>
    </row>
    <row r="204">
      <c r="A204" t="n">
        <v>30</v>
      </c>
      <c r="B204" t="n">
        <v>125</v>
      </c>
      <c r="C204" t="inlineStr">
        <is>
          <t xml:space="preserve">CONCLUIDO	</t>
        </is>
      </c>
      <c r="D204" t="n">
        <v>3.4045</v>
      </c>
      <c r="E204" t="n">
        <v>29.37</v>
      </c>
      <c r="F204" t="n">
        <v>25.06</v>
      </c>
      <c r="G204" t="n">
        <v>45.56</v>
      </c>
      <c r="H204" t="n">
        <v>0.59</v>
      </c>
      <c r="I204" t="n">
        <v>33</v>
      </c>
      <c r="J204" t="n">
        <v>256.09</v>
      </c>
      <c r="K204" t="n">
        <v>58.47</v>
      </c>
      <c r="L204" t="n">
        <v>8.5</v>
      </c>
      <c r="M204" t="n">
        <v>31</v>
      </c>
      <c r="N204" t="n">
        <v>64.11</v>
      </c>
      <c r="O204" t="n">
        <v>31818.02</v>
      </c>
      <c r="P204" t="n">
        <v>374.74</v>
      </c>
      <c r="Q204" t="n">
        <v>1397.22</v>
      </c>
      <c r="R204" t="n">
        <v>101.52</v>
      </c>
      <c r="S204" t="n">
        <v>66.97</v>
      </c>
      <c r="T204" t="n">
        <v>14595.28</v>
      </c>
      <c r="U204" t="n">
        <v>0.66</v>
      </c>
      <c r="V204" t="n">
        <v>0.84</v>
      </c>
      <c r="W204" t="n">
        <v>5.35</v>
      </c>
      <c r="X204" t="n">
        <v>0.89</v>
      </c>
      <c r="Y204" t="n">
        <v>1</v>
      </c>
      <c r="Z204" t="n">
        <v>10</v>
      </c>
    </row>
    <row r="205">
      <c r="A205" t="n">
        <v>31</v>
      </c>
      <c r="B205" t="n">
        <v>125</v>
      </c>
      <c r="C205" t="inlineStr">
        <is>
          <t xml:space="preserve">CONCLUIDO	</t>
        </is>
      </c>
      <c r="D205" t="n">
        <v>3.4109</v>
      </c>
      <c r="E205" t="n">
        <v>29.32</v>
      </c>
      <c r="F205" t="n">
        <v>25.05</v>
      </c>
      <c r="G205" t="n">
        <v>46.97</v>
      </c>
      <c r="H205" t="n">
        <v>0.61</v>
      </c>
      <c r="I205" t="n">
        <v>32</v>
      </c>
      <c r="J205" t="n">
        <v>256.54</v>
      </c>
      <c r="K205" t="n">
        <v>58.47</v>
      </c>
      <c r="L205" t="n">
        <v>8.75</v>
      </c>
      <c r="M205" t="n">
        <v>30</v>
      </c>
      <c r="N205" t="n">
        <v>64.31999999999999</v>
      </c>
      <c r="O205" t="n">
        <v>31874.43</v>
      </c>
      <c r="P205" t="n">
        <v>372.94</v>
      </c>
      <c r="Q205" t="n">
        <v>1397.21</v>
      </c>
      <c r="R205" t="n">
        <v>101.48</v>
      </c>
      <c r="S205" t="n">
        <v>66.97</v>
      </c>
      <c r="T205" t="n">
        <v>14581.24</v>
      </c>
      <c r="U205" t="n">
        <v>0.66</v>
      </c>
      <c r="V205" t="n">
        <v>0.84</v>
      </c>
      <c r="W205" t="n">
        <v>5.34</v>
      </c>
      <c r="X205" t="n">
        <v>0.88</v>
      </c>
      <c r="Y205" t="n">
        <v>1</v>
      </c>
      <c r="Z205" t="n">
        <v>10</v>
      </c>
    </row>
    <row r="206">
      <c r="A206" t="n">
        <v>32</v>
      </c>
      <c r="B206" t="n">
        <v>125</v>
      </c>
      <c r="C206" t="inlineStr">
        <is>
          <t xml:space="preserve">CONCLUIDO	</t>
        </is>
      </c>
      <c r="D206" t="n">
        <v>3.4172</v>
      </c>
      <c r="E206" t="n">
        <v>29.26</v>
      </c>
      <c r="F206" t="n">
        <v>25.04</v>
      </c>
      <c r="G206" t="n">
        <v>48.47</v>
      </c>
      <c r="H206" t="n">
        <v>0.62</v>
      </c>
      <c r="I206" t="n">
        <v>31</v>
      </c>
      <c r="J206" t="n">
        <v>257</v>
      </c>
      <c r="K206" t="n">
        <v>58.47</v>
      </c>
      <c r="L206" t="n">
        <v>9</v>
      </c>
      <c r="M206" t="n">
        <v>29</v>
      </c>
      <c r="N206" t="n">
        <v>64.53</v>
      </c>
      <c r="O206" t="n">
        <v>31931.04</v>
      </c>
      <c r="P206" t="n">
        <v>373.18</v>
      </c>
      <c r="Q206" t="n">
        <v>1397.18</v>
      </c>
      <c r="R206" t="n">
        <v>101.18</v>
      </c>
      <c r="S206" t="n">
        <v>66.97</v>
      </c>
      <c r="T206" t="n">
        <v>14437.4</v>
      </c>
      <c r="U206" t="n">
        <v>0.66</v>
      </c>
      <c r="V206" t="n">
        <v>0.84</v>
      </c>
      <c r="W206" t="n">
        <v>5.34</v>
      </c>
      <c r="X206" t="n">
        <v>0.88</v>
      </c>
      <c r="Y206" t="n">
        <v>1</v>
      </c>
      <c r="Z206" t="n">
        <v>10</v>
      </c>
    </row>
    <row r="207">
      <c r="A207" t="n">
        <v>33</v>
      </c>
      <c r="B207" t="n">
        <v>125</v>
      </c>
      <c r="C207" t="inlineStr">
        <is>
          <t xml:space="preserve">CONCLUIDO	</t>
        </is>
      </c>
      <c r="D207" t="n">
        <v>3.4266</v>
      </c>
      <c r="E207" t="n">
        <v>29.18</v>
      </c>
      <c r="F207" t="n">
        <v>25.01</v>
      </c>
      <c r="G207" t="n">
        <v>50.02</v>
      </c>
      <c r="H207" t="n">
        <v>0.64</v>
      </c>
      <c r="I207" t="n">
        <v>30</v>
      </c>
      <c r="J207" t="n">
        <v>257.46</v>
      </c>
      <c r="K207" t="n">
        <v>58.47</v>
      </c>
      <c r="L207" t="n">
        <v>9.25</v>
      </c>
      <c r="M207" t="n">
        <v>28</v>
      </c>
      <c r="N207" t="n">
        <v>64.73999999999999</v>
      </c>
      <c r="O207" t="n">
        <v>31987.61</v>
      </c>
      <c r="P207" t="n">
        <v>371.31</v>
      </c>
      <c r="Q207" t="n">
        <v>1397.21</v>
      </c>
      <c r="R207" t="n">
        <v>99.88</v>
      </c>
      <c r="S207" t="n">
        <v>66.97</v>
      </c>
      <c r="T207" t="n">
        <v>13793.82</v>
      </c>
      <c r="U207" t="n">
        <v>0.67</v>
      </c>
      <c r="V207" t="n">
        <v>0.84</v>
      </c>
      <c r="W207" t="n">
        <v>5.35</v>
      </c>
      <c r="X207" t="n">
        <v>0.84</v>
      </c>
      <c r="Y207" t="n">
        <v>1</v>
      </c>
      <c r="Z207" t="n">
        <v>10</v>
      </c>
    </row>
    <row r="208">
      <c r="A208" t="n">
        <v>34</v>
      </c>
      <c r="B208" t="n">
        <v>125</v>
      </c>
      <c r="C208" t="inlineStr">
        <is>
          <t xml:space="preserve">CONCLUIDO	</t>
        </is>
      </c>
      <c r="D208" t="n">
        <v>3.4381</v>
      </c>
      <c r="E208" t="n">
        <v>29.09</v>
      </c>
      <c r="F208" t="n">
        <v>24.96</v>
      </c>
      <c r="G208" t="n">
        <v>51.64</v>
      </c>
      <c r="H208" t="n">
        <v>0.66</v>
      </c>
      <c r="I208" t="n">
        <v>29</v>
      </c>
      <c r="J208" t="n">
        <v>257.92</v>
      </c>
      <c r="K208" t="n">
        <v>58.47</v>
      </c>
      <c r="L208" t="n">
        <v>9.5</v>
      </c>
      <c r="M208" t="n">
        <v>27</v>
      </c>
      <c r="N208" t="n">
        <v>64.95</v>
      </c>
      <c r="O208" t="n">
        <v>32044.25</v>
      </c>
      <c r="P208" t="n">
        <v>368.97</v>
      </c>
      <c r="Q208" t="n">
        <v>1397.33</v>
      </c>
      <c r="R208" t="n">
        <v>98.48999999999999</v>
      </c>
      <c r="S208" t="n">
        <v>66.97</v>
      </c>
      <c r="T208" t="n">
        <v>13101.52</v>
      </c>
      <c r="U208" t="n">
        <v>0.68</v>
      </c>
      <c r="V208" t="n">
        <v>0.84</v>
      </c>
      <c r="W208" t="n">
        <v>5.34</v>
      </c>
      <c r="X208" t="n">
        <v>0.79</v>
      </c>
      <c r="Y208" t="n">
        <v>1</v>
      </c>
      <c r="Z208" t="n">
        <v>10</v>
      </c>
    </row>
    <row r="209">
      <c r="A209" t="n">
        <v>35</v>
      </c>
      <c r="B209" t="n">
        <v>125</v>
      </c>
      <c r="C209" t="inlineStr">
        <is>
          <t xml:space="preserve">CONCLUIDO	</t>
        </is>
      </c>
      <c r="D209" t="n">
        <v>3.445</v>
      </c>
      <c r="E209" t="n">
        <v>29.03</v>
      </c>
      <c r="F209" t="n">
        <v>24.95</v>
      </c>
      <c r="G209" t="n">
        <v>53.46</v>
      </c>
      <c r="H209" t="n">
        <v>0.67</v>
      </c>
      <c r="I209" t="n">
        <v>28</v>
      </c>
      <c r="J209" t="n">
        <v>258.38</v>
      </c>
      <c r="K209" t="n">
        <v>58.47</v>
      </c>
      <c r="L209" t="n">
        <v>9.75</v>
      </c>
      <c r="M209" t="n">
        <v>26</v>
      </c>
      <c r="N209" t="n">
        <v>65.16</v>
      </c>
      <c r="O209" t="n">
        <v>32100.97</v>
      </c>
      <c r="P209" t="n">
        <v>367.64</v>
      </c>
      <c r="Q209" t="n">
        <v>1397.21</v>
      </c>
      <c r="R209" t="n">
        <v>98.04000000000001</v>
      </c>
      <c r="S209" t="n">
        <v>66.97</v>
      </c>
      <c r="T209" t="n">
        <v>12879.73</v>
      </c>
      <c r="U209" t="n">
        <v>0.68</v>
      </c>
      <c r="V209" t="n">
        <v>0.84</v>
      </c>
      <c r="W209" t="n">
        <v>5.34</v>
      </c>
      <c r="X209" t="n">
        <v>0.78</v>
      </c>
      <c r="Y209" t="n">
        <v>1</v>
      </c>
      <c r="Z209" t="n">
        <v>10</v>
      </c>
    </row>
    <row r="210">
      <c r="A210" t="n">
        <v>36</v>
      </c>
      <c r="B210" t="n">
        <v>125</v>
      </c>
      <c r="C210" t="inlineStr">
        <is>
          <t xml:space="preserve">CONCLUIDO	</t>
        </is>
      </c>
      <c r="D210" t="n">
        <v>3.449</v>
      </c>
      <c r="E210" t="n">
        <v>28.99</v>
      </c>
      <c r="F210" t="n">
        <v>24.91</v>
      </c>
      <c r="G210" t="n">
        <v>53.39</v>
      </c>
      <c r="H210" t="n">
        <v>0.6899999999999999</v>
      </c>
      <c r="I210" t="n">
        <v>28</v>
      </c>
      <c r="J210" t="n">
        <v>258.84</v>
      </c>
      <c r="K210" t="n">
        <v>58.47</v>
      </c>
      <c r="L210" t="n">
        <v>10</v>
      </c>
      <c r="M210" t="n">
        <v>26</v>
      </c>
      <c r="N210" t="n">
        <v>65.37</v>
      </c>
      <c r="O210" t="n">
        <v>32157.77</v>
      </c>
      <c r="P210" t="n">
        <v>366.46</v>
      </c>
      <c r="Q210" t="n">
        <v>1397.28</v>
      </c>
      <c r="R210" t="n">
        <v>97.09</v>
      </c>
      <c r="S210" t="n">
        <v>66.97</v>
      </c>
      <c r="T210" t="n">
        <v>12407.45</v>
      </c>
      <c r="U210" t="n">
        <v>0.6899999999999999</v>
      </c>
      <c r="V210" t="n">
        <v>0.84</v>
      </c>
      <c r="W210" t="n">
        <v>5.33</v>
      </c>
      <c r="X210" t="n">
        <v>0.75</v>
      </c>
      <c r="Y210" t="n">
        <v>1</v>
      </c>
      <c r="Z210" t="n">
        <v>10</v>
      </c>
    </row>
    <row r="211">
      <c r="A211" t="n">
        <v>37</v>
      </c>
      <c r="B211" t="n">
        <v>125</v>
      </c>
      <c r="C211" t="inlineStr">
        <is>
          <t xml:space="preserve">CONCLUIDO	</t>
        </is>
      </c>
      <c r="D211" t="n">
        <v>3.4572</v>
      </c>
      <c r="E211" t="n">
        <v>28.92</v>
      </c>
      <c r="F211" t="n">
        <v>24.89</v>
      </c>
      <c r="G211" t="n">
        <v>55.32</v>
      </c>
      <c r="H211" t="n">
        <v>0.7</v>
      </c>
      <c r="I211" t="n">
        <v>27</v>
      </c>
      <c r="J211" t="n">
        <v>259.3</v>
      </c>
      <c r="K211" t="n">
        <v>58.47</v>
      </c>
      <c r="L211" t="n">
        <v>10.25</v>
      </c>
      <c r="M211" t="n">
        <v>25</v>
      </c>
      <c r="N211" t="n">
        <v>65.58</v>
      </c>
      <c r="O211" t="n">
        <v>32214.64</v>
      </c>
      <c r="P211" t="n">
        <v>365.33</v>
      </c>
      <c r="Q211" t="n">
        <v>1397.18</v>
      </c>
      <c r="R211" t="n">
        <v>96.18000000000001</v>
      </c>
      <c r="S211" t="n">
        <v>66.97</v>
      </c>
      <c r="T211" t="n">
        <v>11955.19</v>
      </c>
      <c r="U211" t="n">
        <v>0.7</v>
      </c>
      <c r="V211" t="n">
        <v>0.85</v>
      </c>
      <c r="W211" t="n">
        <v>5.34</v>
      </c>
      <c r="X211" t="n">
        <v>0.73</v>
      </c>
      <c r="Y211" t="n">
        <v>1</v>
      </c>
      <c r="Z211" t="n">
        <v>10</v>
      </c>
    </row>
    <row r="212">
      <c r="A212" t="n">
        <v>38</v>
      </c>
      <c r="B212" t="n">
        <v>125</v>
      </c>
      <c r="C212" t="inlineStr">
        <is>
          <t xml:space="preserve">CONCLUIDO	</t>
        </is>
      </c>
      <c r="D212" t="n">
        <v>3.4647</v>
      </c>
      <c r="E212" t="n">
        <v>28.86</v>
      </c>
      <c r="F212" t="n">
        <v>24.88</v>
      </c>
      <c r="G212" t="n">
        <v>57.41</v>
      </c>
      <c r="H212" t="n">
        <v>0.72</v>
      </c>
      <c r="I212" t="n">
        <v>26</v>
      </c>
      <c r="J212" t="n">
        <v>259.76</v>
      </c>
      <c r="K212" t="n">
        <v>58.47</v>
      </c>
      <c r="L212" t="n">
        <v>10.5</v>
      </c>
      <c r="M212" t="n">
        <v>24</v>
      </c>
      <c r="N212" t="n">
        <v>65.79000000000001</v>
      </c>
      <c r="O212" t="n">
        <v>32271.6</v>
      </c>
      <c r="P212" t="n">
        <v>363.38</v>
      </c>
      <c r="Q212" t="n">
        <v>1397.23</v>
      </c>
      <c r="R212" t="n">
        <v>95.70999999999999</v>
      </c>
      <c r="S212" t="n">
        <v>66.97</v>
      </c>
      <c r="T212" t="n">
        <v>11724.87</v>
      </c>
      <c r="U212" t="n">
        <v>0.7</v>
      </c>
      <c r="V212" t="n">
        <v>0.85</v>
      </c>
      <c r="W212" t="n">
        <v>5.34</v>
      </c>
      <c r="X212" t="n">
        <v>0.71</v>
      </c>
      <c r="Y212" t="n">
        <v>1</v>
      </c>
      <c r="Z212" t="n">
        <v>10</v>
      </c>
    </row>
    <row r="213">
      <c r="A213" t="n">
        <v>39</v>
      </c>
      <c r="B213" t="n">
        <v>125</v>
      </c>
      <c r="C213" t="inlineStr">
        <is>
          <t xml:space="preserve">CONCLUIDO	</t>
        </is>
      </c>
      <c r="D213" t="n">
        <v>3.4637</v>
      </c>
      <c r="E213" t="n">
        <v>28.87</v>
      </c>
      <c r="F213" t="n">
        <v>24.89</v>
      </c>
      <c r="G213" t="n">
        <v>57.43</v>
      </c>
      <c r="H213" t="n">
        <v>0.74</v>
      </c>
      <c r="I213" t="n">
        <v>26</v>
      </c>
      <c r="J213" t="n">
        <v>260.23</v>
      </c>
      <c r="K213" t="n">
        <v>58.47</v>
      </c>
      <c r="L213" t="n">
        <v>10.75</v>
      </c>
      <c r="M213" t="n">
        <v>24</v>
      </c>
      <c r="N213" t="n">
        <v>66</v>
      </c>
      <c r="O213" t="n">
        <v>32328.64</v>
      </c>
      <c r="P213" t="n">
        <v>362.85</v>
      </c>
      <c r="Q213" t="n">
        <v>1397.21</v>
      </c>
      <c r="R213" t="n">
        <v>96.01000000000001</v>
      </c>
      <c r="S213" t="n">
        <v>66.97</v>
      </c>
      <c r="T213" t="n">
        <v>11875.11</v>
      </c>
      <c r="U213" t="n">
        <v>0.7</v>
      </c>
      <c r="V213" t="n">
        <v>0.85</v>
      </c>
      <c r="W213" t="n">
        <v>5.34</v>
      </c>
      <c r="X213" t="n">
        <v>0.72</v>
      </c>
      <c r="Y213" t="n">
        <v>1</v>
      </c>
      <c r="Z213" t="n">
        <v>10</v>
      </c>
    </row>
    <row r="214">
      <c r="A214" t="n">
        <v>40</v>
      </c>
      <c r="B214" t="n">
        <v>125</v>
      </c>
      <c r="C214" t="inlineStr">
        <is>
          <t xml:space="preserve">CONCLUIDO	</t>
        </is>
      </c>
      <c r="D214" t="n">
        <v>3.4732</v>
      </c>
      <c r="E214" t="n">
        <v>28.79</v>
      </c>
      <c r="F214" t="n">
        <v>24.85</v>
      </c>
      <c r="G214" t="n">
        <v>59.65</v>
      </c>
      <c r="H214" t="n">
        <v>0.75</v>
      </c>
      <c r="I214" t="n">
        <v>25</v>
      </c>
      <c r="J214" t="n">
        <v>260.69</v>
      </c>
      <c r="K214" t="n">
        <v>58.47</v>
      </c>
      <c r="L214" t="n">
        <v>11</v>
      </c>
      <c r="M214" t="n">
        <v>23</v>
      </c>
      <c r="N214" t="n">
        <v>66.20999999999999</v>
      </c>
      <c r="O214" t="n">
        <v>32385.75</v>
      </c>
      <c r="P214" t="n">
        <v>361.71</v>
      </c>
      <c r="Q214" t="n">
        <v>1397.2</v>
      </c>
      <c r="R214" t="n">
        <v>94.88</v>
      </c>
      <c r="S214" t="n">
        <v>66.97</v>
      </c>
      <c r="T214" t="n">
        <v>11317.71</v>
      </c>
      <c r="U214" t="n">
        <v>0.71</v>
      </c>
      <c r="V214" t="n">
        <v>0.85</v>
      </c>
      <c r="W214" t="n">
        <v>5.34</v>
      </c>
      <c r="X214" t="n">
        <v>0.6899999999999999</v>
      </c>
      <c r="Y214" t="n">
        <v>1</v>
      </c>
      <c r="Z214" t="n">
        <v>10</v>
      </c>
    </row>
    <row r="215">
      <c r="A215" t="n">
        <v>41</v>
      </c>
      <c r="B215" t="n">
        <v>125</v>
      </c>
      <c r="C215" t="inlineStr">
        <is>
          <t xml:space="preserve">CONCLUIDO	</t>
        </is>
      </c>
      <c r="D215" t="n">
        <v>3.4823</v>
      </c>
      <c r="E215" t="n">
        <v>28.72</v>
      </c>
      <c r="F215" t="n">
        <v>24.83</v>
      </c>
      <c r="G215" t="n">
        <v>62.07</v>
      </c>
      <c r="H215" t="n">
        <v>0.77</v>
      </c>
      <c r="I215" t="n">
        <v>24</v>
      </c>
      <c r="J215" t="n">
        <v>261.15</v>
      </c>
      <c r="K215" t="n">
        <v>58.47</v>
      </c>
      <c r="L215" t="n">
        <v>11.25</v>
      </c>
      <c r="M215" t="n">
        <v>22</v>
      </c>
      <c r="N215" t="n">
        <v>66.43000000000001</v>
      </c>
      <c r="O215" t="n">
        <v>32442.95</v>
      </c>
      <c r="P215" t="n">
        <v>359.66</v>
      </c>
      <c r="Q215" t="n">
        <v>1397.24</v>
      </c>
      <c r="R215" t="n">
        <v>94.09</v>
      </c>
      <c r="S215" t="n">
        <v>66.97</v>
      </c>
      <c r="T215" t="n">
        <v>10925.65</v>
      </c>
      <c r="U215" t="n">
        <v>0.71</v>
      </c>
      <c r="V215" t="n">
        <v>0.85</v>
      </c>
      <c r="W215" t="n">
        <v>5.33</v>
      </c>
      <c r="X215" t="n">
        <v>0.66</v>
      </c>
      <c r="Y215" t="n">
        <v>1</v>
      </c>
      <c r="Z215" t="n">
        <v>10</v>
      </c>
    </row>
    <row r="216">
      <c r="A216" t="n">
        <v>42</v>
      </c>
      <c r="B216" t="n">
        <v>125</v>
      </c>
      <c r="C216" t="inlineStr">
        <is>
          <t xml:space="preserve">CONCLUIDO	</t>
        </is>
      </c>
      <c r="D216" t="n">
        <v>3.4824</v>
      </c>
      <c r="E216" t="n">
        <v>28.72</v>
      </c>
      <c r="F216" t="n">
        <v>24.83</v>
      </c>
      <c r="G216" t="n">
        <v>62.06</v>
      </c>
      <c r="H216" t="n">
        <v>0.78</v>
      </c>
      <c r="I216" t="n">
        <v>24</v>
      </c>
      <c r="J216" t="n">
        <v>261.62</v>
      </c>
      <c r="K216" t="n">
        <v>58.47</v>
      </c>
      <c r="L216" t="n">
        <v>11.5</v>
      </c>
      <c r="M216" t="n">
        <v>22</v>
      </c>
      <c r="N216" t="n">
        <v>66.64</v>
      </c>
      <c r="O216" t="n">
        <v>32500.22</v>
      </c>
      <c r="P216" t="n">
        <v>359.36</v>
      </c>
      <c r="Q216" t="n">
        <v>1397.19</v>
      </c>
      <c r="R216" t="n">
        <v>94.03</v>
      </c>
      <c r="S216" t="n">
        <v>66.97</v>
      </c>
      <c r="T216" t="n">
        <v>10895.17</v>
      </c>
      <c r="U216" t="n">
        <v>0.71</v>
      </c>
      <c r="V216" t="n">
        <v>0.85</v>
      </c>
      <c r="W216" t="n">
        <v>5.33</v>
      </c>
      <c r="X216" t="n">
        <v>0.66</v>
      </c>
      <c r="Y216" t="n">
        <v>1</v>
      </c>
      <c r="Z216" t="n">
        <v>10</v>
      </c>
    </row>
    <row r="217">
      <c r="A217" t="n">
        <v>43</v>
      </c>
      <c r="B217" t="n">
        <v>125</v>
      </c>
      <c r="C217" t="inlineStr">
        <is>
          <t xml:space="preserve">CONCLUIDO	</t>
        </is>
      </c>
      <c r="D217" t="n">
        <v>3.4929</v>
      </c>
      <c r="E217" t="n">
        <v>28.63</v>
      </c>
      <c r="F217" t="n">
        <v>24.79</v>
      </c>
      <c r="G217" t="n">
        <v>64.66</v>
      </c>
      <c r="H217" t="n">
        <v>0.8</v>
      </c>
      <c r="I217" t="n">
        <v>23</v>
      </c>
      <c r="J217" t="n">
        <v>262.08</v>
      </c>
      <c r="K217" t="n">
        <v>58.47</v>
      </c>
      <c r="L217" t="n">
        <v>11.75</v>
      </c>
      <c r="M217" t="n">
        <v>21</v>
      </c>
      <c r="N217" t="n">
        <v>66.86</v>
      </c>
      <c r="O217" t="n">
        <v>32557.58</v>
      </c>
      <c r="P217" t="n">
        <v>357.53</v>
      </c>
      <c r="Q217" t="n">
        <v>1397.23</v>
      </c>
      <c r="R217" t="n">
        <v>92.84999999999999</v>
      </c>
      <c r="S217" t="n">
        <v>66.97</v>
      </c>
      <c r="T217" t="n">
        <v>10312.93</v>
      </c>
      <c r="U217" t="n">
        <v>0.72</v>
      </c>
      <c r="V217" t="n">
        <v>0.85</v>
      </c>
      <c r="W217" t="n">
        <v>5.33</v>
      </c>
      <c r="X217" t="n">
        <v>0.62</v>
      </c>
      <c r="Y217" t="n">
        <v>1</v>
      </c>
      <c r="Z217" t="n">
        <v>10</v>
      </c>
    </row>
    <row r="218">
      <c r="A218" t="n">
        <v>44</v>
      </c>
      <c r="B218" t="n">
        <v>125</v>
      </c>
      <c r="C218" t="inlineStr">
        <is>
          <t xml:space="preserve">CONCLUIDO	</t>
        </is>
      </c>
      <c r="D218" t="n">
        <v>3.4905</v>
      </c>
      <c r="E218" t="n">
        <v>28.65</v>
      </c>
      <c r="F218" t="n">
        <v>24.81</v>
      </c>
      <c r="G218" t="n">
        <v>64.70999999999999</v>
      </c>
      <c r="H218" t="n">
        <v>0.8100000000000001</v>
      </c>
      <c r="I218" t="n">
        <v>23</v>
      </c>
      <c r="J218" t="n">
        <v>262.55</v>
      </c>
      <c r="K218" t="n">
        <v>58.47</v>
      </c>
      <c r="L218" t="n">
        <v>12</v>
      </c>
      <c r="M218" t="n">
        <v>21</v>
      </c>
      <c r="N218" t="n">
        <v>67.06999999999999</v>
      </c>
      <c r="O218" t="n">
        <v>32615.02</v>
      </c>
      <c r="P218" t="n">
        <v>356.59</v>
      </c>
      <c r="Q218" t="n">
        <v>1397.17</v>
      </c>
      <c r="R218" t="n">
        <v>93.45999999999999</v>
      </c>
      <c r="S218" t="n">
        <v>66.97</v>
      </c>
      <c r="T218" t="n">
        <v>10617.19</v>
      </c>
      <c r="U218" t="n">
        <v>0.72</v>
      </c>
      <c r="V218" t="n">
        <v>0.85</v>
      </c>
      <c r="W218" t="n">
        <v>5.33</v>
      </c>
      <c r="X218" t="n">
        <v>0.64</v>
      </c>
      <c r="Y218" t="n">
        <v>1</v>
      </c>
      <c r="Z218" t="n">
        <v>10</v>
      </c>
    </row>
    <row r="219">
      <c r="A219" t="n">
        <v>45</v>
      </c>
      <c r="B219" t="n">
        <v>125</v>
      </c>
      <c r="C219" t="inlineStr">
        <is>
          <t xml:space="preserve">CONCLUIDO	</t>
        </is>
      </c>
      <c r="D219" t="n">
        <v>3.5013</v>
      </c>
      <c r="E219" t="n">
        <v>28.56</v>
      </c>
      <c r="F219" t="n">
        <v>24.77</v>
      </c>
      <c r="G219" t="n">
        <v>67.54000000000001</v>
      </c>
      <c r="H219" t="n">
        <v>0.83</v>
      </c>
      <c r="I219" t="n">
        <v>22</v>
      </c>
      <c r="J219" t="n">
        <v>263.01</v>
      </c>
      <c r="K219" t="n">
        <v>58.47</v>
      </c>
      <c r="L219" t="n">
        <v>12.25</v>
      </c>
      <c r="M219" t="n">
        <v>20</v>
      </c>
      <c r="N219" t="n">
        <v>67.29000000000001</v>
      </c>
      <c r="O219" t="n">
        <v>32672.53</v>
      </c>
      <c r="P219" t="n">
        <v>355.56</v>
      </c>
      <c r="Q219" t="n">
        <v>1397.22</v>
      </c>
      <c r="R219" t="n">
        <v>92.25</v>
      </c>
      <c r="S219" t="n">
        <v>66.97</v>
      </c>
      <c r="T219" t="n">
        <v>10019.01</v>
      </c>
      <c r="U219" t="n">
        <v>0.73</v>
      </c>
      <c r="V219" t="n">
        <v>0.85</v>
      </c>
      <c r="W219" t="n">
        <v>5.32</v>
      </c>
      <c r="X219" t="n">
        <v>0.6</v>
      </c>
      <c r="Y219" t="n">
        <v>1</v>
      </c>
      <c r="Z219" t="n">
        <v>10</v>
      </c>
    </row>
    <row r="220">
      <c r="A220" t="n">
        <v>46</v>
      </c>
      <c r="B220" t="n">
        <v>125</v>
      </c>
      <c r="C220" t="inlineStr">
        <is>
          <t xml:space="preserve">CONCLUIDO	</t>
        </is>
      </c>
      <c r="D220" t="n">
        <v>3.4995</v>
      </c>
      <c r="E220" t="n">
        <v>28.58</v>
      </c>
      <c r="F220" t="n">
        <v>24.78</v>
      </c>
      <c r="G220" t="n">
        <v>67.58</v>
      </c>
      <c r="H220" t="n">
        <v>0.84</v>
      </c>
      <c r="I220" t="n">
        <v>22</v>
      </c>
      <c r="J220" t="n">
        <v>263.48</v>
      </c>
      <c r="K220" t="n">
        <v>58.47</v>
      </c>
      <c r="L220" t="n">
        <v>12.5</v>
      </c>
      <c r="M220" t="n">
        <v>20</v>
      </c>
      <c r="N220" t="n">
        <v>67.51000000000001</v>
      </c>
      <c r="O220" t="n">
        <v>32730.13</v>
      </c>
      <c r="P220" t="n">
        <v>354.13</v>
      </c>
      <c r="Q220" t="n">
        <v>1397.21</v>
      </c>
      <c r="R220" t="n">
        <v>92.44</v>
      </c>
      <c r="S220" t="n">
        <v>66.97</v>
      </c>
      <c r="T220" t="n">
        <v>10113.78</v>
      </c>
      <c r="U220" t="n">
        <v>0.72</v>
      </c>
      <c r="V220" t="n">
        <v>0.85</v>
      </c>
      <c r="W220" t="n">
        <v>5.33</v>
      </c>
      <c r="X220" t="n">
        <v>0.61</v>
      </c>
      <c r="Y220" t="n">
        <v>1</v>
      </c>
      <c r="Z220" t="n">
        <v>10</v>
      </c>
    </row>
    <row r="221">
      <c r="A221" t="n">
        <v>47</v>
      </c>
      <c r="B221" t="n">
        <v>125</v>
      </c>
      <c r="C221" t="inlineStr">
        <is>
          <t xml:space="preserve">CONCLUIDO	</t>
        </is>
      </c>
      <c r="D221" t="n">
        <v>3.5105</v>
      </c>
      <c r="E221" t="n">
        <v>28.49</v>
      </c>
      <c r="F221" t="n">
        <v>24.74</v>
      </c>
      <c r="G221" t="n">
        <v>70.68000000000001</v>
      </c>
      <c r="H221" t="n">
        <v>0.86</v>
      </c>
      <c r="I221" t="n">
        <v>21</v>
      </c>
      <c r="J221" t="n">
        <v>263.95</v>
      </c>
      <c r="K221" t="n">
        <v>58.47</v>
      </c>
      <c r="L221" t="n">
        <v>12.75</v>
      </c>
      <c r="M221" t="n">
        <v>19</v>
      </c>
      <c r="N221" t="n">
        <v>67.72</v>
      </c>
      <c r="O221" t="n">
        <v>32787.82</v>
      </c>
      <c r="P221" t="n">
        <v>352.33</v>
      </c>
      <c r="Q221" t="n">
        <v>1397.21</v>
      </c>
      <c r="R221" t="n">
        <v>91.05</v>
      </c>
      <c r="S221" t="n">
        <v>66.97</v>
      </c>
      <c r="T221" t="n">
        <v>9422.43</v>
      </c>
      <c r="U221" t="n">
        <v>0.74</v>
      </c>
      <c r="V221" t="n">
        <v>0.85</v>
      </c>
      <c r="W221" t="n">
        <v>5.33</v>
      </c>
      <c r="X221" t="n">
        <v>0.57</v>
      </c>
      <c r="Y221" t="n">
        <v>1</v>
      </c>
      <c r="Z221" t="n">
        <v>10</v>
      </c>
    </row>
    <row r="222">
      <c r="A222" t="n">
        <v>48</v>
      </c>
      <c r="B222" t="n">
        <v>125</v>
      </c>
      <c r="C222" t="inlineStr">
        <is>
          <t xml:space="preserve">CONCLUIDO	</t>
        </is>
      </c>
      <c r="D222" t="n">
        <v>3.5095</v>
      </c>
      <c r="E222" t="n">
        <v>28.49</v>
      </c>
      <c r="F222" t="n">
        <v>24.75</v>
      </c>
      <c r="G222" t="n">
        <v>70.7</v>
      </c>
      <c r="H222" t="n">
        <v>0.87</v>
      </c>
      <c r="I222" t="n">
        <v>21</v>
      </c>
      <c r="J222" t="n">
        <v>264.42</v>
      </c>
      <c r="K222" t="n">
        <v>58.47</v>
      </c>
      <c r="L222" t="n">
        <v>13</v>
      </c>
      <c r="M222" t="n">
        <v>19</v>
      </c>
      <c r="N222" t="n">
        <v>67.94</v>
      </c>
      <c r="O222" t="n">
        <v>32845.58</v>
      </c>
      <c r="P222" t="n">
        <v>351.35</v>
      </c>
      <c r="Q222" t="n">
        <v>1397.17</v>
      </c>
      <c r="R222" t="n">
        <v>91.56999999999999</v>
      </c>
      <c r="S222" t="n">
        <v>66.97</v>
      </c>
      <c r="T222" t="n">
        <v>9681.42</v>
      </c>
      <c r="U222" t="n">
        <v>0.73</v>
      </c>
      <c r="V222" t="n">
        <v>0.85</v>
      </c>
      <c r="W222" t="n">
        <v>5.33</v>
      </c>
      <c r="X222" t="n">
        <v>0.58</v>
      </c>
      <c r="Y222" t="n">
        <v>1</v>
      </c>
      <c r="Z222" t="n">
        <v>10</v>
      </c>
    </row>
    <row r="223">
      <c r="A223" t="n">
        <v>49</v>
      </c>
      <c r="B223" t="n">
        <v>125</v>
      </c>
      <c r="C223" t="inlineStr">
        <is>
          <t xml:space="preserve">CONCLUIDO	</t>
        </is>
      </c>
      <c r="D223" t="n">
        <v>3.5197</v>
      </c>
      <c r="E223" t="n">
        <v>28.41</v>
      </c>
      <c r="F223" t="n">
        <v>24.71</v>
      </c>
      <c r="G223" t="n">
        <v>74.13</v>
      </c>
      <c r="H223" t="n">
        <v>0.89</v>
      </c>
      <c r="I223" t="n">
        <v>20</v>
      </c>
      <c r="J223" t="n">
        <v>264.89</v>
      </c>
      <c r="K223" t="n">
        <v>58.47</v>
      </c>
      <c r="L223" t="n">
        <v>13.25</v>
      </c>
      <c r="M223" t="n">
        <v>18</v>
      </c>
      <c r="N223" t="n">
        <v>68.16</v>
      </c>
      <c r="O223" t="n">
        <v>32903.43</v>
      </c>
      <c r="P223" t="n">
        <v>349.9</v>
      </c>
      <c r="Q223" t="n">
        <v>1397.18</v>
      </c>
      <c r="R223" t="n">
        <v>90.15000000000001</v>
      </c>
      <c r="S223" t="n">
        <v>66.97</v>
      </c>
      <c r="T223" t="n">
        <v>8978.58</v>
      </c>
      <c r="U223" t="n">
        <v>0.74</v>
      </c>
      <c r="V223" t="n">
        <v>0.85</v>
      </c>
      <c r="W223" t="n">
        <v>5.33</v>
      </c>
      <c r="X223" t="n">
        <v>0.54</v>
      </c>
      <c r="Y223" t="n">
        <v>1</v>
      </c>
      <c r="Z223" t="n">
        <v>10</v>
      </c>
    </row>
    <row r="224">
      <c r="A224" t="n">
        <v>50</v>
      </c>
      <c r="B224" t="n">
        <v>125</v>
      </c>
      <c r="C224" t="inlineStr">
        <is>
          <t xml:space="preserve">CONCLUIDO	</t>
        </is>
      </c>
      <c r="D224" t="n">
        <v>3.5211</v>
      </c>
      <c r="E224" t="n">
        <v>28.4</v>
      </c>
      <c r="F224" t="n">
        <v>24.7</v>
      </c>
      <c r="G224" t="n">
        <v>74.09999999999999</v>
      </c>
      <c r="H224" t="n">
        <v>0.91</v>
      </c>
      <c r="I224" t="n">
        <v>20</v>
      </c>
      <c r="J224" t="n">
        <v>265.36</v>
      </c>
      <c r="K224" t="n">
        <v>58.47</v>
      </c>
      <c r="L224" t="n">
        <v>13.5</v>
      </c>
      <c r="M224" t="n">
        <v>18</v>
      </c>
      <c r="N224" t="n">
        <v>68.38</v>
      </c>
      <c r="O224" t="n">
        <v>32961.36</v>
      </c>
      <c r="P224" t="n">
        <v>349.24</v>
      </c>
      <c r="Q224" t="n">
        <v>1397.3</v>
      </c>
      <c r="R224" t="n">
        <v>89.95</v>
      </c>
      <c r="S224" t="n">
        <v>66.97</v>
      </c>
      <c r="T224" t="n">
        <v>8874.870000000001</v>
      </c>
      <c r="U224" t="n">
        <v>0.74</v>
      </c>
      <c r="V224" t="n">
        <v>0.85</v>
      </c>
      <c r="W224" t="n">
        <v>5.33</v>
      </c>
      <c r="X224" t="n">
        <v>0.53</v>
      </c>
      <c r="Y224" t="n">
        <v>1</v>
      </c>
      <c r="Z224" t="n">
        <v>10</v>
      </c>
    </row>
    <row r="225">
      <c r="A225" t="n">
        <v>51</v>
      </c>
      <c r="B225" t="n">
        <v>125</v>
      </c>
      <c r="C225" t="inlineStr">
        <is>
          <t xml:space="preserve">CONCLUIDO	</t>
        </is>
      </c>
      <c r="D225" t="n">
        <v>3.5301</v>
      </c>
      <c r="E225" t="n">
        <v>28.33</v>
      </c>
      <c r="F225" t="n">
        <v>24.67</v>
      </c>
      <c r="G225" t="n">
        <v>77.92</v>
      </c>
      <c r="H225" t="n">
        <v>0.92</v>
      </c>
      <c r="I225" t="n">
        <v>19</v>
      </c>
      <c r="J225" t="n">
        <v>265.83</v>
      </c>
      <c r="K225" t="n">
        <v>58.47</v>
      </c>
      <c r="L225" t="n">
        <v>13.75</v>
      </c>
      <c r="M225" t="n">
        <v>17</v>
      </c>
      <c r="N225" t="n">
        <v>68.59999999999999</v>
      </c>
      <c r="O225" t="n">
        <v>33019.37</v>
      </c>
      <c r="P225" t="n">
        <v>345.68</v>
      </c>
      <c r="Q225" t="n">
        <v>1397.24</v>
      </c>
      <c r="R225" t="n">
        <v>89.20999999999999</v>
      </c>
      <c r="S225" t="n">
        <v>66.97</v>
      </c>
      <c r="T225" t="n">
        <v>8513.950000000001</v>
      </c>
      <c r="U225" t="n">
        <v>0.75</v>
      </c>
      <c r="V225" t="n">
        <v>0.85</v>
      </c>
      <c r="W225" t="n">
        <v>5.32</v>
      </c>
      <c r="X225" t="n">
        <v>0.51</v>
      </c>
      <c r="Y225" t="n">
        <v>1</v>
      </c>
      <c r="Z225" t="n">
        <v>10</v>
      </c>
    </row>
    <row r="226">
      <c r="A226" t="n">
        <v>52</v>
      </c>
      <c r="B226" t="n">
        <v>125</v>
      </c>
      <c r="C226" t="inlineStr">
        <is>
          <t xml:space="preserve">CONCLUIDO	</t>
        </is>
      </c>
      <c r="D226" t="n">
        <v>3.5288</v>
      </c>
      <c r="E226" t="n">
        <v>28.34</v>
      </c>
      <c r="F226" t="n">
        <v>24.68</v>
      </c>
      <c r="G226" t="n">
        <v>77.95</v>
      </c>
      <c r="H226" t="n">
        <v>0.9399999999999999</v>
      </c>
      <c r="I226" t="n">
        <v>19</v>
      </c>
      <c r="J226" t="n">
        <v>266.3</v>
      </c>
      <c r="K226" t="n">
        <v>58.47</v>
      </c>
      <c r="L226" t="n">
        <v>14</v>
      </c>
      <c r="M226" t="n">
        <v>17</v>
      </c>
      <c r="N226" t="n">
        <v>68.81999999999999</v>
      </c>
      <c r="O226" t="n">
        <v>33077.47</v>
      </c>
      <c r="P226" t="n">
        <v>347.07</v>
      </c>
      <c r="Q226" t="n">
        <v>1397.18</v>
      </c>
      <c r="R226" t="n">
        <v>89.62</v>
      </c>
      <c r="S226" t="n">
        <v>66.97</v>
      </c>
      <c r="T226" t="n">
        <v>8718.01</v>
      </c>
      <c r="U226" t="n">
        <v>0.75</v>
      </c>
      <c r="V226" t="n">
        <v>0.85</v>
      </c>
      <c r="W226" t="n">
        <v>5.32</v>
      </c>
      <c r="X226" t="n">
        <v>0.52</v>
      </c>
      <c r="Y226" t="n">
        <v>1</v>
      </c>
      <c r="Z226" t="n">
        <v>10</v>
      </c>
    </row>
    <row r="227">
      <c r="A227" t="n">
        <v>53</v>
      </c>
      <c r="B227" t="n">
        <v>125</v>
      </c>
      <c r="C227" t="inlineStr">
        <is>
          <t xml:space="preserve">CONCLUIDO	</t>
        </is>
      </c>
      <c r="D227" t="n">
        <v>3.5294</v>
      </c>
      <c r="E227" t="n">
        <v>28.33</v>
      </c>
      <c r="F227" t="n">
        <v>24.68</v>
      </c>
      <c r="G227" t="n">
        <v>77.93000000000001</v>
      </c>
      <c r="H227" t="n">
        <v>0.95</v>
      </c>
      <c r="I227" t="n">
        <v>19</v>
      </c>
      <c r="J227" t="n">
        <v>266.77</v>
      </c>
      <c r="K227" t="n">
        <v>58.47</v>
      </c>
      <c r="L227" t="n">
        <v>14.25</v>
      </c>
      <c r="M227" t="n">
        <v>17</v>
      </c>
      <c r="N227" t="n">
        <v>69.04000000000001</v>
      </c>
      <c r="O227" t="n">
        <v>33135.65</v>
      </c>
      <c r="P227" t="n">
        <v>345.54</v>
      </c>
      <c r="Q227" t="n">
        <v>1397.2</v>
      </c>
      <c r="R227" t="n">
        <v>89.42</v>
      </c>
      <c r="S227" t="n">
        <v>66.97</v>
      </c>
      <c r="T227" t="n">
        <v>8616.379999999999</v>
      </c>
      <c r="U227" t="n">
        <v>0.75</v>
      </c>
      <c r="V227" t="n">
        <v>0.85</v>
      </c>
      <c r="W227" t="n">
        <v>5.32</v>
      </c>
      <c r="X227" t="n">
        <v>0.51</v>
      </c>
      <c r="Y227" t="n">
        <v>1</v>
      </c>
      <c r="Z227" t="n">
        <v>10</v>
      </c>
    </row>
    <row r="228">
      <c r="A228" t="n">
        <v>54</v>
      </c>
      <c r="B228" t="n">
        <v>125</v>
      </c>
      <c r="C228" t="inlineStr">
        <is>
          <t xml:space="preserve">CONCLUIDO	</t>
        </is>
      </c>
      <c r="D228" t="n">
        <v>3.5394</v>
      </c>
      <c r="E228" t="n">
        <v>28.25</v>
      </c>
      <c r="F228" t="n">
        <v>24.65</v>
      </c>
      <c r="G228" t="n">
        <v>82.15000000000001</v>
      </c>
      <c r="H228" t="n">
        <v>0.97</v>
      </c>
      <c r="I228" t="n">
        <v>18</v>
      </c>
      <c r="J228" t="n">
        <v>267.24</v>
      </c>
      <c r="K228" t="n">
        <v>58.47</v>
      </c>
      <c r="L228" t="n">
        <v>14.5</v>
      </c>
      <c r="M228" t="n">
        <v>16</v>
      </c>
      <c r="N228" t="n">
        <v>69.27</v>
      </c>
      <c r="O228" t="n">
        <v>33193.92</v>
      </c>
      <c r="P228" t="n">
        <v>342.56</v>
      </c>
      <c r="Q228" t="n">
        <v>1397.23</v>
      </c>
      <c r="R228" t="n">
        <v>88.23999999999999</v>
      </c>
      <c r="S228" t="n">
        <v>66.97</v>
      </c>
      <c r="T228" t="n">
        <v>8032.8</v>
      </c>
      <c r="U228" t="n">
        <v>0.76</v>
      </c>
      <c r="V228" t="n">
        <v>0.85</v>
      </c>
      <c r="W228" t="n">
        <v>5.32</v>
      </c>
      <c r="X228" t="n">
        <v>0.48</v>
      </c>
      <c r="Y228" t="n">
        <v>1</v>
      </c>
      <c r="Z228" t="n">
        <v>10</v>
      </c>
    </row>
    <row r="229">
      <c r="A229" t="n">
        <v>55</v>
      </c>
      <c r="B229" t="n">
        <v>125</v>
      </c>
      <c r="C229" t="inlineStr">
        <is>
          <t xml:space="preserve">CONCLUIDO	</t>
        </is>
      </c>
      <c r="D229" t="n">
        <v>3.5361</v>
      </c>
      <c r="E229" t="n">
        <v>28.28</v>
      </c>
      <c r="F229" t="n">
        <v>24.67</v>
      </c>
      <c r="G229" t="n">
        <v>82.23999999999999</v>
      </c>
      <c r="H229" t="n">
        <v>0.98</v>
      </c>
      <c r="I229" t="n">
        <v>18</v>
      </c>
      <c r="J229" t="n">
        <v>267.71</v>
      </c>
      <c r="K229" t="n">
        <v>58.47</v>
      </c>
      <c r="L229" t="n">
        <v>14.75</v>
      </c>
      <c r="M229" t="n">
        <v>16</v>
      </c>
      <c r="N229" t="n">
        <v>69.48999999999999</v>
      </c>
      <c r="O229" t="n">
        <v>33252.27</v>
      </c>
      <c r="P229" t="n">
        <v>343.7</v>
      </c>
      <c r="Q229" t="n">
        <v>1397.17</v>
      </c>
      <c r="R229" t="n">
        <v>89.22</v>
      </c>
      <c r="S229" t="n">
        <v>66.97</v>
      </c>
      <c r="T229" t="n">
        <v>8519.379999999999</v>
      </c>
      <c r="U229" t="n">
        <v>0.75</v>
      </c>
      <c r="V229" t="n">
        <v>0.85</v>
      </c>
      <c r="W229" t="n">
        <v>5.32</v>
      </c>
      <c r="X229" t="n">
        <v>0.51</v>
      </c>
      <c r="Y229" t="n">
        <v>1</v>
      </c>
      <c r="Z229" t="n">
        <v>10</v>
      </c>
    </row>
    <row r="230">
      <c r="A230" t="n">
        <v>56</v>
      </c>
      <c r="B230" t="n">
        <v>125</v>
      </c>
      <c r="C230" t="inlineStr">
        <is>
          <t xml:space="preserve">CONCLUIDO	</t>
        </is>
      </c>
      <c r="D230" t="n">
        <v>3.5382</v>
      </c>
      <c r="E230" t="n">
        <v>28.26</v>
      </c>
      <c r="F230" t="n">
        <v>24.66</v>
      </c>
      <c r="G230" t="n">
        <v>82.19</v>
      </c>
      <c r="H230" t="n">
        <v>1</v>
      </c>
      <c r="I230" t="n">
        <v>18</v>
      </c>
      <c r="J230" t="n">
        <v>268.19</v>
      </c>
      <c r="K230" t="n">
        <v>58.47</v>
      </c>
      <c r="L230" t="n">
        <v>15</v>
      </c>
      <c r="M230" t="n">
        <v>16</v>
      </c>
      <c r="N230" t="n">
        <v>69.70999999999999</v>
      </c>
      <c r="O230" t="n">
        <v>33310.7</v>
      </c>
      <c r="P230" t="n">
        <v>341.3</v>
      </c>
      <c r="Q230" t="n">
        <v>1397.22</v>
      </c>
      <c r="R230" t="n">
        <v>88.44</v>
      </c>
      <c r="S230" t="n">
        <v>66.97</v>
      </c>
      <c r="T230" t="n">
        <v>8131.84</v>
      </c>
      <c r="U230" t="n">
        <v>0.76</v>
      </c>
      <c r="V230" t="n">
        <v>0.85</v>
      </c>
      <c r="W230" t="n">
        <v>5.33</v>
      </c>
      <c r="X230" t="n">
        <v>0.49</v>
      </c>
      <c r="Y230" t="n">
        <v>1</v>
      </c>
      <c r="Z230" t="n">
        <v>10</v>
      </c>
    </row>
    <row r="231">
      <c r="A231" t="n">
        <v>57</v>
      </c>
      <c r="B231" t="n">
        <v>125</v>
      </c>
      <c r="C231" t="inlineStr">
        <is>
          <t xml:space="preserve">CONCLUIDO	</t>
        </is>
      </c>
      <c r="D231" t="n">
        <v>3.55</v>
      </c>
      <c r="E231" t="n">
        <v>28.17</v>
      </c>
      <c r="F231" t="n">
        <v>24.61</v>
      </c>
      <c r="G231" t="n">
        <v>86.86</v>
      </c>
      <c r="H231" t="n">
        <v>1.01</v>
      </c>
      <c r="I231" t="n">
        <v>17</v>
      </c>
      <c r="J231" t="n">
        <v>268.66</v>
      </c>
      <c r="K231" t="n">
        <v>58.47</v>
      </c>
      <c r="L231" t="n">
        <v>15.25</v>
      </c>
      <c r="M231" t="n">
        <v>15</v>
      </c>
      <c r="N231" t="n">
        <v>69.94</v>
      </c>
      <c r="O231" t="n">
        <v>33369.22</v>
      </c>
      <c r="P231" t="n">
        <v>338.69</v>
      </c>
      <c r="Q231" t="n">
        <v>1397.23</v>
      </c>
      <c r="R231" t="n">
        <v>87.04000000000001</v>
      </c>
      <c r="S231" t="n">
        <v>66.97</v>
      </c>
      <c r="T231" t="n">
        <v>7438.11</v>
      </c>
      <c r="U231" t="n">
        <v>0.77</v>
      </c>
      <c r="V231" t="n">
        <v>0.86</v>
      </c>
      <c r="W231" t="n">
        <v>5.32</v>
      </c>
      <c r="X231" t="n">
        <v>0.44</v>
      </c>
      <c r="Y231" t="n">
        <v>1</v>
      </c>
      <c r="Z231" t="n">
        <v>10</v>
      </c>
    </row>
    <row r="232">
      <c r="A232" t="n">
        <v>58</v>
      </c>
      <c r="B232" t="n">
        <v>125</v>
      </c>
      <c r="C232" t="inlineStr">
        <is>
          <t xml:space="preserve">CONCLUIDO	</t>
        </is>
      </c>
      <c r="D232" t="n">
        <v>3.5487</v>
      </c>
      <c r="E232" t="n">
        <v>28.18</v>
      </c>
      <c r="F232" t="n">
        <v>24.62</v>
      </c>
      <c r="G232" t="n">
        <v>86.89</v>
      </c>
      <c r="H232" t="n">
        <v>1.03</v>
      </c>
      <c r="I232" t="n">
        <v>17</v>
      </c>
      <c r="J232" t="n">
        <v>269.14</v>
      </c>
      <c r="K232" t="n">
        <v>58.47</v>
      </c>
      <c r="L232" t="n">
        <v>15.5</v>
      </c>
      <c r="M232" t="n">
        <v>15</v>
      </c>
      <c r="N232" t="n">
        <v>70.16</v>
      </c>
      <c r="O232" t="n">
        <v>33427.83</v>
      </c>
      <c r="P232" t="n">
        <v>338.69</v>
      </c>
      <c r="Q232" t="n">
        <v>1397.18</v>
      </c>
      <c r="R232" t="n">
        <v>87.18000000000001</v>
      </c>
      <c r="S232" t="n">
        <v>66.97</v>
      </c>
      <c r="T232" t="n">
        <v>7506.84</v>
      </c>
      <c r="U232" t="n">
        <v>0.77</v>
      </c>
      <c r="V232" t="n">
        <v>0.85</v>
      </c>
      <c r="W232" t="n">
        <v>5.33</v>
      </c>
      <c r="X232" t="n">
        <v>0.45</v>
      </c>
      <c r="Y232" t="n">
        <v>1</v>
      </c>
      <c r="Z232" t="n">
        <v>10</v>
      </c>
    </row>
    <row r="233">
      <c r="A233" t="n">
        <v>59</v>
      </c>
      <c r="B233" t="n">
        <v>125</v>
      </c>
      <c r="C233" t="inlineStr">
        <is>
          <t xml:space="preserve">CONCLUIDO	</t>
        </is>
      </c>
      <c r="D233" t="n">
        <v>3.5489</v>
      </c>
      <c r="E233" t="n">
        <v>28.18</v>
      </c>
      <c r="F233" t="n">
        <v>24.62</v>
      </c>
      <c r="G233" t="n">
        <v>86.89</v>
      </c>
      <c r="H233" t="n">
        <v>1.04</v>
      </c>
      <c r="I233" t="n">
        <v>17</v>
      </c>
      <c r="J233" t="n">
        <v>269.61</v>
      </c>
      <c r="K233" t="n">
        <v>58.47</v>
      </c>
      <c r="L233" t="n">
        <v>15.75</v>
      </c>
      <c r="M233" t="n">
        <v>15</v>
      </c>
      <c r="N233" t="n">
        <v>70.39</v>
      </c>
      <c r="O233" t="n">
        <v>33486.53</v>
      </c>
      <c r="P233" t="n">
        <v>336.72</v>
      </c>
      <c r="Q233" t="n">
        <v>1397.23</v>
      </c>
      <c r="R233" t="n">
        <v>87.39</v>
      </c>
      <c r="S233" t="n">
        <v>66.97</v>
      </c>
      <c r="T233" t="n">
        <v>7609.65</v>
      </c>
      <c r="U233" t="n">
        <v>0.77</v>
      </c>
      <c r="V233" t="n">
        <v>0.85</v>
      </c>
      <c r="W233" t="n">
        <v>5.32</v>
      </c>
      <c r="X233" t="n">
        <v>0.45</v>
      </c>
      <c r="Y233" t="n">
        <v>1</v>
      </c>
      <c r="Z233" t="n">
        <v>10</v>
      </c>
    </row>
    <row r="234">
      <c r="A234" t="n">
        <v>60</v>
      </c>
      <c r="B234" t="n">
        <v>125</v>
      </c>
      <c r="C234" t="inlineStr">
        <is>
          <t xml:space="preserve">CONCLUIDO	</t>
        </is>
      </c>
      <c r="D234" t="n">
        <v>3.5572</v>
      </c>
      <c r="E234" t="n">
        <v>28.11</v>
      </c>
      <c r="F234" t="n">
        <v>24.6</v>
      </c>
      <c r="G234" t="n">
        <v>92.25</v>
      </c>
      <c r="H234" t="n">
        <v>1.05</v>
      </c>
      <c r="I234" t="n">
        <v>16</v>
      </c>
      <c r="J234" t="n">
        <v>270.09</v>
      </c>
      <c r="K234" t="n">
        <v>58.47</v>
      </c>
      <c r="L234" t="n">
        <v>16</v>
      </c>
      <c r="M234" t="n">
        <v>14</v>
      </c>
      <c r="N234" t="n">
        <v>70.62</v>
      </c>
      <c r="O234" t="n">
        <v>33545.31</v>
      </c>
      <c r="P234" t="n">
        <v>334.89</v>
      </c>
      <c r="Q234" t="n">
        <v>1397.24</v>
      </c>
      <c r="R234" t="n">
        <v>86.58</v>
      </c>
      <c r="S234" t="n">
        <v>66.97</v>
      </c>
      <c r="T234" t="n">
        <v>7213.61</v>
      </c>
      <c r="U234" t="n">
        <v>0.77</v>
      </c>
      <c r="V234" t="n">
        <v>0.86</v>
      </c>
      <c r="W234" t="n">
        <v>5.32</v>
      </c>
      <c r="X234" t="n">
        <v>0.43</v>
      </c>
      <c r="Y234" t="n">
        <v>1</v>
      </c>
      <c r="Z234" t="n">
        <v>10</v>
      </c>
    </row>
    <row r="235">
      <c r="A235" t="n">
        <v>61</v>
      </c>
      <c r="B235" t="n">
        <v>125</v>
      </c>
      <c r="C235" t="inlineStr">
        <is>
          <t xml:space="preserve">CONCLUIDO	</t>
        </is>
      </c>
      <c r="D235" t="n">
        <v>3.5576</v>
      </c>
      <c r="E235" t="n">
        <v>28.11</v>
      </c>
      <c r="F235" t="n">
        <v>24.6</v>
      </c>
      <c r="G235" t="n">
        <v>92.23999999999999</v>
      </c>
      <c r="H235" t="n">
        <v>1.07</v>
      </c>
      <c r="I235" t="n">
        <v>16</v>
      </c>
      <c r="J235" t="n">
        <v>270.57</v>
      </c>
      <c r="K235" t="n">
        <v>58.47</v>
      </c>
      <c r="L235" t="n">
        <v>16.25</v>
      </c>
      <c r="M235" t="n">
        <v>14</v>
      </c>
      <c r="N235" t="n">
        <v>70.84</v>
      </c>
      <c r="O235" t="n">
        <v>33604.17</v>
      </c>
      <c r="P235" t="n">
        <v>335.55</v>
      </c>
      <c r="Q235" t="n">
        <v>1397.17</v>
      </c>
      <c r="R235" t="n">
        <v>86.73</v>
      </c>
      <c r="S235" t="n">
        <v>66.97</v>
      </c>
      <c r="T235" t="n">
        <v>7285.19</v>
      </c>
      <c r="U235" t="n">
        <v>0.77</v>
      </c>
      <c r="V235" t="n">
        <v>0.86</v>
      </c>
      <c r="W235" t="n">
        <v>5.32</v>
      </c>
      <c r="X235" t="n">
        <v>0.43</v>
      </c>
      <c r="Y235" t="n">
        <v>1</v>
      </c>
      <c r="Z235" t="n">
        <v>10</v>
      </c>
    </row>
    <row r="236">
      <c r="A236" t="n">
        <v>62</v>
      </c>
      <c r="B236" t="n">
        <v>125</v>
      </c>
      <c r="C236" t="inlineStr">
        <is>
          <t xml:space="preserve">CONCLUIDO	</t>
        </is>
      </c>
      <c r="D236" t="n">
        <v>3.5566</v>
      </c>
      <c r="E236" t="n">
        <v>28.12</v>
      </c>
      <c r="F236" t="n">
        <v>24.6</v>
      </c>
      <c r="G236" t="n">
        <v>92.26000000000001</v>
      </c>
      <c r="H236" t="n">
        <v>1.08</v>
      </c>
      <c r="I236" t="n">
        <v>16</v>
      </c>
      <c r="J236" t="n">
        <v>271.05</v>
      </c>
      <c r="K236" t="n">
        <v>58.47</v>
      </c>
      <c r="L236" t="n">
        <v>16.5</v>
      </c>
      <c r="M236" t="n">
        <v>14</v>
      </c>
      <c r="N236" t="n">
        <v>71.06999999999999</v>
      </c>
      <c r="O236" t="n">
        <v>33663.13</v>
      </c>
      <c r="P236" t="n">
        <v>334.66</v>
      </c>
      <c r="Q236" t="n">
        <v>1397.23</v>
      </c>
      <c r="R236" t="n">
        <v>86.86</v>
      </c>
      <c r="S236" t="n">
        <v>66.97</v>
      </c>
      <c r="T236" t="n">
        <v>7352.2</v>
      </c>
      <c r="U236" t="n">
        <v>0.77</v>
      </c>
      <c r="V236" t="n">
        <v>0.86</v>
      </c>
      <c r="W236" t="n">
        <v>5.32</v>
      </c>
      <c r="X236" t="n">
        <v>0.44</v>
      </c>
      <c r="Y236" t="n">
        <v>1</v>
      </c>
      <c r="Z236" t="n">
        <v>10</v>
      </c>
    </row>
    <row r="237">
      <c r="A237" t="n">
        <v>63</v>
      </c>
      <c r="B237" t="n">
        <v>125</v>
      </c>
      <c r="C237" t="inlineStr">
        <is>
          <t xml:space="preserve">CONCLUIDO	</t>
        </is>
      </c>
      <c r="D237" t="n">
        <v>3.5569</v>
      </c>
      <c r="E237" t="n">
        <v>28.11</v>
      </c>
      <c r="F237" t="n">
        <v>24.6</v>
      </c>
      <c r="G237" t="n">
        <v>92.26000000000001</v>
      </c>
      <c r="H237" t="n">
        <v>1.1</v>
      </c>
      <c r="I237" t="n">
        <v>16</v>
      </c>
      <c r="J237" t="n">
        <v>271.52</v>
      </c>
      <c r="K237" t="n">
        <v>58.47</v>
      </c>
      <c r="L237" t="n">
        <v>16.75</v>
      </c>
      <c r="M237" t="n">
        <v>14</v>
      </c>
      <c r="N237" t="n">
        <v>71.3</v>
      </c>
      <c r="O237" t="n">
        <v>33722.17</v>
      </c>
      <c r="P237" t="n">
        <v>332.99</v>
      </c>
      <c r="Q237" t="n">
        <v>1397.21</v>
      </c>
      <c r="R237" t="n">
        <v>86.70999999999999</v>
      </c>
      <c r="S237" t="n">
        <v>66.97</v>
      </c>
      <c r="T237" t="n">
        <v>7276.82</v>
      </c>
      <c r="U237" t="n">
        <v>0.77</v>
      </c>
      <c r="V237" t="n">
        <v>0.86</v>
      </c>
      <c r="W237" t="n">
        <v>5.32</v>
      </c>
      <c r="X237" t="n">
        <v>0.44</v>
      </c>
      <c r="Y237" t="n">
        <v>1</v>
      </c>
      <c r="Z237" t="n">
        <v>10</v>
      </c>
    </row>
    <row r="238">
      <c r="A238" t="n">
        <v>64</v>
      </c>
      <c r="B238" t="n">
        <v>125</v>
      </c>
      <c r="C238" t="inlineStr">
        <is>
          <t xml:space="preserve">CONCLUIDO	</t>
        </is>
      </c>
      <c r="D238" t="n">
        <v>3.5673</v>
      </c>
      <c r="E238" t="n">
        <v>28.03</v>
      </c>
      <c r="F238" t="n">
        <v>24.57</v>
      </c>
      <c r="G238" t="n">
        <v>98.27</v>
      </c>
      <c r="H238" t="n">
        <v>1.11</v>
      </c>
      <c r="I238" t="n">
        <v>15</v>
      </c>
      <c r="J238" t="n">
        <v>272</v>
      </c>
      <c r="K238" t="n">
        <v>58.47</v>
      </c>
      <c r="L238" t="n">
        <v>17</v>
      </c>
      <c r="M238" t="n">
        <v>13</v>
      </c>
      <c r="N238" t="n">
        <v>71.53</v>
      </c>
      <c r="O238" t="n">
        <v>33781.3</v>
      </c>
      <c r="P238" t="n">
        <v>331.82</v>
      </c>
      <c r="Q238" t="n">
        <v>1397.21</v>
      </c>
      <c r="R238" t="n">
        <v>85.47</v>
      </c>
      <c r="S238" t="n">
        <v>66.97</v>
      </c>
      <c r="T238" t="n">
        <v>6660.69</v>
      </c>
      <c r="U238" t="n">
        <v>0.78</v>
      </c>
      <c r="V238" t="n">
        <v>0.86</v>
      </c>
      <c r="W238" t="n">
        <v>5.32</v>
      </c>
      <c r="X238" t="n">
        <v>0.4</v>
      </c>
      <c r="Y238" t="n">
        <v>1</v>
      </c>
      <c r="Z238" t="n">
        <v>10</v>
      </c>
    </row>
    <row r="239">
      <c r="A239" t="n">
        <v>65</v>
      </c>
      <c r="B239" t="n">
        <v>125</v>
      </c>
      <c r="C239" t="inlineStr">
        <is>
          <t xml:space="preserve">CONCLUIDO	</t>
        </is>
      </c>
      <c r="D239" t="n">
        <v>3.5677</v>
      </c>
      <c r="E239" t="n">
        <v>28.03</v>
      </c>
      <c r="F239" t="n">
        <v>24.56</v>
      </c>
      <c r="G239" t="n">
        <v>98.26000000000001</v>
      </c>
      <c r="H239" t="n">
        <v>1.13</v>
      </c>
      <c r="I239" t="n">
        <v>15</v>
      </c>
      <c r="J239" t="n">
        <v>272.48</v>
      </c>
      <c r="K239" t="n">
        <v>58.47</v>
      </c>
      <c r="L239" t="n">
        <v>17.25</v>
      </c>
      <c r="M239" t="n">
        <v>13</v>
      </c>
      <c r="N239" t="n">
        <v>71.76000000000001</v>
      </c>
      <c r="O239" t="n">
        <v>33840.65</v>
      </c>
      <c r="P239" t="n">
        <v>330.59</v>
      </c>
      <c r="Q239" t="n">
        <v>1397.2</v>
      </c>
      <c r="R239" t="n">
        <v>85.34999999999999</v>
      </c>
      <c r="S239" t="n">
        <v>66.97</v>
      </c>
      <c r="T239" t="n">
        <v>6602.35</v>
      </c>
      <c r="U239" t="n">
        <v>0.78</v>
      </c>
      <c r="V239" t="n">
        <v>0.86</v>
      </c>
      <c r="W239" t="n">
        <v>5.32</v>
      </c>
      <c r="X239" t="n">
        <v>0.4</v>
      </c>
      <c r="Y239" t="n">
        <v>1</v>
      </c>
      <c r="Z239" t="n">
        <v>10</v>
      </c>
    </row>
    <row r="240">
      <c r="A240" t="n">
        <v>66</v>
      </c>
      <c r="B240" t="n">
        <v>125</v>
      </c>
      <c r="C240" t="inlineStr">
        <is>
          <t xml:space="preserve">CONCLUIDO	</t>
        </is>
      </c>
      <c r="D240" t="n">
        <v>3.5662</v>
      </c>
      <c r="E240" t="n">
        <v>28.04</v>
      </c>
      <c r="F240" t="n">
        <v>24.58</v>
      </c>
      <c r="G240" t="n">
        <v>98.3</v>
      </c>
      <c r="H240" t="n">
        <v>1.14</v>
      </c>
      <c r="I240" t="n">
        <v>15</v>
      </c>
      <c r="J240" t="n">
        <v>272.97</v>
      </c>
      <c r="K240" t="n">
        <v>58.47</v>
      </c>
      <c r="L240" t="n">
        <v>17.5</v>
      </c>
      <c r="M240" t="n">
        <v>13</v>
      </c>
      <c r="N240" t="n">
        <v>71.98999999999999</v>
      </c>
      <c r="O240" t="n">
        <v>33899.96</v>
      </c>
      <c r="P240" t="n">
        <v>329.31</v>
      </c>
      <c r="Q240" t="n">
        <v>1397.26</v>
      </c>
      <c r="R240" t="n">
        <v>85.98999999999999</v>
      </c>
      <c r="S240" t="n">
        <v>66.97</v>
      </c>
      <c r="T240" t="n">
        <v>6920.16</v>
      </c>
      <c r="U240" t="n">
        <v>0.78</v>
      </c>
      <c r="V240" t="n">
        <v>0.86</v>
      </c>
      <c r="W240" t="n">
        <v>5.32</v>
      </c>
      <c r="X240" t="n">
        <v>0.41</v>
      </c>
      <c r="Y240" t="n">
        <v>1</v>
      </c>
      <c r="Z240" t="n">
        <v>10</v>
      </c>
    </row>
    <row r="241">
      <c r="A241" t="n">
        <v>67</v>
      </c>
      <c r="B241" t="n">
        <v>125</v>
      </c>
      <c r="C241" t="inlineStr">
        <is>
          <t xml:space="preserve">CONCLUIDO	</t>
        </is>
      </c>
      <c r="D241" t="n">
        <v>3.5687</v>
      </c>
      <c r="E241" t="n">
        <v>28.02</v>
      </c>
      <c r="F241" t="n">
        <v>24.56</v>
      </c>
      <c r="G241" t="n">
        <v>98.22</v>
      </c>
      <c r="H241" t="n">
        <v>1.16</v>
      </c>
      <c r="I241" t="n">
        <v>15</v>
      </c>
      <c r="J241" t="n">
        <v>273.45</v>
      </c>
      <c r="K241" t="n">
        <v>58.47</v>
      </c>
      <c r="L241" t="n">
        <v>17.75</v>
      </c>
      <c r="M241" t="n">
        <v>13</v>
      </c>
      <c r="N241" t="n">
        <v>72.22</v>
      </c>
      <c r="O241" t="n">
        <v>33959.36</v>
      </c>
      <c r="P241" t="n">
        <v>326.31</v>
      </c>
      <c r="Q241" t="n">
        <v>1397.24</v>
      </c>
      <c r="R241" t="n">
        <v>85.37</v>
      </c>
      <c r="S241" t="n">
        <v>66.97</v>
      </c>
      <c r="T241" t="n">
        <v>6613.64</v>
      </c>
      <c r="U241" t="n">
        <v>0.78</v>
      </c>
      <c r="V241" t="n">
        <v>0.86</v>
      </c>
      <c r="W241" t="n">
        <v>5.31</v>
      </c>
      <c r="X241" t="n">
        <v>0.39</v>
      </c>
      <c r="Y241" t="n">
        <v>1</v>
      </c>
      <c r="Z241" t="n">
        <v>10</v>
      </c>
    </row>
    <row r="242">
      <c r="A242" t="n">
        <v>68</v>
      </c>
      <c r="B242" t="n">
        <v>125</v>
      </c>
      <c r="C242" t="inlineStr">
        <is>
          <t xml:space="preserve">CONCLUIDO	</t>
        </is>
      </c>
      <c r="D242" t="n">
        <v>3.5768</v>
      </c>
      <c r="E242" t="n">
        <v>27.96</v>
      </c>
      <c r="F242" t="n">
        <v>24.54</v>
      </c>
      <c r="G242" t="n">
        <v>105.17</v>
      </c>
      <c r="H242" t="n">
        <v>1.17</v>
      </c>
      <c r="I242" t="n">
        <v>14</v>
      </c>
      <c r="J242" t="n">
        <v>273.93</v>
      </c>
      <c r="K242" t="n">
        <v>58.47</v>
      </c>
      <c r="L242" t="n">
        <v>18</v>
      </c>
      <c r="M242" t="n">
        <v>12</v>
      </c>
      <c r="N242" t="n">
        <v>72.45999999999999</v>
      </c>
      <c r="O242" t="n">
        <v>34018.85</v>
      </c>
      <c r="P242" t="n">
        <v>324.96</v>
      </c>
      <c r="Q242" t="n">
        <v>1397.17</v>
      </c>
      <c r="R242" t="n">
        <v>84.48999999999999</v>
      </c>
      <c r="S242" t="n">
        <v>66.97</v>
      </c>
      <c r="T242" t="n">
        <v>6174.98</v>
      </c>
      <c r="U242" t="n">
        <v>0.79</v>
      </c>
      <c r="V242" t="n">
        <v>0.86</v>
      </c>
      <c r="W242" t="n">
        <v>5.32</v>
      </c>
      <c r="X242" t="n">
        <v>0.37</v>
      </c>
      <c r="Y242" t="n">
        <v>1</v>
      </c>
      <c r="Z242" t="n">
        <v>10</v>
      </c>
    </row>
    <row r="243">
      <c r="A243" t="n">
        <v>69</v>
      </c>
      <c r="B243" t="n">
        <v>125</v>
      </c>
      <c r="C243" t="inlineStr">
        <is>
          <t xml:space="preserve">CONCLUIDO	</t>
        </is>
      </c>
      <c r="D243" t="n">
        <v>3.5786</v>
      </c>
      <c r="E243" t="n">
        <v>27.94</v>
      </c>
      <c r="F243" t="n">
        <v>24.53</v>
      </c>
      <c r="G243" t="n">
        <v>105.11</v>
      </c>
      <c r="H243" t="n">
        <v>1.18</v>
      </c>
      <c r="I243" t="n">
        <v>14</v>
      </c>
      <c r="J243" t="n">
        <v>274.41</v>
      </c>
      <c r="K243" t="n">
        <v>58.47</v>
      </c>
      <c r="L243" t="n">
        <v>18.25</v>
      </c>
      <c r="M243" t="n">
        <v>12</v>
      </c>
      <c r="N243" t="n">
        <v>72.69</v>
      </c>
      <c r="O243" t="n">
        <v>34078.44</v>
      </c>
      <c r="P243" t="n">
        <v>324.48</v>
      </c>
      <c r="Q243" t="n">
        <v>1397.2</v>
      </c>
      <c r="R243" t="n">
        <v>84.27</v>
      </c>
      <c r="S243" t="n">
        <v>66.97</v>
      </c>
      <c r="T243" t="n">
        <v>6065.15</v>
      </c>
      <c r="U243" t="n">
        <v>0.79</v>
      </c>
      <c r="V243" t="n">
        <v>0.86</v>
      </c>
      <c r="W243" t="n">
        <v>5.32</v>
      </c>
      <c r="X243" t="n">
        <v>0.36</v>
      </c>
      <c r="Y243" t="n">
        <v>1</v>
      </c>
      <c r="Z243" t="n">
        <v>10</v>
      </c>
    </row>
    <row r="244">
      <c r="A244" t="n">
        <v>70</v>
      </c>
      <c r="B244" t="n">
        <v>125</v>
      </c>
      <c r="C244" t="inlineStr">
        <is>
          <t xml:space="preserve">CONCLUIDO	</t>
        </is>
      </c>
      <c r="D244" t="n">
        <v>3.5785</v>
      </c>
      <c r="E244" t="n">
        <v>27.94</v>
      </c>
      <c r="F244" t="n">
        <v>24.53</v>
      </c>
      <c r="G244" t="n">
        <v>105.11</v>
      </c>
      <c r="H244" t="n">
        <v>1.2</v>
      </c>
      <c r="I244" t="n">
        <v>14</v>
      </c>
      <c r="J244" t="n">
        <v>274.9</v>
      </c>
      <c r="K244" t="n">
        <v>58.47</v>
      </c>
      <c r="L244" t="n">
        <v>18.5</v>
      </c>
      <c r="M244" t="n">
        <v>12</v>
      </c>
      <c r="N244" t="n">
        <v>72.92</v>
      </c>
      <c r="O244" t="n">
        <v>34138.11</v>
      </c>
      <c r="P244" t="n">
        <v>322.93</v>
      </c>
      <c r="Q244" t="n">
        <v>1397.17</v>
      </c>
      <c r="R244" t="n">
        <v>84.37</v>
      </c>
      <c r="S244" t="n">
        <v>66.97</v>
      </c>
      <c r="T244" t="n">
        <v>6116.27</v>
      </c>
      <c r="U244" t="n">
        <v>0.79</v>
      </c>
      <c r="V244" t="n">
        <v>0.86</v>
      </c>
      <c r="W244" t="n">
        <v>5.32</v>
      </c>
      <c r="X244" t="n">
        <v>0.36</v>
      </c>
      <c r="Y244" t="n">
        <v>1</v>
      </c>
      <c r="Z244" t="n">
        <v>10</v>
      </c>
    </row>
    <row r="245">
      <c r="A245" t="n">
        <v>71</v>
      </c>
      <c r="B245" t="n">
        <v>125</v>
      </c>
      <c r="C245" t="inlineStr">
        <is>
          <t xml:space="preserve">CONCLUIDO	</t>
        </is>
      </c>
      <c r="D245" t="n">
        <v>3.578</v>
      </c>
      <c r="E245" t="n">
        <v>27.95</v>
      </c>
      <c r="F245" t="n">
        <v>24.53</v>
      </c>
      <c r="G245" t="n">
        <v>105.13</v>
      </c>
      <c r="H245" t="n">
        <v>1.21</v>
      </c>
      <c r="I245" t="n">
        <v>14</v>
      </c>
      <c r="J245" t="n">
        <v>275.38</v>
      </c>
      <c r="K245" t="n">
        <v>58.47</v>
      </c>
      <c r="L245" t="n">
        <v>18.75</v>
      </c>
      <c r="M245" t="n">
        <v>12</v>
      </c>
      <c r="N245" t="n">
        <v>73.16</v>
      </c>
      <c r="O245" t="n">
        <v>34197.87</v>
      </c>
      <c r="P245" t="n">
        <v>318.94</v>
      </c>
      <c r="Q245" t="n">
        <v>1397.2</v>
      </c>
      <c r="R245" t="n">
        <v>84.53</v>
      </c>
      <c r="S245" t="n">
        <v>66.97</v>
      </c>
      <c r="T245" t="n">
        <v>6199.13</v>
      </c>
      <c r="U245" t="n">
        <v>0.79</v>
      </c>
      <c r="V245" t="n">
        <v>0.86</v>
      </c>
      <c r="W245" t="n">
        <v>5.31</v>
      </c>
      <c r="X245" t="n">
        <v>0.36</v>
      </c>
      <c r="Y245" t="n">
        <v>1</v>
      </c>
      <c r="Z245" t="n">
        <v>10</v>
      </c>
    </row>
    <row r="246">
      <c r="A246" t="n">
        <v>72</v>
      </c>
      <c r="B246" t="n">
        <v>125</v>
      </c>
      <c r="C246" t="inlineStr">
        <is>
          <t xml:space="preserve">CONCLUIDO	</t>
        </is>
      </c>
      <c r="D246" t="n">
        <v>3.5868</v>
      </c>
      <c r="E246" t="n">
        <v>27.88</v>
      </c>
      <c r="F246" t="n">
        <v>24.51</v>
      </c>
      <c r="G246" t="n">
        <v>113.12</v>
      </c>
      <c r="H246" t="n">
        <v>1.23</v>
      </c>
      <c r="I246" t="n">
        <v>13</v>
      </c>
      <c r="J246" t="n">
        <v>275.87</v>
      </c>
      <c r="K246" t="n">
        <v>58.47</v>
      </c>
      <c r="L246" t="n">
        <v>19</v>
      </c>
      <c r="M246" t="n">
        <v>10</v>
      </c>
      <c r="N246" t="n">
        <v>73.39</v>
      </c>
      <c r="O246" t="n">
        <v>34257.73</v>
      </c>
      <c r="P246" t="n">
        <v>317.84</v>
      </c>
      <c r="Q246" t="n">
        <v>1397.2</v>
      </c>
      <c r="R246" t="n">
        <v>83.64</v>
      </c>
      <c r="S246" t="n">
        <v>66.97</v>
      </c>
      <c r="T246" t="n">
        <v>5758.46</v>
      </c>
      <c r="U246" t="n">
        <v>0.8</v>
      </c>
      <c r="V246" t="n">
        <v>0.86</v>
      </c>
      <c r="W246" t="n">
        <v>5.32</v>
      </c>
      <c r="X246" t="n">
        <v>0.34</v>
      </c>
      <c r="Y246" t="n">
        <v>1</v>
      </c>
      <c r="Z246" t="n">
        <v>10</v>
      </c>
    </row>
    <row r="247">
      <c r="A247" t="n">
        <v>73</v>
      </c>
      <c r="B247" t="n">
        <v>125</v>
      </c>
      <c r="C247" t="inlineStr">
        <is>
          <t xml:space="preserve">CONCLUIDO	</t>
        </is>
      </c>
      <c r="D247" t="n">
        <v>3.5857</v>
      </c>
      <c r="E247" t="n">
        <v>27.89</v>
      </c>
      <c r="F247" t="n">
        <v>24.52</v>
      </c>
      <c r="G247" t="n">
        <v>113.16</v>
      </c>
      <c r="H247" t="n">
        <v>1.24</v>
      </c>
      <c r="I247" t="n">
        <v>13</v>
      </c>
      <c r="J247" t="n">
        <v>276.35</v>
      </c>
      <c r="K247" t="n">
        <v>58.47</v>
      </c>
      <c r="L247" t="n">
        <v>19.25</v>
      </c>
      <c r="M247" t="n">
        <v>8</v>
      </c>
      <c r="N247" t="n">
        <v>73.63</v>
      </c>
      <c r="O247" t="n">
        <v>34317.68</v>
      </c>
      <c r="P247" t="n">
        <v>318.97</v>
      </c>
      <c r="Q247" t="n">
        <v>1397.18</v>
      </c>
      <c r="R247" t="n">
        <v>83.95999999999999</v>
      </c>
      <c r="S247" t="n">
        <v>66.97</v>
      </c>
      <c r="T247" t="n">
        <v>5916.42</v>
      </c>
      <c r="U247" t="n">
        <v>0.8</v>
      </c>
      <c r="V247" t="n">
        <v>0.86</v>
      </c>
      <c r="W247" t="n">
        <v>5.32</v>
      </c>
      <c r="X247" t="n">
        <v>0.35</v>
      </c>
      <c r="Y247" t="n">
        <v>1</v>
      </c>
      <c r="Z247" t="n">
        <v>10</v>
      </c>
    </row>
    <row r="248">
      <c r="A248" t="n">
        <v>74</v>
      </c>
      <c r="B248" t="n">
        <v>125</v>
      </c>
      <c r="C248" t="inlineStr">
        <is>
          <t xml:space="preserve">CONCLUIDO	</t>
        </is>
      </c>
      <c r="D248" t="n">
        <v>3.5868</v>
      </c>
      <c r="E248" t="n">
        <v>27.88</v>
      </c>
      <c r="F248" t="n">
        <v>24.51</v>
      </c>
      <c r="G248" t="n">
        <v>113.12</v>
      </c>
      <c r="H248" t="n">
        <v>1.25</v>
      </c>
      <c r="I248" t="n">
        <v>13</v>
      </c>
      <c r="J248" t="n">
        <v>276.84</v>
      </c>
      <c r="K248" t="n">
        <v>58.47</v>
      </c>
      <c r="L248" t="n">
        <v>19.5</v>
      </c>
      <c r="M248" t="n">
        <v>8</v>
      </c>
      <c r="N248" t="n">
        <v>73.87</v>
      </c>
      <c r="O248" t="n">
        <v>34377.72</v>
      </c>
      <c r="P248" t="n">
        <v>318.84</v>
      </c>
      <c r="Q248" t="n">
        <v>1397.18</v>
      </c>
      <c r="R248" t="n">
        <v>83.90000000000001</v>
      </c>
      <c r="S248" t="n">
        <v>66.97</v>
      </c>
      <c r="T248" t="n">
        <v>5886.73</v>
      </c>
      <c r="U248" t="n">
        <v>0.8</v>
      </c>
      <c r="V248" t="n">
        <v>0.86</v>
      </c>
      <c r="W248" t="n">
        <v>5.31</v>
      </c>
      <c r="X248" t="n">
        <v>0.34</v>
      </c>
      <c r="Y248" t="n">
        <v>1</v>
      </c>
      <c r="Z248" t="n">
        <v>10</v>
      </c>
    </row>
    <row r="249">
      <c r="A249" t="n">
        <v>75</v>
      </c>
      <c r="B249" t="n">
        <v>125</v>
      </c>
      <c r="C249" t="inlineStr">
        <is>
          <t xml:space="preserve">CONCLUIDO	</t>
        </is>
      </c>
      <c r="D249" t="n">
        <v>3.5838</v>
      </c>
      <c r="E249" t="n">
        <v>27.9</v>
      </c>
      <c r="F249" t="n">
        <v>24.53</v>
      </c>
      <c r="G249" t="n">
        <v>113.23</v>
      </c>
      <c r="H249" t="n">
        <v>1.27</v>
      </c>
      <c r="I249" t="n">
        <v>13</v>
      </c>
      <c r="J249" t="n">
        <v>277.33</v>
      </c>
      <c r="K249" t="n">
        <v>58.47</v>
      </c>
      <c r="L249" t="n">
        <v>19.75</v>
      </c>
      <c r="M249" t="n">
        <v>7</v>
      </c>
      <c r="N249" t="n">
        <v>74.09999999999999</v>
      </c>
      <c r="O249" t="n">
        <v>34437.85</v>
      </c>
      <c r="P249" t="n">
        <v>319.47</v>
      </c>
      <c r="Q249" t="n">
        <v>1397.23</v>
      </c>
      <c r="R249" t="n">
        <v>84.37</v>
      </c>
      <c r="S249" t="n">
        <v>66.97</v>
      </c>
      <c r="T249" t="n">
        <v>6120.29</v>
      </c>
      <c r="U249" t="n">
        <v>0.79</v>
      </c>
      <c r="V249" t="n">
        <v>0.86</v>
      </c>
      <c r="W249" t="n">
        <v>5.32</v>
      </c>
      <c r="X249" t="n">
        <v>0.37</v>
      </c>
      <c r="Y249" t="n">
        <v>1</v>
      </c>
      <c r="Z249" t="n">
        <v>10</v>
      </c>
    </row>
    <row r="250">
      <c r="A250" t="n">
        <v>76</v>
      </c>
      <c r="B250" t="n">
        <v>125</v>
      </c>
      <c r="C250" t="inlineStr">
        <is>
          <t xml:space="preserve">CONCLUIDO	</t>
        </is>
      </c>
      <c r="D250" t="n">
        <v>3.5857</v>
      </c>
      <c r="E250" t="n">
        <v>27.89</v>
      </c>
      <c r="F250" t="n">
        <v>24.52</v>
      </c>
      <c r="G250" t="n">
        <v>113.16</v>
      </c>
      <c r="H250" t="n">
        <v>1.28</v>
      </c>
      <c r="I250" t="n">
        <v>13</v>
      </c>
      <c r="J250" t="n">
        <v>277.82</v>
      </c>
      <c r="K250" t="n">
        <v>58.47</v>
      </c>
      <c r="L250" t="n">
        <v>20</v>
      </c>
      <c r="M250" t="n">
        <v>6</v>
      </c>
      <c r="N250" t="n">
        <v>74.34</v>
      </c>
      <c r="O250" t="n">
        <v>34498.07</v>
      </c>
      <c r="P250" t="n">
        <v>319.68</v>
      </c>
      <c r="Q250" t="n">
        <v>1397.18</v>
      </c>
      <c r="R250" t="n">
        <v>83.77</v>
      </c>
      <c r="S250" t="n">
        <v>66.97</v>
      </c>
      <c r="T250" t="n">
        <v>5819.52</v>
      </c>
      <c r="U250" t="n">
        <v>0.8</v>
      </c>
      <c r="V250" t="n">
        <v>0.86</v>
      </c>
      <c r="W250" t="n">
        <v>5.32</v>
      </c>
      <c r="X250" t="n">
        <v>0.35</v>
      </c>
      <c r="Y250" t="n">
        <v>1</v>
      </c>
      <c r="Z250" t="n">
        <v>10</v>
      </c>
    </row>
    <row r="251">
      <c r="A251" t="n">
        <v>77</v>
      </c>
      <c r="B251" t="n">
        <v>125</v>
      </c>
      <c r="C251" t="inlineStr">
        <is>
          <t xml:space="preserve">CONCLUIDO	</t>
        </is>
      </c>
      <c r="D251" t="n">
        <v>3.5858</v>
      </c>
      <c r="E251" t="n">
        <v>27.89</v>
      </c>
      <c r="F251" t="n">
        <v>24.52</v>
      </c>
      <c r="G251" t="n">
        <v>113.16</v>
      </c>
      <c r="H251" t="n">
        <v>1.3</v>
      </c>
      <c r="I251" t="n">
        <v>13</v>
      </c>
      <c r="J251" t="n">
        <v>278.3</v>
      </c>
      <c r="K251" t="n">
        <v>58.47</v>
      </c>
      <c r="L251" t="n">
        <v>20.25</v>
      </c>
      <c r="M251" t="n">
        <v>5</v>
      </c>
      <c r="N251" t="n">
        <v>74.58</v>
      </c>
      <c r="O251" t="n">
        <v>34558.39</v>
      </c>
      <c r="P251" t="n">
        <v>318.75</v>
      </c>
      <c r="Q251" t="n">
        <v>1397.2</v>
      </c>
      <c r="R251" t="n">
        <v>83.94</v>
      </c>
      <c r="S251" t="n">
        <v>66.97</v>
      </c>
      <c r="T251" t="n">
        <v>5905.83</v>
      </c>
      <c r="U251" t="n">
        <v>0.8</v>
      </c>
      <c r="V251" t="n">
        <v>0.86</v>
      </c>
      <c r="W251" t="n">
        <v>5.32</v>
      </c>
      <c r="X251" t="n">
        <v>0.35</v>
      </c>
      <c r="Y251" t="n">
        <v>1</v>
      </c>
      <c r="Z251" t="n">
        <v>10</v>
      </c>
    </row>
    <row r="252">
      <c r="A252" t="n">
        <v>78</v>
      </c>
      <c r="B252" t="n">
        <v>125</v>
      </c>
      <c r="C252" t="inlineStr">
        <is>
          <t xml:space="preserve">CONCLUIDO	</t>
        </is>
      </c>
      <c r="D252" t="n">
        <v>3.5852</v>
      </c>
      <c r="E252" t="n">
        <v>27.89</v>
      </c>
      <c r="F252" t="n">
        <v>24.52</v>
      </c>
      <c r="G252" t="n">
        <v>113.18</v>
      </c>
      <c r="H252" t="n">
        <v>1.31</v>
      </c>
      <c r="I252" t="n">
        <v>13</v>
      </c>
      <c r="J252" t="n">
        <v>278.79</v>
      </c>
      <c r="K252" t="n">
        <v>58.47</v>
      </c>
      <c r="L252" t="n">
        <v>20.5</v>
      </c>
      <c r="M252" t="n">
        <v>4</v>
      </c>
      <c r="N252" t="n">
        <v>74.81999999999999</v>
      </c>
      <c r="O252" t="n">
        <v>34618.81</v>
      </c>
      <c r="P252" t="n">
        <v>316.98</v>
      </c>
      <c r="Q252" t="n">
        <v>1397.28</v>
      </c>
      <c r="R252" t="n">
        <v>83.8</v>
      </c>
      <c r="S252" t="n">
        <v>66.97</v>
      </c>
      <c r="T252" t="n">
        <v>5834.31</v>
      </c>
      <c r="U252" t="n">
        <v>0.8</v>
      </c>
      <c r="V252" t="n">
        <v>0.86</v>
      </c>
      <c r="W252" t="n">
        <v>5.33</v>
      </c>
      <c r="X252" t="n">
        <v>0.36</v>
      </c>
      <c r="Y252" t="n">
        <v>1</v>
      </c>
      <c r="Z252" t="n">
        <v>10</v>
      </c>
    </row>
    <row r="253">
      <c r="A253" t="n">
        <v>79</v>
      </c>
      <c r="B253" t="n">
        <v>125</v>
      </c>
      <c r="C253" t="inlineStr">
        <is>
          <t xml:space="preserve">CONCLUIDO	</t>
        </is>
      </c>
      <c r="D253" t="n">
        <v>3.5852</v>
      </c>
      <c r="E253" t="n">
        <v>27.89</v>
      </c>
      <c r="F253" t="n">
        <v>24.52</v>
      </c>
      <c r="G253" t="n">
        <v>113.18</v>
      </c>
      <c r="H253" t="n">
        <v>1.32</v>
      </c>
      <c r="I253" t="n">
        <v>13</v>
      </c>
      <c r="J253" t="n">
        <v>279.28</v>
      </c>
      <c r="K253" t="n">
        <v>58.47</v>
      </c>
      <c r="L253" t="n">
        <v>20.75</v>
      </c>
      <c r="M253" t="n">
        <v>3</v>
      </c>
      <c r="N253" t="n">
        <v>75.06</v>
      </c>
      <c r="O253" t="n">
        <v>34679.32</v>
      </c>
      <c r="P253" t="n">
        <v>317.14</v>
      </c>
      <c r="Q253" t="n">
        <v>1397.22</v>
      </c>
      <c r="R253" t="n">
        <v>83.89</v>
      </c>
      <c r="S253" t="n">
        <v>66.97</v>
      </c>
      <c r="T253" t="n">
        <v>5883.84</v>
      </c>
      <c r="U253" t="n">
        <v>0.8</v>
      </c>
      <c r="V253" t="n">
        <v>0.86</v>
      </c>
      <c r="W253" t="n">
        <v>5.32</v>
      </c>
      <c r="X253" t="n">
        <v>0.36</v>
      </c>
      <c r="Y253" t="n">
        <v>1</v>
      </c>
      <c r="Z253" t="n">
        <v>10</v>
      </c>
    </row>
    <row r="254">
      <c r="A254" t="n">
        <v>80</v>
      </c>
      <c r="B254" t="n">
        <v>125</v>
      </c>
      <c r="C254" t="inlineStr">
        <is>
          <t xml:space="preserve">CONCLUIDO	</t>
        </is>
      </c>
      <c r="D254" t="n">
        <v>3.5854</v>
      </c>
      <c r="E254" t="n">
        <v>27.89</v>
      </c>
      <c r="F254" t="n">
        <v>24.52</v>
      </c>
      <c r="G254" t="n">
        <v>113.17</v>
      </c>
      <c r="H254" t="n">
        <v>1.34</v>
      </c>
      <c r="I254" t="n">
        <v>13</v>
      </c>
      <c r="J254" t="n">
        <v>279.78</v>
      </c>
      <c r="K254" t="n">
        <v>58.47</v>
      </c>
      <c r="L254" t="n">
        <v>21</v>
      </c>
      <c r="M254" t="n">
        <v>1</v>
      </c>
      <c r="N254" t="n">
        <v>75.3</v>
      </c>
      <c r="O254" t="n">
        <v>34739.92</v>
      </c>
      <c r="P254" t="n">
        <v>317.08</v>
      </c>
      <c r="Q254" t="n">
        <v>1397.22</v>
      </c>
      <c r="R254" t="n">
        <v>83.81</v>
      </c>
      <c r="S254" t="n">
        <v>66.97</v>
      </c>
      <c r="T254" t="n">
        <v>5840.36</v>
      </c>
      <c r="U254" t="n">
        <v>0.8</v>
      </c>
      <c r="V254" t="n">
        <v>0.86</v>
      </c>
      <c r="W254" t="n">
        <v>5.32</v>
      </c>
      <c r="X254" t="n">
        <v>0.35</v>
      </c>
      <c r="Y254" t="n">
        <v>1</v>
      </c>
      <c r="Z254" t="n">
        <v>10</v>
      </c>
    </row>
    <row r="255">
      <c r="A255" t="n">
        <v>81</v>
      </c>
      <c r="B255" t="n">
        <v>125</v>
      </c>
      <c r="C255" t="inlineStr">
        <is>
          <t xml:space="preserve">CONCLUIDO	</t>
        </is>
      </c>
      <c r="D255" t="n">
        <v>3.5852</v>
      </c>
      <c r="E255" t="n">
        <v>27.89</v>
      </c>
      <c r="F255" t="n">
        <v>24.52</v>
      </c>
      <c r="G255" t="n">
        <v>113.18</v>
      </c>
      <c r="H255" t="n">
        <v>1.35</v>
      </c>
      <c r="I255" t="n">
        <v>13</v>
      </c>
      <c r="J255" t="n">
        <v>280.27</v>
      </c>
      <c r="K255" t="n">
        <v>58.47</v>
      </c>
      <c r="L255" t="n">
        <v>21.25</v>
      </c>
      <c r="M255" t="n">
        <v>1</v>
      </c>
      <c r="N255" t="n">
        <v>75.54000000000001</v>
      </c>
      <c r="O255" t="n">
        <v>34800.62</v>
      </c>
      <c r="P255" t="n">
        <v>317.35</v>
      </c>
      <c r="Q255" t="n">
        <v>1397.22</v>
      </c>
      <c r="R255" t="n">
        <v>83.83</v>
      </c>
      <c r="S255" t="n">
        <v>66.97</v>
      </c>
      <c r="T255" t="n">
        <v>5853.18</v>
      </c>
      <c r="U255" t="n">
        <v>0.8</v>
      </c>
      <c r="V255" t="n">
        <v>0.86</v>
      </c>
      <c r="W255" t="n">
        <v>5.33</v>
      </c>
      <c r="X255" t="n">
        <v>0.36</v>
      </c>
      <c r="Y255" t="n">
        <v>1</v>
      </c>
      <c r="Z255" t="n">
        <v>10</v>
      </c>
    </row>
    <row r="256">
      <c r="A256" t="n">
        <v>82</v>
      </c>
      <c r="B256" t="n">
        <v>125</v>
      </c>
      <c r="C256" t="inlineStr">
        <is>
          <t xml:space="preserve">CONCLUIDO	</t>
        </is>
      </c>
      <c r="D256" t="n">
        <v>3.5852</v>
      </c>
      <c r="E256" t="n">
        <v>27.89</v>
      </c>
      <c r="F256" t="n">
        <v>24.52</v>
      </c>
      <c r="G256" t="n">
        <v>113.18</v>
      </c>
      <c r="H256" t="n">
        <v>1.36</v>
      </c>
      <c r="I256" t="n">
        <v>13</v>
      </c>
      <c r="J256" t="n">
        <v>280.76</v>
      </c>
      <c r="K256" t="n">
        <v>58.47</v>
      </c>
      <c r="L256" t="n">
        <v>21.5</v>
      </c>
      <c r="M256" t="n">
        <v>0</v>
      </c>
      <c r="N256" t="n">
        <v>75.79000000000001</v>
      </c>
      <c r="O256" t="n">
        <v>34861.41</v>
      </c>
      <c r="P256" t="n">
        <v>317.85</v>
      </c>
      <c r="Q256" t="n">
        <v>1397.22</v>
      </c>
      <c r="R256" t="n">
        <v>83.81999999999999</v>
      </c>
      <c r="S256" t="n">
        <v>66.97</v>
      </c>
      <c r="T256" t="n">
        <v>5848.42</v>
      </c>
      <c r="U256" t="n">
        <v>0.8</v>
      </c>
      <c r="V256" t="n">
        <v>0.86</v>
      </c>
      <c r="W256" t="n">
        <v>5.33</v>
      </c>
      <c r="X256" t="n">
        <v>0.36</v>
      </c>
      <c r="Y256" t="n">
        <v>1</v>
      </c>
      <c r="Z256" t="n">
        <v>10</v>
      </c>
    </row>
    <row r="257">
      <c r="A257" t="n">
        <v>0</v>
      </c>
      <c r="B257" t="n">
        <v>30</v>
      </c>
      <c r="C257" t="inlineStr">
        <is>
          <t xml:space="preserve">CONCLUIDO	</t>
        </is>
      </c>
      <c r="D257" t="n">
        <v>3.1069</v>
      </c>
      <c r="E257" t="n">
        <v>32.19</v>
      </c>
      <c r="F257" t="n">
        <v>28.18</v>
      </c>
      <c r="G257" t="n">
        <v>12.16</v>
      </c>
      <c r="H257" t="n">
        <v>0.24</v>
      </c>
      <c r="I257" t="n">
        <v>139</v>
      </c>
      <c r="J257" t="n">
        <v>71.52</v>
      </c>
      <c r="K257" t="n">
        <v>32.27</v>
      </c>
      <c r="L257" t="n">
        <v>1</v>
      </c>
      <c r="M257" t="n">
        <v>137</v>
      </c>
      <c r="N257" t="n">
        <v>8.25</v>
      </c>
      <c r="O257" t="n">
        <v>9054.6</v>
      </c>
      <c r="P257" t="n">
        <v>191.2</v>
      </c>
      <c r="Q257" t="n">
        <v>1397.48</v>
      </c>
      <c r="R257" t="n">
        <v>203.57</v>
      </c>
      <c r="S257" t="n">
        <v>66.97</v>
      </c>
      <c r="T257" t="n">
        <v>65089.92</v>
      </c>
      <c r="U257" t="n">
        <v>0.33</v>
      </c>
      <c r="V257" t="n">
        <v>0.75</v>
      </c>
      <c r="W257" t="n">
        <v>5.52</v>
      </c>
      <c r="X257" t="n">
        <v>4.01</v>
      </c>
      <c r="Y257" t="n">
        <v>1</v>
      </c>
      <c r="Z257" t="n">
        <v>10</v>
      </c>
    </row>
    <row r="258">
      <c r="A258" t="n">
        <v>1</v>
      </c>
      <c r="B258" t="n">
        <v>30</v>
      </c>
      <c r="C258" t="inlineStr">
        <is>
          <t xml:space="preserve">CONCLUIDO	</t>
        </is>
      </c>
      <c r="D258" t="n">
        <v>3.2584</v>
      </c>
      <c r="E258" t="n">
        <v>30.69</v>
      </c>
      <c r="F258" t="n">
        <v>27.21</v>
      </c>
      <c r="G258" t="n">
        <v>15.55</v>
      </c>
      <c r="H258" t="n">
        <v>0.3</v>
      </c>
      <c r="I258" t="n">
        <v>105</v>
      </c>
      <c r="J258" t="n">
        <v>71.81</v>
      </c>
      <c r="K258" t="n">
        <v>32.27</v>
      </c>
      <c r="L258" t="n">
        <v>1.25</v>
      </c>
      <c r="M258" t="n">
        <v>103</v>
      </c>
      <c r="N258" t="n">
        <v>8.289999999999999</v>
      </c>
      <c r="O258" t="n">
        <v>9090.98</v>
      </c>
      <c r="P258" t="n">
        <v>180.07</v>
      </c>
      <c r="Q258" t="n">
        <v>1397.54</v>
      </c>
      <c r="R258" t="n">
        <v>171.54</v>
      </c>
      <c r="S258" t="n">
        <v>66.97</v>
      </c>
      <c r="T258" t="n">
        <v>49248.86</v>
      </c>
      <c r="U258" t="n">
        <v>0.39</v>
      </c>
      <c r="V258" t="n">
        <v>0.77</v>
      </c>
      <c r="W258" t="n">
        <v>5.47</v>
      </c>
      <c r="X258" t="n">
        <v>3.04</v>
      </c>
      <c r="Y258" t="n">
        <v>1</v>
      </c>
      <c r="Z258" t="n">
        <v>10</v>
      </c>
    </row>
    <row r="259">
      <c r="A259" t="n">
        <v>2</v>
      </c>
      <c r="B259" t="n">
        <v>30</v>
      </c>
      <c r="C259" t="inlineStr">
        <is>
          <t xml:space="preserve">CONCLUIDO	</t>
        </is>
      </c>
      <c r="D259" t="n">
        <v>3.3709</v>
      </c>
      <c r="E259" t="n">
        <v>29.67</v>
      </c>
      <c r="F259" t="n">
        <v>26.53</v>
      </c>
      <c r="G259" t="n">
        <v>19.18</v>
      </c>
      <c r="H259" t="n">
        <v>0.36</v>
      </c>
      <c r="I259" t="n">
        <v>83</v>
      </c>
      <c r="J259" t="n">
        <v>72.11</v>
      </c>
      <c r="K259" t="n">
        <v>32.27</v>
      </c>
      <c r="L259" t="n">
        <v>1.5</v>
      </c>
      <c r="M259" t="n">
        <v>81</v>
      </c>
      <c r="N259" t="n">
        <v>8.34</v>
      </c>
      <c r="O259" t="n">
        <v>9127.379999999999</v>
      </c>
      <c r="P259" t="n">
        <v>170.78</v>
      </c>
      <c r="Q259" t="n">
        <v>1397.31</v>
      </c>
      <c r="R259" t="n">
        <v>149.78</v>
      </c>
      <c r="S259" t="n">
        <v>66.97</v>
      </c>
      <c r="T259" t="n">
        <v>38475.65</v>
      </c>
      <c r="U259" t="n">
        <v>0.45</v>
      </c>
      <c r="V259" t="n">
        <v>0.79</v>
      </c>
      <c r="W259" t="n">
        <v>5.42</v>
      </c>
      <c r="X259" t="n">
        <v>2.36</v>
      </c>
      <c r="Y259" t="n">
        <v>1</v>
      </c>
      <c r="Z259" t="n">
        <v>10</v>
      </c>
    </row>
    <row r="260">
      <c r="A260" t="n">
        <v>3</v>
      </c>
      <c r="B260" t="n">
        <v>30</v>
      </c>
      <c r="C260" t="inlineStr">
        <is>
          <t xml:space="preserve">CONCLUIDO	</t>
        </is>
      </c>
      <c r="D260" t="n">
        <v>3.4468</v>
      </c>
      <c r="E260" t="n">
        <v>29.01</v>
      </c>
      <c r="F260" t="n">
        <v>26.11</v>
      </c>
      <c r="G260" t="n">
        <v>23.04</v>
      </c>
      <c r="H260" t="n">
        <v>0.42</v>
      </c>
      <c r="I260" t="n">
        <v>68</v>
      </c>
      <c r="J260" t="n">
        <v>72.40000000000001</v>
      </c>
      <c r="K260" t="n">
        <v>32.27</v>
      </c>
      <c r="L260" t="n">
        <v>1.75</v>
      </c>
      <c r="M260" t="n">
        <v>66</v>
      </c>
      <c r="N260" t="n">
        <v>8.380000000000001</v>
      </c>
      <c r="O260" t="n">
        <v>9163.799999999999</v>
      </c>
      <c r="P260" t="n">
        <v>163.13</v>
      </c>
      <c r="Q260" t="n">
        <v>1397.26</v>
      </c>
      <c r="R260" t="n">
        <v>135.35</v>
      </c>
      <c r="S260" t="n">
        <v>66.97</v>
      </c>
      <c r="T260" t="n">
        <v>31336.34</v>
      </c>
      <c r="U260" t="n">
        <v>0.49</v>
      </c>
      <c r="V260" t="n">
        <v>0.8100000000000001</v>
      </c>
      <c r="W260" t="n">
        <v>5.42</v>
      </c>
      <c r="X260" t="n">
        <v>1.94</v>
      </c>
      <c r="Y260" t="n">
        <v>1</v>
      </c>
      <c r="Z260" t="n">
        <v>10</v>
      </c>
    </row>
    <row r="261">
      <c r="A261" t="n">
        <v>4</v>
      </c>
      <c r="B261" t="n">
        <v>30</v>
      </c>
      <c r="C261" t="inlineStr">
        <is>
          <t xml:space="preserve">CONCLUIDO	</t>
        </is>
      </c>
      <c r="D261" t="n">
        <v>3.5065</v>
      </c>
      <c r="E261" t="n">
        <v>28.52</v>
      </c>
      <c r="F261" t="n">
        <v>25.79</v>
      </c>
      <c r="G261" t="n">
        <v>27.15</v>
      </c>
      <c r="H261" t="n">
        <v>0.48</v>
      </c>
      <c r="I261" t="n">
        <v>57</v>
      </c>
      <c r="J261" t="n">
        <v>72.7</v>
      </c>
      <c r="K261" t="n">
        <v>32.27</v>
      </c>
      <c r="L261" t="n">
        <v>2</v>
      </c>
      <c r="M261" t="n">
        <v>52</v>
      </c>
      <c r="N261" t="n">
        <v>8.43</v>
      </c>
      <c r="O261" t="n">
        <v>9200.25</v>
      </c>
      <c r="P261" t="n">
        <v>155.74</v>
      </c>
      <c r="Q261" t="n">
        <v>1397.32</v>
      </c>
      <c r="R261" t="n">
        <v>125.31</v>
      </c>
      <c r="S261" t="n">
        <v>66.97</v>
      </c>
      <c r="T261" t="n">
        <v>26369.22</v>
      </c>
      <c r="U261" t="n">
        <v>0.53</v>
      </c>
      <c r="V261" t="n">
        <v>0.82</v>
      </c>
      <c r="W261" t="n">
        <v>5.39</v>
      </c>
      <c r="X261" t="n">
        <v>1.62</v>
      </c>
      <c r="Y261" t="n">
        <v>1</v>
      </c>
      <c r="Z261" t="n">
        <v>10</v>
      </c>
    </row>
    <row r="262">
      <c r="A262" t="n">
        <v>5</v>
      </c>
      <c r="B262" t="n">
        <v>30</v>
      </c>
      <c r="C262" t="inlineStr">
        <is>
          <t xml:space="preserve">CONCLUIDO	</t>
        </is>
      </c>
      <c r="D262" t="n">
        <v>3.5371</v>
      </c>
      <c r="E262" t="n">
        <v>28.27</v>
      </c>
      <c r="F262" t="n">
        <v>25.63</v>
      </c>
      <c r="G262" t="n">
        <v>30.16</v>
      </c>
      <c r="H262" t="n">
        <v>0.54</v>
      </c>
      <c r="I262" t="n">
        <v>51</v>
      </c>
      <c r="J262" t="n">
        <v>73</v>
      </c>
      <c r="K262" t="n">
        <v>32.27</v>
      </c>
      <c r="L262" t="n">
        <v>2.25</v>
      </c>
      <c r="M262" t="n">
        <v>31</v>
      </c>
      <c r="N262" t="n">
        <v>8.48</v>
      </c>
      <c r="O262" t="n">
        <v>9236.709999999999</v>
      </c>
      <c r="P262" t="n">
        <v>151.96</v>
      </c>
      <c r="Q262" t="n">
        <v>1397.25</v>
      </c>
      <c r="R262" t="n">
        <v>119.48</v>
      </c>
      <c r="S262" t="n">
        <v>66.97</v>
      </c>
      <c r="T262" t="n">
        <v>23489.17</v>
      </c>
      <c r="U262" t="n">
        <v>0.5600000000000001</v>
      </c>
      <c r="V262" t="n">
        <v>0.82</v>
      </c>
      <c r="W262" t="n">
        <v>5.41</v>
      </c>
      <c r="X262" t="n">
        <v>1.47</v>
      </c>
      <c r="Y262" t="n">
        <v>1</v>
      </c>
      <c r="Z262" t="n">
        <v>10</v>
      </c>
    </row>
    <row r="263">
      <c r="A263" t="n">
        <v>6</v>
      </c>
      <c r="B263" t="n">
        <v>30</v>
      </c>
      <c r="C263" t="inlineStr">
        <is>
          <t xml:space="preserve">CONCLUIDO	</t>
        </is>
      </c>
      <c r="D263" t="n">
        <v>3.5525</v>
      </c>
      <c r="E263" t="n">
        <v>28.15</v>
      </c>
      <c r="F263" t="n">
        <v>25.56</v>
      </c>
      <c r="G263" t="n">
        <v>31.95</v>
      </c>
      <c r="H263" t="n">
        <v>0.6</v>
      </c>
      <c r="I263" t="n">
        <v>48</v>
      </c>
      <c r="J263" t="n">
        <v>73.29000000000001</v>
      </c>
      <c r="K263" t="n">
        <v>32.27</v>
      </c>
      <c r="L263" t="n">
        <v>2.5</v>
      </c>
      <c r="M263" t="n">
        <v>4</v>
      </c>
      <c r="N263" t="n">
        <v>8.52</v>
      </c>
      <c r="O263" t="n">
        <v>9273.200000000001</v>
      </c>
      <c r="P263" t="n">
        <v>150.05</v>
      </c>
      <c r="Q263" t="n">
        <v>1397.32</v>
      </c>
      <c r="R263" t="n">
        <v>115.89</v>
      </c>
      <c r="S263" t="n">
        <v>66.97</v>
      </c>
      <c r="T263" t="n">
        <v>21705.92</v>
      </c>
      <c r="U263" t="n">
        <v>0.58</v>
      </c>
      <c r="V263" t="n">
        <v>0.82</v>
      </c>
      <c r="W263" t="n">
        <v>5.43</v>
      </c>
      <c r="X263" t="n">
        <v>1.39</v>
      </c>
      <c r="Y263" t="n">
        <v>1</v>
      </c>
      <c r="Z263" t="n">
        <v>10</v>
      </c>
    </row>
    <row r="264">
      <c r="A264" t="n">
        <v>7</v>
      </c>
      <c r="B264" t="n">
        <v>30</v>
      </c>
      <c r="C264" t="inlineStr">
        <is>
          <t xml:space="preserve">CONCLUIDO	</t>
        </is>
      </c>
      <c r="D264" t="n">
        <v>3.5523</v>
      </c>
      <c r="E264" t="n">
        <v>28.15</v>
      </c>
      <c r="F264" t="n">
        <v>25.56</v>
      </c>
      <c r="G264" t="n">
        <v>31.95</v>
      </c>
      <c r="H264" t="n">
        <v>0.65</v>
      </c>
      <c r="I264" t="n">
        <v>48</v>
      </c>
      <c r="J264" t="n">
        <v>73.59</v>
      </c>
      <c r="K264" t="n">
        <v>32.27</v>
      </c>
      <c r="L264" t="n">
        <v>2.75</v>
      </c>
      <c r="M264" t="n">
        <v>1</v>
      </c>
      <c r="N264" t="n">
        <v>8.57</v>
      </c>
      <c r="O264" t="n">
        <v>9309.700000000001</v>
      </c>
      <c r="P264" t="n">
        <v>150.37</v>
      </c>
      <c r="Q264" t="n">
        <v>1397.37</v>
      </c>
      <c r="R264" t="n">
        <v>115.78</v>
      </c>
      <c r="S264" t="n">
        <v>66.97</v>
      </c>
      <c r="T264" t="n">
        <v>21651.46</v>
      </c>
      <c r="U264" t="n">
        <v>0.58</v>
      </c>
      <c r="V264" t="n">
        <v>0.82</v>
      </c>
      <c r="W264" t="n">
        <v>5.44</v>
      </c>
      <c r="X264" t="n">
        <v>1.39</v>
      </c>
      <c r="Y264" t="n">
        <v>1</v>
      </c>
      <c r="Z264" t="n">
        <v>10</v>
      </c>
    </row>
    <row r="265">
      <c r="A265" t="n">
        <v>8</v>
      </c>
      <c r="B265" t="n">
        <v>30</v>
      </c>
      <c r="C265" t="inlineStr">
        <is>
          <t xml:space="preserve">CONCLUIDO	</t>
        </is>
      </c>
      <c r="D265" t="n">
        <v>3.5523</v>
      </c>
      <c r="E265" t="n">
        <v>28.15</v>
      </c>
      <c r="F265" t="n">
        <v>25.56</v>
      </c>
      <c r="G265" t="n">
        <v>31.95</v>
      </c>
      <c r="H265" t="n">
        <v>0.71</v>
      </c>
      <c r="I265" t="n">
        <v>48</v>
      </c>
      <c r="J265" t="n">
        <v>73.88</v>
      </c>
      <c r="K265" t="n">
        <v>32.27</v>
      </c>
      <c r="L265" t="n">
        <v>3</v>
      </c>
      <c r="M265" t="n">
        <v>0</v>
      </c>
      <c r="N265" t="n">
        <v>8.609999999999999</v>
      </c>
      <c r="O265" t="n">
        <v>9346.23</v>
      </c>
      <c r="P265" t="n">
        <v>150.93</v>
      </c>
      <c r="Q265" t="n">
        <v>1397.37</v>
      </c>
      <c r="R265" t="n">
        <v>115.82</v>
      </c>
      <c r="S265" t="n">
        <v>66.97</v>
      </c>
      <c r="T265" t="n">
        <v>21669.53</v>
      </c>
      <c r="U265" t="n">
        <v>0.58</v>
      </c>
      <c r="V265" t="n">
        <v>0.82</v>
      </c>
      <c r="W265" t="n">
        <v>5.44</v>
      </c>
      <c r="X265" t="n">
        <v>1.39</v>
      </c>
      <c r="Y265" t="n">
        <v>1</v>
      </c>
      <c r="Z265" t="n">
        <v>10</v>
      </c>
    </row>
    <row r="266">
      <c r="A266" t="n">
        <v>0</v>
      </c>
      <c r="B266" t="n">
        <v>15</v>
      </c>
      <c r="C266" t="inlineStr">
        <is>
          <t xml:space="preserve">CONCLUIDO	</t>
        </is>
      </c>
      <c r="D266" t="n">
        <v>3.3624</v>
      </c>
      <c r="E266" t="n">
        <v>29.74</v>
      </c>
      <c r="F266" t="n">
        <v>26.99</v>
      </c>
      <c r="G266" t="n">
        <v>17.04</v>
      </c>
      <c r="H266" t="n">
        <v>0.43</v>
      </c>
      <c r="I266" t="n">
        <v>95</v>
      </c>
      <c r="J266" t="n">
        <v>39.78</v>
      </c>
      <c r="K266" t="n">
        <v>19.54</v>
      </c>
      <c r="L266" t="n">
        <v>1</v>
      </c>
      <c r="M266" t="n">
        <v>3</v>
      </c>
      <c r="N266" t="n">
        <v>4.24</v>
      </c>
      <c r="O266" t="n">
        <v>5140</v>
      </c>
      <c r="P266" t="n">
        <v>106.42</v>
      </c>
      <c r="Q266" t="n">
        <v>1397.78</v>
      </c>
      <c r="R266" t="n">
        <v>159.82</v>
      </c>
      <c r="S266" t="n">
        <v>66.97</v>
      </c>
      <c r="T266" t="n">
        <v>43436.49</v>
      </c>
      <c r="U266" t="n">
        <v>0.42</v>
      </c>
      <c r="V266" t="n">
        <v>0.78</v>
      </c>
      <c r="W266" t="n">
        <v>5.58</v>
      </c>
      <c r="X266" t="n">
        <v>2.82</v>
      </c>
      <c r="Y266" t="n">
        <v>1</v>
      </c>
      <c r="Z266" t="n">
        <v>10</v>
      </c>
    </row>
    <row r="267">
      <c r="A267" t="n">
        <v>1</v>
      </c>
      <c r="B267" t="n">
        <v>15</v>
      </c>
      <c r="C267" t="inlineStr">
        <is>
          <t xml:space="preserve">CONCLUIDO	</t>
        </is>
      </c>
      <c r="D267" t="n">
        <v>3.3625</v>
      </c>
      <c r="E267" t="n">
        <v>29.74</v>
      </c>
      <c r="F267" t="n">
        <v>26.99</v>
      </c>
      <c r="G267" t="n">
        <v>17.04</v>
      </c>
      <c r="H267" t="n">
        <v>0.53</v>
      </c>
      <c r="I267" t="n">
        <v>95</v>
      </c>
      <c r="J267" t="n">
        <v>40.06</v>
      </c>
      <c r="K267" t="n">
        <v>19.54</v>
      </c>
      <c r="L267" t="n">
        <v>1.25</v>
      </c>
      <c r="M267" t="n">
        <v>0</v>
      </c>
      <c r="N267" t="n">
        <v>4.26</v>
      </c>
      <c r="O267" t="n">
        <v>5174.29</v>
      </c>
      <c r="P267" t="n">
        <v>106.96</v>
      </c>
      <c r="Q267" t="n">
        <v>1397.92</v>
      </c>
      <c r="R267" t="n">
        <v>159.61</v>
      </c>
      <c r="S267" t="n">
        <v>66.97</v>
      </c>
      <c r="T267" t="n">
        <v>43333.74</v>
      </c>
      <c r="U267" t="n">
        <v>0.42</v>
      </c>
      <c r="V267" t="n">
        <v>0.78</v>
      </c>
      <c r="W267" t="n">
        <v>5.59</v>
      </c>
      <c r="X267" t="n">
        <v>2.82</v>
      </c>
      <c r="Y267" t="n">
        <v>1</v>
      </c>
      <c r="Z267" t="n">
        <v>10</v>
      </c>
    </row>
    <row r="268">
      <c r="A268" t="n">
        <v>0</v>
      </c>
      <c r="B268" t="n">
        <v>70</v>
      </c>
      <c r="C268" t="inlineStr">
        <is>
          <t xml:space="preserve">CONCLUIDO	</t>
        </is>
      </c>
      <c r="D268" t="n">
        <v>2.4057</v>
      </c>
      <c r="E268" t="n">
        <v>41.57</v>
      </c>
      <c r="F268" t="n">
        <v>31.83</v>
      </c>
      <c r="G268" t="n">
        <v>7.35</v>
      </c>
      <c r="H268" t="n">
        <v>0.12</v>
      </c>
      <c r="I268" t="n">
        <v>260</v>
      </c>
      <c r="J268" t="n">
        <v>141.81</v>
      </c>
      <c r="K268" t="n">
        <v>47.83</v>
      </c>
      <c r="L268" t="n">
        <v>1</v>
      </c>
      <c r="M268" t="n">
        <v>258</v>
      </c>
      <c r="N268" t="n">
        <v>22.98</v>
      </c>
      <c r="O268" t="n">
        <v>17723.39</v>
      </c>
      <c r="P268" t="n">
        <v>359.41</v>
      </c>
      <c r="Q268" t="n">
        <v>1397.83</v>
      </c>
      <c r="R268" t="n">
        <v>321.99</v>
      </c>
      <c r="S268" t="n">
        <v>66.97</v>
      </c>
      <c r="T268" t="n">
        <v>123695.41</v>
      </c>
      <c r="U268" t="n">
        <v>0.21</v>
      </c>
      <c r="V268" t="n">
        <v>0.66</v>
      </c>
      <c r="W268" t="n">
        <v>5.73</v>
      </c>
      <c r="X268" t="n">
        <v>7.65</v>
      </c>
      <c r="Y268" t="n">
        <v>1</v>
      </c>
      <c r="Z268" t="n">
        <v>10</v>
      </c>
    </row>
    <row r="269">
      <c r="A269" t="n">
        <v>1</v>
      </c>
      <c r="B269" t="n">
        <v>70</v>
      </c>
      <c r="C269" t="inlineStr">
        <is>
          <t xml:space="preserve">CONCLUIDO	</t>
        </is>
      </c>
      <c r="D269" t="n">
        <v>2.655</v>
      </c>
      <c r="E269" t="n">
        <v>37.66</v>
      </c>
      <c r="F269" t="n">
        <v>29.83</v>
      </c>
      <c r="G269" t="n">
        <v>9.23</v>
      </c>
      <c r="H269" t="n">
        <v>0.16</v>
      </c>
      <c r="I269" t="n">
        <v>194</v>
      </c>
      <c r="J269" t="n">
        <v>142.15</v>
      </c>
      <c r="K269" t="n">
        <v>47.83</v>
      </c>
      <c r="L269" t="n">
        <v>1.25</v>
      </c>
      <c r="M269" t="n">
        <v>192</v>
      </c>
      <c r="N269" t="n">
        <v>23.07</v>
      </c>
      <c r="O269" t="n">
        <v>17765.46</v>
      </c>
      <c r="P269" t="n">
        <v>334.73</v>
      </c>
      <c r="Q269" t="n">
        <v>1397.39</v>
      </c>
      <c r="R269" t="n">
        <v>257.11</v>
      </c>
      <c r="S269" t="n">
        <v>66.97</v>
      </c>
      <c r="T269" t="n">
        <v>91585.34</v>
      </c>
      <c r="U269" t="n">
        <v>0.26</v>
      </c>
      <c r="V269" t="n">
        <v>0.71</v>
      </c>
      <c r="W269" t="n">
        <v>5.62</v>
      </c>
      <c r="X269" t="n">
        <v>5.66</v>
      </c>
      <c r="Y269" t="n">
        <v>1</v>
      </c>
      <c r="Z269" t="n">
        <v>10</v>
      </c>
    </row>
    <row r="270">
      <c r="A270" t="n">
        <v>2</v>
      </c>
      <c r="B270" t="n">
        <v>70</v>
      </c>
      <c r="C270" t="inlineStr">
        <is>
          <t xml:space="preserve">CONCLUIDO	</t>
        </is>
      </c>
      <c r="D270" t="n">
        <v>2.8261</v>
      </c>
      <c r="E270" t="n">
        <v>35.38</v>
      </c>
      <c r="F270" t="n">
        <v>28.68</v>
      </c>
      <c r="G270" t="n">
        <v>11.1</v>
      </c>
      <c r="H270" t="n">
        <v>0.19</v>
      </c>
      <c r="I270" t="n">
        <v>155</v>
      </c>
      <c r="J270" t="n">
        <v>142.49</v>
      </c>
      <c r="K270" t="n">
        <v>47.83</v>
      </c>
      <c r="L270" t="n">
        <v>1.5</v>
      </c>
      <c r="M270" t="n">
        <v>153</v>
      </c>
      <c r="N270" t="n">
        <v>23.16</v>
      </c>
      <c r="O270" t="n">
        <v>17807.56</v>
      </c>
      <c r="P270" t="n">
        <v>319.94</v>
      </c>
      <c r="Q270" t="n">
        <v>1397.55</v>
      </c>
      <c r="R270" t="n">
        <v>219.26</v>
      </c>
      <c r="S270" t="n">
        <v>66.97</v>
      </c>
      <c r="T270" t="n">
        <v>72856.53</v>
      </c>
      <c r="U270" t="n">
        <v>0.31</v>
      </c>
      <c r="V270" t="n">
        <v>0.73</v>
      </c>
      <c r="W270" t="n">
        <v>5.56</v>
      </c>
      <c r="X270" t="n">
        <v>4.51</v>
      </c>
      <c r="Y270" t="n">
        <v>1</v>
      </c>
      <c r="Z270" t="n">
        <v>10</v>
      </c>
    </row>
    <row r="271">
      <c r="A271" t="n">
        <v>3</v>
      </c>
      <c r="B271" t="n">
        <v>70</v>
      </c>
      <c r="C271" t="inlineStr">
        <is>
          <t xml:space="preserve">CONCLUIDO	</t>
        </is>
      </c>
      <c r="D271" t="n">
        <v>2.9586</v>
      </c>
      <c r="E271" t="n">
        <v>33.8</v>
      </c>
      <c r="F271" t="n">
        <v>27.87</v>
      </c>
      <c r="G271" t="n">
        <v>13.07</v>
      </c>
      <c r="H271" t="n">
        <v>0.22</v>
      </c>
      <c r="I271" t="n">
        <v>128</v>
      </c>
      <c r="J271" t="n">
        <v>142.83</v>
      </c>
      <c r="K271" t="n">
        <v>47.83</v>
      </c>
      <c r="L271" t="n">
        <v>1.75</v>
      </c>
      <c r="M271" t="n">
        <v>126</v>
      </c>
      <c r="N271" t="n">
        <v>23.25</v>
      </c>
      <c r="O271" t="n">
        <v>17849.7</v>
      </c>
      <c r="P271" t="n">
        <v>308.8</v>
      </c>
      <c r="Q271" t="n">
        <v>1397.53</v>
      </c>
      <c r="R271" t="n">
        <v>193.44</v>
      </c>
      <c r="S271" t="n">
        <v>66.97</v>
      </c>
      <c r="T271" t="n">
        <v>60080.74</v>
      </c>
      <c r="U271" t="n">
        <v>0.35</v>
      </c>
      <c r="V271" t="n">
        <v>0.76</v>
      </c>
      <c r="W271" t="n">
        <v>5.5</v>
      </c>
      <c r="X271" t="n">
        <v>3.7</v>
      </c>
      <c r="Y271" t="n">
        <v>1</v>
      </c>
      <c r="Z271" t="n">
        <v>10</v>
      </c>
    </row>
    <row r="272">
      <c r="A272" t="n">
        <v>4</v>
      </c>
      <c r="B272" t="n">
        <v>70</v>
      </c>
      <c r="C272" t="inlineStr">
        <is>
          <t xml:space="preserve">CONCLUIDO	</t>
        </is>
      </c>
      <c r="D272" t="n">
        <v>3.0615</v>
      </c>
      <c r="E272" t="n">
        <v>32.66</v>
      </c>
      <c r="F272" t="n">
        <v>27.29</v>
      </c>
      <c r="G272" t="n">
        <v>15.02</v>
      </c>
      <c r="H272" t="n">
        <v>0.25</v>
      </c>
      <c r="I272" t="n">
        <v>109</v>
      </c>
      <c r="J272" t="n">
        <v>143.17</v>
      </c>
      <c r="K272" t="n">
        <v>47.83</v>
      </c>
      <c r="L272" t="n">
        <v>2</v>
      </c>
      <c r="M272" t="n">
        <v>107</v>
      </c>
      <c r="N272" t="n">
        <v>23.34</v>
      </c>
      <c r="O272" t="n">
        <v>17891.86</v>
      </c>
      <c r="P272" t="n">
        <v>300.41</v>
      </c>
      <c r="Q272" t="n">
        <v>1397.31</v>
      </c>
      <c r="R272" t="n">
        <v>173.84</v>
      </c>
      <c r="S272" t="n">
        <v>66.97</v>
      </c>
      <c r="T272" t="n">
        <v>50379.09</v>
      </c>
      <c r="U272" t="n">
        <v>0.39</v>
      </c>
      <c r="V272" t="n">
        <v>0.77</v>
      </c>
      <c r="W272" t="n">
        <v>5.48</v>
      </c>
      <c r="X272" t="n">
        <v>3.12</v>
      </c>
      <c r="Y272" t="n">
        <v>1</v>
      </c>
      <c r="Z272" t="n">
        <v>10</v>
      </c>
    </row>
    <row r="273">
      <c r="A273" t="n">
        <v>5</v>
      </c>
      <c r="B273" t="n">
        <v>70</v>
      </c>
      <c r="C273" t="inlineStr">
        <is>
          <t xml:space="preserve">CONCLUIDO	</t>
        </is>
      </c>
      <c r="D273" t="n">
        <v>3.1405</v>
      </c>
      <c r="E273" t="n">
        <v>31.84</v>
      </c>
      <c r="F273" t="n">
        <v>26.87</v>
      </c>
      <c r="G273" t="n">
        <v>16.97</v>
      </c>
      <c r="H273" t="n">
        <v>0.28</v>
      </c>
      <c r="I273" t="n">
        <v>95</v>
      </c>
      <c r="J273" t="n">
        <v>143.51</v>
      </c>
      <c r="K273" t="n">
        <v>47.83</v>
      </c>
      <c r="L273" t="n">
        <v>2.25</v>
      </c>
      <c r="M273" t="n">
        <v>93</v>
      </c>
      <c r="N273" t="n">
        <v>23.44</v>
      </c>
      <c r="O273" t="n">
        <v>17934.06</v>
      </c>
      <c r="P273" t="n">
        <v>293.71</v>
      </c>
      <c r="Q273" t="n">
        <v>1397.4</v>
      </c>
      <c r="R273" t="n">
        <v>161</v>
      </c>
      <c r="S273" t="n">
        <v>66.97</v>
      </c>
      <c r="T273" t="n">
        <v>44029.16</v>
      </c>
      <c r="U273" t="n">
        <v>0.42</v>
      </c>
      <c r="V273" t="n">
        <v>0.78</v>
      </c>
      <c r="W273" t="n">
        <v>5.43</v>
      </c>
      <c r="X273" t="n">
        <v>2.7</v>
      </c>
      <c r="Y273" t="n">
        <v>1</v>
      </c>
      <c r="Z273" t="n">
        <v>10</v>
      </c>
    </row>
    <row r="274">
      <c r="A274" t="n">
        <v>6</v>
      </c>
      <c r="B274" t="n">
        <v>70</v>
      </c>
      <c r="C274" t="inlineStr">
        <is>
          <t xml:space="preserve">CONCLUIDO	</t>
        </is>
      </c>
      <c r="D274" t="n">
        <v>3.2032</v>
      </c>
      <c r="E274" t="n">
        <v>31.22</v>
      </c>
      <c r="F274" t="n">
        <v>26.56</v>
      </c>
      <c r="G274" t="n">
        <v>18.97</v>
      </c>
      <c r="H274" t="n">
        <v>0.31</v>
      </c>
      <c r="I274" t="n">
        <v>84</v>
      </c>
      <c r="J274" t="n">
        <v>143.86</v>
      </c>
      <c r="K274" t="n">
        <v>47.83</v>
      </c>
      <c r="L274" t="n">
        <v>2.5</v>
      </c>
      <c r="M274" t="n">
        <v>82</v>
      </c>
      <c r="N274" t="n">
        <v>23.53</v>
      </c>
      <c r="O274" t="n">
        <v>17976.29</v>
      </c>
      <c r="P274" t="n">
        <v>288.47</v>
      </c>
      <c r="Q274" t="n">
        <v>1397.4</v>
      </c>
      <c r="R274" t="n">
        <v>150.26</v>
      </c>
      <c r="S274" t="n">
        <v>66.97</v>
      </c>
      <c r="T274" t="n">
        <v>38711.13</v>
      </c>
      <c r="U274" t="n">
        <v>0.45</v>
      </c>
      <c r="V274" t="n">
        <v>0.79</v>
      </c>
      <c r="W274" t="n">
        <v>5.44</v>
      </c>
      <c r="X274" t="n">
        <v>2.4</v>
      </c>
      <c r="Y274" t="n">
        <v>1</v>
      </c>
      <c r="Z274" t="n">
        <v>10</v>
      </c>
    </row>
    <row r="275">
      <c r="A275" t="n">
        <v>7</v>
      </c>
      <c r="B275" t="n">
        <v>70</v>
      </c>
      <c r="C275" t="inlineStr">
        <is>
          <t xml:space="preserve">CONCLUIDO	</t>
        </is>
      </c>
      <c r="D275" t="n">
        <v>3.2562</v>
      </c>
      <c r="E275" t="n">
        <v>30.71</v>
      </c>
      <c r="F275" t="n">
        <v>26.32</v>
      </c>
      <c r="G275" t="n">
        <v>21.05</v>
      </c>
      <c r="H275" t="n">
        <v>0.34</v>
      </c>
      <c r="I275" t="n">
        <v>75</v>
      </c>
      <c r="J275" t="n">
        <v>144.2</v>
      </c>
      <c r="K275" t="n">
        <v>47.83</v>
      </c>
      <c r="L275" t="n">
        <v>2.75</v>
      </c>
      <c r="M275" t="n">
        <v>73</v>
      </c>
      <c r="N275" t="n">
        <v>23.62</v>
      </c>
      <c r="O275" t="n">
        <v>18018.55</v>
      </c>
      <c r="P275" t="n">
        <v>283.44</v>
      </c>
      <c r="Q275" t="n">
        <v>1397.36</v>
      </c>
      <c r="R275" t="n">
        <v>142.55</v>
      </c>
      <c r="S275" t="n">
        <v>66.97</v>
      </c>
      <c r="T275" t="n">
        <v>34901.21</v>
      </c>
      <c r="U275" t="n">
        <v>0.47</v>
      </c>
      <c r="V275" t="n">
        <v>0.8</v>
      </c>
      <c r="W275" t="n">
        <v>5.41</v>
      </c>
      <c r="X275" t="n">
        <v>2.15</v>
      </c>
      <c r="Y275" t="n">
        <v>1</v>
      </c>
      <c r="Z275" t="n">
        <v>10</v>
      </c>
    </row>
    <row r="276">
      <c r="A276" t="n">
        <v>8</v>
      </c>
      <c r="B276" t="n">
        <v>70</v>
      </c>
      <c r="C276" t="inlineStr">
        <is>
          <t xml:space="preserve">CONCLUIDO	</t>
        </is>
      </c>
      <c r="D276" t="n">
        <v>3.3015</v>
      </c>
      <c r="E276" t="n">
        <v>30.29</v>
      </c>
      <c r="F276" t="n">
        <v>26.1</v>
      </c>
      <c r="G276" t="n">
        <v>23.03</v>
      </c>
      <c r="H276" t="n">
        <v>0.37</v>
      </c>
      <c r="I276" t="n">
        <v>68</v>
      </c>
      <c r="J276" t="n">
        <v>144.54</v>
      </c>
      <c r="K276" t="n">
        <v>47.83</v>
      </c>
      <c r="L276" t="n">
        <v>3</v>
      </c>
      <c r="M276" t="n">
        <v>66</v>
      </c>
      <c r="N276" t="n">
        <v>23.71</v>
      </c>
      <c r="O276" t="n">
        <v>18060.85</v>
      </c>
      <c r="P276" t="n">
        <v>279.19</v>
      </c>
      <c r="Q276" t="n">
        <v>1397.41</v>
      </c>
      <c r="R276" t="n">
        <v>135.11</v>
      </c>
      <c r="S276" t="n">
        <v>66.97</v>
      </c>
      <c r="T276" t="n">
        <v>31217.2</v>
      </c>
      <c r="U276" t="n">
        <v>0.5</v>
      </c>
      <c r="V276" t="n">
        <v>0.8100000000000001</v>
      </c>
      <c r="W276" t="n">
        <v>5.41</v>
      </c>
      <c r="X276" t="n">
        <v>1.93</v>
      </c>
      <c r="Y276" t="n">
        <v>1</v>
      </c>
      <c r="Z276" t="n">
        <v>10</v>
      </c>
    </row>
    <row r="277">
      <c r="A277" t="n">
        <v>9</v>
      </c>
      <c r="B277" t="n">
        <v>70</v>
      </c>
      <c r="C277" t="inlineStr">
        <is>
          <t xml:space="preserve">CONCLUIDO	</t>
        </is>
      </c>
      <c r="D277" t="n">
        <v>3.3381</v>
      </c>
      <c r="E277" t="n">
        <v>29.96</v>
      </c>
      <c r="F277" t="n">
        <v>25.94</v>
      </c>
      <c r="G277" t="n">
        <v>25.1</v>
      </c>
      <c r="H277" t="n">
        <v>0.4</v>
      </c>
      <c r="I277" t="n">
        <v>62</v>
      </c>
      <c r="J277" t="n">
        <v>144.89</v>
      </c>
      <c r="K277" t="n">
        <v>47.83</v>
      </c>
      <c r="L277" t="n">
        <v>3.25</v>
      </c>
      <c r="M277" t="n">
        <v>60</v>
      </c>
      <c r="N277" t="n">
        <v>23.81</v>
      </c>
      <c r="O277" t="n">
        <v>18103.18</v>
      </c>
      <c r="P277" t="n">
        <v>275.62</v>
      </c>
      <c r="Q277" t="n">
        <v>1397.34</v>
      </c>
      <c r="R277" t="n">
        <v>130.1</v>
      </c>
      <c r="S277" t="n">
        <v>66.97</v>
      </c>
      <c r="T277" t="n">
        <v>28741.61</v>
      </c>
      <c r="U277" t="n">
        <v>0.51</v>
      </c>
      <c r="V277" t="n">
        <v>0.8100000000000001</v>
      </c>
      <c r="W277" t="n">
        <v>5.4</v>
      </c>
      <c r="X277" t="n">
        <v>1.77</v>
      </c>
      <c r="Y277" t="n">
        <v>1</v>
      </c>
      <c r="Z277" t="n">
        <v>10</v>
      </c>
    </row>
    <row r="278">
      <c r="A278" t="n">
        <v>10</v>
      </c>
      <c r="B278" t="n">
        <v>70</v>
      </c>
      <c r="C278" t="inlineStr">
        <is>
          <t xml:space="preserve">CONCLUIDO	</t>
        </is>
      </c>
      <c r="D278" t="n">
        <v>3.3745</v>
      </c>
      <c r="E278" t="n">
        <v>29.63</v>
      </c>
      <c r="F278" t="n">
        <v>25.76</v>
      </c>
      <c r="G278" t="n">
        <v>27.11</v>
      </c>
      <c r="H278" t="n">
        <v>0.43</v>
      </c>
      <c r="I278" t="n">
        <v>57</v>
      </c>
      <c r="J278" t="n">
        <v>145.23</v>
      </c>
      <c r="K278" t="n">
        <v>47.83</v>
      </c>
      <c r="L278" t="n">
        <v>3.5</v>
      </c>
      <c r="M278" t="n">
        <v>55</v>
      </c>
      <c r="N278" t="n">
        <v>23.9</v>
      </c>
      <c r="O278" t="n">
        <v>18145.54</v>
      </c>
      <c r="P278" t="n">
        <v>271.24</v>
      </c>
      <c r="Q278" t="n">
        <v>1397.28</v>
      </c>
      <c r="R278" t="n">
        <v>124.2</v>
      </c>
      <c r="S278" t="n">
        <v>66.97</v>
      </c>
      <c r="T278" t="n">
        <v>25815.56</v>
      </c>
      <c r="U278" t="n">
        <v>0.54</v>
      </c>
      <c r="V278" t="n">
        <v>0.82</v>
      </c>
      <c r="W278" t="n">
        <v>5.39</v>
      </c>
      <c r="X278" t="n">
        <v>1.59</v>
      </c>
      <c r="Y278" t="n">
        <v>1</v>
      </c>
      <c r="Z278" t="n">
        <v>10</v>
      </c>
    </row>
    <row r="279">
      <c r="A279" t="n">
        <v>11</v>
      </c>
      <c r="B279" t="n">
        <v>70</v>
      </c>
      <c r="C279" t="inlineStr">
        <is>
          <t xml:space="preserve">CONCLUIDO	</t>
        </is>
      </c>
      <c r="D279" t="n">
        <v>3.3981</v>
      </c>
      <c r="E279" t="n">
        <v>29.43</v>
      </c>
      <c r="F279" t="n">
        <v>25.67</v>
      </c>
      <c r="G279" t="n">
        <v>29.06</v>
      </c>
      <c r="H279" t="n">
        <v>0.46</v>
      </c>
      <c r="I279" t="n">
        <v>53</v>
      </c>
      <c r="J279" t="n">
        <v>145.57</v>
      </c>
      <c r="K279" t="n">
        <v>47.83</v>
      </c>
      <c r="L279" t="n">
        <v>3.75</v>
      </c>
      <c r="M279" t="n">
        <v>51</v>
      </c>
      <c r="N279" t="n">
        <v>23.99</v>
      </c>
      <c r="O279" t="n">
        <v>18187.93</v>
      </c>
      <c r="P279" t="n">
        <v>268.47</v>
      </c>
      <c r="Q279" t="n">
        <v>1397.28</v>
      </c>
      <c r="R279" t="n">
        <v>121.55</v>
      </c>
      <c r="S279" t="n">
        <v>66.97</v>
      </c>
      <c r="T279" t="n">
        <v>24512.88</v>
      </c>
      <c r="U279" t="n">
        <v>0.55</v>
      </c>
      <c r="V279" t="n">
        <v>0.82</v>
      </c>
      <c r="W279" t="n">
        <v>5.38</v>
      </c>
      <c r="X279" t="n">
        <v>1.5</v>
      </c>
      <c r="Y279" t="n">
        <v>1</v>
      </c>
      <c r="Z279" t="n">
        <v>10</v>
      </c>
    </row>
    <row r="280">
      <c r="A280" t="n">
        <v>12</v>
      </c>
      <c r="B280" t="n">
        <v>70</v>
      </c>
      <c r="C280" t="inlineStr">
        <is>
          <t xml:space="preserve">CONCLUIDO	</t>
        </is>
      </c>
      <c r="D280" t="n">
        <v>3.4259</v>
      </c>
      <c r="E280" t="n">
        <v>29.19</v>
      </c>
      <c r="F280" t="n">
        <v>25.55</v>
      </c>
      <c r="G280" t="n">
        <v>31.28</v>
      </c>
      <c r="H280" t="n">
        <v>0.49</v>
      </c>
      <c r="I280" t="n">
        <v>49</v>
      </c>
      <c r="J280" t="n">
        <v>145.92</v>
      </c>
      <c r="K280" t="n">
        <v>47.83</v>
      </c>
      <c r="L280" t="n">
        <v>4</v>
      </c>
      <c r="M280" t="n">
        <v>47</v>
      </c>
      <c r="N280" t="n">
        <v>24.09</v>
      </c>
      <c r="O280" t="n">
        <v>18230.35</v>
      </c>
      <c r="P280" t="n">
        <v>265.4</v>
      </c>
      <c r="Q280" t="n">
        <v>1397.23</v>
      </c>
      <c r="R280" t="n">
        <v>117.34</v>
      </c>
      <c r="S280" t="n">
        <v>66.97</v>
      </c>
      <c r="T280" t="n">
        <v>22426.79</v>
      </c>
      <c r="U280" t="n">
        <v>0.57</v>
      </c>
      <c r="V280" t="n">
        <v>0.82</v>
      </c>
      <c r="W280" t="n">
        <v>5.38</v>
      </c>
      <c r="X280" t="n">
        <v>1.38</v>
      </c>
      <c r="Y280" t="n">
        <v>1</v>
      </c>
      <c r="Z280" t="n">
        <v>10</v>
      </c>
    </row>
    <row r="281">
      <c r="A281" t="n">
        <v>13</v>
      </c>
      <c r="B281" t="n">
        <v>70</v>
      </c>
      <c r="C281" t="inlineStr">
        <is>
          <t xml:space="preserve">CONCLUIDO	</t>
        </is>
      </c>
      <c r="D281" t="n">
        <v>3.4453</v>
      </c>
      <c r="E281" t="n">
        <v>29.03</v>
      </c>
      <c r="F281" t="n">
        <v>25.47</v>
      </c>
      <c r="G281" t="n">
        <v>33.22</v>
      </c>
      <c r="H281" t="n">
        <v>0.51</v>
      </c>
      <c r="I281" t="n">
        <v>46</v>
      </c>
      <c r="J281" t="n">
        <v>146.26</v>
      </c>
      <c r="K281" t="n">
        <v>47.83</v>
      </c>
      <c r="L281" t="n">
        <v>4.25</v>
      </c>
      <c r="M281" t="n">
        <v>44</v>
      </c>
      <c r="N281" t="n">
        <v>24.18</v>
      </c>
      <c r="O281" t="n">
        <v>18272.81</v>
      </c>
      <c r="P281" t="n">
        <v>262.32</v>
      </c>
      <c r="Q281" t="n">
        <v>1397.24</v>
      </c>
      <c r="R281" t="n">
        <v>114.68</v>
      </c>
      <c r="S281" t="n">
        <v>66.97</v>
      </c>
      <c r="T281" t="n">
        <v>21112.61</v>
      </c>
      <c r="U281" t="n">
        <v>0.58</v>
      </c>
      <c r="V281" t="n">
        <v>0.83</v>
      </c>
      <c r="W281" t="n">
        <v>5.38</v>
      </c>
      <c r="X281" t="n">
        <v>1.3</v>
      </c>
      <c r="Y281" t="n">
        <v>1</v>
      </c>
      <c r="Z281" t="n">
        <v>10</v>
      </c>
    </row>
    <row r="282">
      <c r="A282" t="n">
        <v>14</v>
      </c>
      <c r="B282" t="n">
        <v>70</v>
      </c>
      <c r="C282" t="inlineStr">
        <is>
          <t xml:space="preserve">CONCLUIDO	</t>
        </is>
      </c>
      <c r="D282" t="n">
        <v>3.4677</v>
      </c>
      <c r="E282" t="n">
        <v>28.84</v>
      </c>
      <c r="F282" t="n">
        <v>25.37</v>
      </c>
      <c r="G282" t="n">
        <v>35.4</v>
      </c>
      <c r="H282" t="n">
        <v>0.54</v>
      </c>
      <c r="I282" t="n">
        <v>43</v>
      </c>
      <c r="J282" t="n">
        <v>146.61</v>
      </c>
      <c r="K282" t="n">
        <v>47.83</v>
      </c>
      <c r="L282" t="n">
        <v>4.5</v>
      </c>
      <c r="M282" t="n">
        <v>41</v>
      </c>
      <c r="N282" t="n">
        <v>24.28</v>
      </c>
      <c r="O282" t="n">
        <v>18315.3</v>
      </c>
      <c r="P282" t="n">
        <v>258.76</v>
      </c>
      <c r="Q282" t="n">
        <v>1397.25</v>
      </c>
      <c r="R282" t="n">
        <v>111.51</v>
      </c>
      <c r="S282" t="n">
        <v>66.97</v>
      </c>
      <c r="T282" t="n">
        <v>19543.02</v>
      </c>
      <c r="U282" t="n">
        <v>0.6</v>
      </c>
      <c r="V282" t="n">
        <v>0.83</v>
      </c>
      <c r="W282" t="n">
        <v>5.37</v>
      </c>
      <c r="X282" t="n">
        <v>1.2</v>
      </c>
      <c r="Y282" t="n">
        <v>1</v>
      </c>
      <c r="Z282" t="n">
        <v>10</v>
      </c>
    </row>
    <row r="283">
      <c r="A283" t="n">
        <v>15</v>
      </c>
      <c r="B283" t="n">
        <v>70</v>
      </c>
      <c r="C283" t="inlineStr">
        <is>
          <t xml:space="preserve">CONCLUIDO	</t>
        </is>
      </c>
      <c r="D283" t="n">
        <v>3.4883</v>
      </c>
      <c r="E283" t="n">
        <v>28.67</v>
      </c>
      <c r="F283" t="n">
        <v>25.28</v>
      </c>
      <c r="G283" t="n">
        <v>37.92</v>
      </c>
      <c r="H283" t="n">
        <v>0.57</v>
      </c>
      <c r="I283" t="n">
        <v>40</v>
      </c>
      <c r="J283" t="n">
        <v>146.95</v>
      </c>
      <c r="K283" t="n">
        <v>47.83</v>
      </c>
      <c r="L283" t="n">
        <v>4.75</v>
      </c>
      <c r="M283" t="n">
        <v>38</v>
      </c>
      <c r="N283" t="n">
        <v>24.37</v>
      </c>
      <c r="O283" t="n">
        <v>18357.82</v>
      </c>
      <c r="P283" t="n">
        <v>256.02</v>
      </c>
      <c r="Q283" t="n">
        <v>1397.25</v>
      </c>
      <c r="R283" t="n">
        <v>108.82</v>
      </c>
      <c r="S283" t="n">
        <v>66.97</v>
      </c>
      <c r="T283" t="n">
        <v>18213.62</v>
      </c>
      <c r="U283" t="n">
        <v>0.62</v>
      </c>
      <c r="V283" t="n">
        <v>0.83</v>
      </c>
      <c r="W283" t="n">
        <v>5.36</v>
      </c>
      <c r="X283" t="n">
        <v>1.12</v>
      </c>
      <c r="Y283" t="n">
        <v>1</v>
      </c>
      <c r="Z283" t="n">
        <v>10</v>
      </c>
    </row>
    <row r="284">
      <c r="A284" t="n">
        <v>16</v>
      </c>
      <c r="B284" t="n">
        <v>70</v>
      </c>
      <c r="C284" t="inlineStr">
        <is>
          <t xml:space="preserve">CONCLUIDO	</t>
        </is>
      </c>
      <c r="D284" t="n">
        <v>3.5025</v>
      </c>
      <c r="E284" t="n">
        <v>28.55</v>
      </c>
      <c r="F284" t="n">
        <v>25.23</v>
      </c>
      <c r="G284" t="n">
        <v>39.83</v>
      </c>
      <c r="H284" t="n">
        <v>0.6</v>
      </c>
      <c r="I284" t="n">
        <v>38</v>
      </c>
      <c r="J284" t="n">
        <v>147.3</v>
      </c>
      <c r="K284" t="n">
        <v>47.83</v>
      </c>
      <c r="L284" t="n">
        <v>5</v>
      </c>
      <c r="M284" t="n">
        <v>36</v>
      </c>
      <c r="N284" t="n">
        <v>24.47</v>
      </c>
      <c r="O284" t="n">
        <v>18400.38</v>
      </c>
      <c r="P284" t="n">
        <v>252.49</v>
      </c>
      <c r="Q284" t="n">
        <v>1397.18</v>
      </c>
      <c r="R284" t="n">
        <v>107.35</v>
      </c>
      <c r="S284" t="n">
        <v>66.97</v>
      </c>
      <c r="T284" t="n">
        <v>17484.26</v>
      </c>
      <c r="U284" t="n">
        <v>0.62</v>
      </c>
      <c r="V284" t="n">
        <v>0.83</v>
      </c>
      <c r="W284" t="n">
        <v>5.35</v>
      </c>
      <c r="X284" t="n">
        <v>1.06</v>
      </c>
      <c r="Y284" t="n">
        <v>1</v>
      </c>
      <c r="Z284" t="n">
        <v>10</v>
      </c>
    </row>
    <row r="285">
      <c r="A285" t="n">
        <v>17</v>
      </c>
      <c r="B285" t="n">
        <v>70</v>
      </c>
      <c r="C285" t="inlineStr">
        <is>
          <t xml:space="preserve">CONCLUIDO	</t>
        </is>
      </c>
      <c r="D285" t="n">
        <v>3.5144</v>
      </c>
      <c r="E285" t="n">
        <v>28.45</v>
      </c>
      <c r="F285" t="n">
        <v>25.19</v>
      </c>
      <c r="G285" t="n">
        <v>41.98</v>
      </c>
      <c r="H285" t="n">
        <v>0.63</v>
      </c>
      <c r="I285" t="n">
        <v>36</v>
      </c>
      <c r="J285" t="n">
        <v>147.64</v>
      </c>
      <c r="K285" t="n">
        <v>47.83</v>
      </c>
      <c r="L285" t="n">
        <v>5.25</v>
      </c>
      <c r="M285" t="n">
        <v>34</v>
      </c>
      <c r="N285" t="n">
        <v>24.56</v>
      </c>
      <c r="O285" t="n">
        <v>18442.97</v>
      </c>
      <c r="P285" t="n">
        <v>250.09</v>
      </c>
      <c r="Q285" t="n">
        <v>1397.22</v>
      </c>
      <c r="R285" t="n">
        <v>105.94</v>
      </c>
      <c r="S285" t="n">
        <v>66.97</v>
      </c>
      <c r="T285" t="n">
        <v>16791.89</v>
      </c>
      <c r="U285" t="n">
        <v>0.63</v>
      </c>
      <c r="V285" t="n">
        <v>0.84</v>
      </c>
      <c r="W285" t="n">
        <v>5.35</v>
      </c>
      <c r="X285" t="n">
        <v>1.02</v>
      </c>
      <c r="Y285" t="n">
        <v>1</v>
      </c>
      <c r="Z285" t="n">
        <v>10</v>
      </c>
    </row>
    <row r="286">
      <c r="A286" t="n">
        <v>18</v>
      </c>
      <c r="B286" t="n">
        <v>70</v>
      </c>
      <c r="C286" t="inlineStr">
        <is>
          <t xml:space="preserve">CONCLUIDO	</t>
        </is>
      </c>
      <c r="D286" t="n">
        <v>3.5295</v>
      </c>
      <c r="E286" t="n">
        <v>28.33</v>
      </c>
      <c r="F286" t="n">
        <v>25.12</v>
      </c>
      <c r="G286" t="n">
        <v>44.33</v>
      </c>
      <c r="H286" t="n">
        <v>0.66</v>
      </c>
      <c r="I286" t="n">
        <v>34</v>
      </c>
      <c r="J286" t="n">
        <v>147.99</v>
      </c>
      <c r="K286" t="n">
        <v>47.83</v>
      </c>
      <c r="L286" t="n">
        <v>5.5</v>
      </c>
      <c r="M286" t="n">
        <v>32</v>
      </c>
      <c r="N286" t="n">
        <v>24.66</v>
      </c>
      <c r="O286" t="n">
        <v>18485.59</v>
      </c>
      <c r="P286" t="n">
        <v>247.92</v>
      </c>
      <c r="Q286" t="n">
        <v>1397.28</v>
      </c>
      <c r="R286" t="n">
        <v>103.42</v>
      </c>
      <c r="S286" t="n">
        <v>66.97</v>
      </c>
      <c r="T286" t="n">
        <v>15540.06</v>
      </c>
      <c r="U286" t="n">
        <v>0.65</v>
      </c>
      <c r="V286" t="n">
        <v>0.84</v>
      </c>
      <c r="W286" t="n">
        <v>5.36</v>
      </c>
      <c r="X286" t="n">
        <v>0.96</v>
      </c>
      <c r="Y286" t="n">
        <v>1</v>
      </c>
      <c r="Z286" t="n">
        <v>10</v>
      </c>
    </row>
    <row r="287">
      <c r="A287" t="n">
        <v>19</v>
      </c>
      <c r="B287" t="n">
        <v>70</v>
      </c>
      <c r="C287" t="inlineStr">
        <is>
          <t xml:space="preserve">CONCLUIDO	</t>
        </is>
      </c>
      <c r="D287" t="n">
        <v>3.5448</v>
      </c>
      <c r="E287" t="n">
        <v>28.21</v>
      </c>
      <c r="F287" t="n">
        <v>25.06</v>
      </c>
      <c r="G287" t="n">
        <v>46.98</v>
      </c>
      <c r="H287" t="n">
        <v>0.6899999999999999</v>
      </c>
      <c r="I287" t="n">
        <v>32</v>
      </c>
      <c r="J287" t="n">
        <v>148.33</v>
      </c>
      <c r="K287" t="n">
        <v>47.83</v>
      </c>
      <c r="L287" t="n">
        <v>5.75</v>
      </c>
      <c r="M287" t="n">
        <v>30</v>
      </c>
      <c r="N287" t="n">
        <v>24.75</v>
      </c>
      <c r="O287" t="n">
        <v>18528.25</v>
      </c>
      <c r="P287" t="n">
        <v>244.23</v>
      </c>
      <c r="Q287" t="n">
        <v>1397.28</v>
      </c>
      <c r="R287" t="n">
        <v>101.44</v>
      </c>
      <c r="S287" t="n">
        <v>66.97</v>
      </c>
      <c r="T287" t="n">
        <v>14562.21</v>
      </c>
      <c r="U287" t="n">
        <v>0.66</v>
      </c>
      <c r="V287" t="n">
        <v>0.84</v>
      </c>
      <c r="W287" t="n">
        <v>5.35</v>
      </c>
      <c r="X287" t="n">
        <v>0.89</v>
      </c>
      <c r="Y287" t="n">
        <v>1</v>
      </c>
      <c r="Z287" t="n">
        <v>10</v>
      </c>
    </row>
    <row r="288">
      <c r="A288" t="n">
        <v>20</v>
      </c>
      <c r="B288" t="n">
        <v>70</v>
      </c>
      <c r="C288" t="inlineStr">
        <is>
          <t xml:space="preserve">CONCLUIDO	</t>
        </is>
      </c>
      <c r="D288" t="n">
        <v>3.559</v>
      </c>
      <c r="E288" t="n">
        <v>28.1</v>
      </c>
      <c r="F288" t="n">
        <v>25</v>
      </c>
      <c r="G288" t="n">
        <v>50.01</v>
      </c>
      <c r="H288" t="n">
        <v>0.71</v>
      </c>
      <c r="I288" t="n">
        <v>30</v>
      </c>
      <c r="J288" t="n">
        <v>148.68</v>
      </c>
      <c r="K288" t="n">
        <v>47.83</v>
      </c>
      <c r="L288" t="n">
        <v>6</v>
      </c>
      <c r="M288" t="n">
        <v>28</v>
      </c>
      <c r="N288" t="n">
        <v>24.85</v>
      </c>
      <c r="O288" t="n">
        <v>18570.94</v>
      </c>
      <c r="P288" t="n">
        <v>241.98</v>
      </c>
      <c r="Q288" t="n">
        <v>1397.24</v>
      </c>
      <c r="R288" t="n">
        <v>99.75</v>
      </c>
      <c r="S288" t="n">
        <v>66.97</v>
      </c>
      <c r="T288" t="n">
        <v>13728.73</v>
      </c>
      <c r="U288" t="n">
        <v>0.67</v>
      </c>
      <c r="V288" t="n">
        <v>0.84</v>
      </c>
      <c r="W288" t="n">
        <v>5.35</v>
      </c>
      <c r="X288" t="n">
        <v>0.84</v>
      </c>
      <c r="Y288" t="n">
        <v>1</v>
      </c>
      <c r="Z288" t="n">
        <v>10</v>
      </c>
    </row>
    <row r="289">
      <c r="A289" t="n">
        <v>21</v>
      </c>
      <c r="B289" t="n">
        <v>70</v>
      </c>
      <c r="C289" t="inlineStr">
        <is>
          <t xml:space="preserve">CONCLUIDO	</t>
        </is>
      </c>
      <c r="D289" t="n">
        <v>3.5672</v>
      </c>
      <c r="E289" t="n">
        <v>28.03</v>
      </c>
      <c r="F289" t="n">
        <v>24.97</v>
      </c>
      <c r="G289" t="n">
        <v>51.66</v>
      </c>
      <c r="H289" t="n">
        <v>0.74</v>
      </c>
      <c r="I289" t="n">
        <v>29</v>
      </c>
      <c r="J289" t="n">
        <v>149.02</v>
      </c>
      <c r="K289" t="n">
        <v>47.83</v>
      </c>
      <c r="L289" t="n">
        <v>6.25</v>
      </c>
      <c r="M289" t="n">
        <v>27</v>
      </c>
      <c r="N289" t="n">
        <v>24.95</v>
      </c>
      <c r="O289" t="n">
        <v>18613.66</v>
      </c>
      <c r="P289" t="n">
        <v>238.33</v>
      </c>
      <c r="Q289" t="n">
        <v>1397.2</v>
      </c>
      <c r="R289" t="n">
        <v>98.58</v>
      </c>
      <c r="S289" t="n">
        <v>66.97</v>
      </c>
      <c r="T289" t="n">
        <v>13146.15</v>
      </c>
      <c r="U289" t="n">
        <v>0.68</v>
      </c>
      <c r="V289" t="n">
        <v>0.84</v>
      </c>
      <c r="W289" t="n">
        <v>5.34</v>
      </c>
      <c r="X289" t="n">
        <v>0.8</v>
      </c>
      <c r="Y289" t="n">
        <v>1</v>
      </c>
      <c r="Z289" t="n">
        <v>10</v>
      </c>
    </row>
    <row r="290">
      <c r="A290" t="n">
        <v>22</v>
      </c>
      <c r="B290" t="n">
        <v>70</v>
      </c>
      <c r="C290" t="inlineStr">
        <is>
          <t xml:space="preserve">CONCLUIDO	</t>
        </is>
      </c>
      <c r="D290" t="n">
        <v>3.5829</v>
      </c>
      <c r="E290" t="n">
        <v>27.91</v>
      </c>
      <c r="F290" t="n">
        <v>24.9</v>
      </c>
      <c r="G290" t="n">
        <v>55.34</v>
      </c>
      <c r="H290" t="n">
        <v>0.77</v>
      </c>
      <c r="I290" t="n">
        <v>27</v>
      </c>
      <c r="J290" t="n">
        <v>149.37</v>
      </c>
      <c r="K290" t="n">
        <v>47.83</v>
      </c>
      <c r="L290" t="n">
        <v>6.5</v>
      </c>
      <c r="M290" t="n">
        <v>25</v>
      </c>
      <c r="N290" t="n">
        <v>25.04</v>
      </c>
      <c r="O290" t="n">
        <v>18656.42</v>
      </c>
      <c r="P290" t="n">
        <v>235.88</v>
      </c>
      <c r="Q290" t="n">
        <v>1397.28</v>
      </c>
      <c r="R290" t="n">
        <v>96.59</v>
      </c>
      <c r="S290" t="n">
        <v>66.97</v>
      </c>
      <c r="T290" t="n">
        <v>12162.94</v>
      </c>
      <c r="U290" t="n">
        <v>0.6899999999999999</v>
      </c>
      <c r="V290" t="n">
        <v>0.85</v>
      </c>
      <c r="W290" t="n">
        <v>5.34</v>
      </c>
      <c r="X290" t="n">
        <v>0.74</v>
      </c>
      <c r="Y290" t="n">
        <v>1</v>
      </c>
      <c r="Z290" t="n">
        <v>10</v>
      </c>
    </row>
    <row r="291">
      <c r="A291" t="n">
        <v>23</v>
      </c>
      <c r="B291" t="n">
        <v>70</v>
      </c>
      <c r="C291" t="inlineStr">
        <is>
          <t xml:space="preserve">CONCLUIDO	</t>
        </is>
      </c>
      <c r="D291" t="n">
        <v>3.589</v>
      </c>
      <c r="E291" t="n">
        <v>27.86</v>
      </c>
      <c r="F291" t="n">
        <v>24.88</v>
      </c>
      <c r="G291" t="n">
        <v>57.42</v>
      </c>
      <c r="H291" t="n">
        <v>0.8</v>
      </c>
      <c r="I291" t="n">
        <v>26</v>
      </c>
      <c r="J291" t="n">
        <v>149.72</v>
      </c>
      <c r="K291" t="n">
        <v>47.83</v>
      </c>
      <c r="L291" t="n">
        <v>6.75</v>
      </c>
      <c r="M291" t="n">
        <v>24</v>
      </c>
      <c r="N291" t="n">
        <v>25.14</v>
      </c>
      <c r="O291" t="n">
        <v>18699.2</v>
      </c>
      <c r="P291" t="n">
        <v>231.89</v>
      </c>
      <c r="Q291" t="n">
        <v>1397.23</v>
      </c>
      <c r="R291" t="n">
        <v>95.86</v>
      </c>
      <c r="S291" t="n">
        <v>66.97</v>
      </c>
      <c r="T291" t="n">
        <v>11803.15</v>
      </c>
      <c r="U291" t="n">
        <v>0.7</v>
      </c>
      <c r="V291" t="n">
        <v>0.85</v>
      </c>
      <c r="W291" t="n">
        <v>5.34</v>
      </c>
      <c r="X291" t="n">
        <v>0.72</v>
      </c>
      <c r="Y291" t="n">
        <v>1</v>
      </c>
      <c r="Z291" t="n">
        <v>10</v>
      </c>
    </row>
    <row r="292">
      <c r="A292" t="n">
        <v>24</v>
      </c>
      <c r="B292" t="n">
        <v>70</v>
      </c>
      <c r="C292" t="inlineStr">
        <is>
          <t xml:space="preserve">CONCLUIDO	</t>
        </is>
      </c>
      <c r="D292" t="n">
        <v>3.5969</v>
      </c>
      <c r="E292" t="n">
        <v>27.8</v>
      </c>
      <c r="F292" t="n">
        <v>24.85</v>
      </c>
      <c r="G292" t="n">
        <v>59.64</v>
      </c>
      <c r="H292" t="n">
        <v>0.83</v>
      </c>
      <c r="I292" t="n">
        <v>25</v>
      </c>
      <c r="J292" t="n">
        <v>150.07</v>
      </c>
      <c r="K292" t="n">
        <v>47.83</v>
      </c>
      <c r="L292" t="n">
        <v>7</v>
      </c>
      <c r="M292" t="n">
        <v>23</v>
      </c>
      <c r="N292" t="n">
        <v>25.24</v>
      </c>
      <c r="O292" t="n">
        <v>18742.03</v>
      </c>
      <c r="P292" t="n">
        <v>230.13</v>
      </c>
      <c r="Q292" t="n">
        <v>1397.21</v>
      </c>
      <c r="R292" t="n">
        <v>94.75</v>
      </c>
      <c r="S292" t="n">
        <v>66.97</v>
      </c>
      <c r="T292" t="n">
        <v>11252.74</v>
      </c>
      <c r="U292" t="n">
        <v>0.71</v>
      </c>
      <c r="V292" t="n">
        <v>0.85</v>
      </c>
      <c r="W292" t="n">
        <v>5.34</v>
      </c>
      <c r="X292" t="n">
        <v>0.6899999999999999</v>
      </c>
      <c r="Y292" t="n">
        <v>1</v>
      </c>
      <c r="Z292" t="n">
        <v>10</v>
      </c>
    </row>
    <row r="293">
      <c r="A293" t="n">
        <v>25</v>
      </c>
      <c r="B293" t="n">
        <v>70</v>
      </c>
      <c r="C293" t="inlineStr">
        <is>
          <t xml:space="preserve">CONCLUIDO	</t>
        </is>
      </c>
      <c r="D293" t="n">
        <v>3.6029</v>
      </c>
      <c r="E293" t="n">
        <v>27.76</v>
      </c>
      <c r="F293" t="n">
        <v>24.83</v>
      </c>
      <c r="G293" t="n">
        <v>62.08</v>
      </c>
      <c r="H293" t="n">
        <v>0.85</v>
      </c>
      <c r="I293" t="n">
        <v>24</v>
      </c>
      <c r="J293" t="n">
        <v>150.41</v>
      </c>
      <c r="K293" t="n">
        <v>47.83</v>
      </c>
      <c r="L293" t="n">
        <v>7.25</v>
      </c>
      <c r="M293" t="n">
        <v>20</v>
      </c>
      <c r="N293" t="n">
        <v>25.33</v>
      </c>
      <c r="O293" t="n">
        <v>18784.88</v>
      </c>
      <c r="P293" t="n">
        <v>227.91</v>
      </c>
      <c r="Q293" t="n">
        <v>1397.22</v>
      </c>
      <c r="R293" t="n">
        <v>94.22</v>
      </c>
      <c r="S293" t="n">
        <v>66.97</v>
      </c>
      <c r="T293" t="n">
        <v>10989.98</v>
      </c>
      <c r="U293" t="n">
        <v>0.71</v>
      </c>
      <c r="V293" t="n">
        <v>0.85</v>
      </c>
      <c r="W293" t="n">
        <v>5.34</v>
      </c>
      <c r="X293" t="n">
        <v>0.67</v>
      </c>
      <c r="Y293" t="n">
        <v>1</v>
      </c>
      <c r="Z293" t="n">
        <v>10</v>
      </c>
    </row>
    <row r="294">
      <c r="A294" t="n">
        <v>26</v>
      </c>
      <c r="B294" t="n">
        <v>70</v>
      </c>
      <c r="C294" t="inlineStr">
        <is>
          <t xml:space="preserve">CONCLUIDO	</t>
        </is>
      </c>
      <c r="D294" t="n">
        <v>3.611</v>
      </c>
      <c r="E294" t="n">
        <v>27.69</v>
      </c>
      <c r="F294" t="n">
        <v>24.8</v>
      </c>
      <c r="G294" t="n">
        <v>64.7</v>
      </c>
      <c r="H294" t="n">
        <v>0.88</v>
      </c>
      <c r="I294" t="n">
        <v>23</v>
      </c>
      <c r="J294" t="n">
        <v>150.76</v>
      </c>
      <c r="K294" t="n">
        <v>47.83</v>
      </c>
      <c r="L294" t="n">
        <v>7.5</v>
      </c>
      <c r="M294" t="n">
        <v>18</v>
      </c>
      <c r="N294" t="n">
        <v>25.43</v>
      </c>
      <c r="O294" t="n">
        <v>18827.77</v>
      </c>
      <c r="P294" t="n">
        <v>225.08</v>
      </c>
      <c r="Q294" t="n">
        <v>1397.24</v>
      </c>
      <c r="R294" t="n">
        <v>92.94</v>
      </c>
      <c r="S294" t="n">
        <v>66.97</v>
      </c>
      <c r="T294" t="n">
        <v>10356.24</v>
      </c>
      <c r="U294" t="n">
        <v>0.72</v>
      </c>
      <c r="V294" t="n">
        <v>0.85</v>
      </c>
      <c r="W294" t="n">
        <v>5.34</v>
      </c>
      <c r="X294" t="n">
        <v>0.64</v>
      </c>
      <c r="Y294" t="n">
        <v>1</v>
      </c>
      <c r="Z294" t="n">
        <v>10</v>
      </c>
    </row>
    <row r="295">
      <c r="A295" t="n">
        <v>27</v>
      </c>
      <c r="B295" t="n">
        <v>70</v>
      </c>
      <c r="C295" t="inlineStr">
        <is>
          <t xml:space="preserve">CONCLUIDO	</t>
        </is>
      </c>
      <c r="D295" t="n">
        <v>3.6183</v>
      </c>
      <c r="E295" t="n">
        <v>27.64</v>
      </c>
      <c r="F295" t="n">
        <v>24.77</v>
      </c>
      <c r="G295" t="n">
        <v>67.56</v>
      </c>
      <c r="H295" t="n">
        <v>0.91</v>
      </c>
      <c r="I295" t="n">
        <v>22</v>
      </c>
      <c r="J295" t="n">
        <v>151.11</v>
      </c>
      <c r="K295" t="n">
        <v>47.83</v>
      </c>
      <c r="L295" t="n">
        <v>7.75</v>
      </c>
      <c r="M295" t="n">
        <v>12</v>
      </c>
      <c r="N295" t="n">
        <v>25.53</v>
      </c>
      <c r="O295" t="n">
        <v>18870.7</v>
      </c>
      <c r="P295" t="n">
        <v>223.12</v>
      </c>
      <c r="Q295" t="n">
        <v>1397.27</v>
      </c>
      <c r="R295" t="n">
        <v>92.03</v>
      </c>
      <c r="S295" t="n">
        <v>66.97</v>
      </c>
      <c r="T295" t="n">
        <v>9908.99</v>
      </c>
      <c r="U295" t="n">
        <v>0.73</v>
      </c>
      <c r="V295" t="n">
        <v>0.85</v>
      </c>
      <c r="W295" t="n">
        <v>5.34</v>
      </c>
      <c r="X295" t="n">
        <v>0.61</v>
      </c>
      <c r="Y295" t="n">
        <v>1</v>
      </c>
      <c r="Z295" t="n">
        <v>10</v>
      </c>
    </row>
    <row r="296">
      <c r="A296" t="n">
        <v>28</v>
      </c>
      <c r="B296" t="n">
        <v>70</v>
      </c>
      <c r="C296" t="inlineStr">
        <is>
          <t xml:space="preserve">CONCLUIDO	</t>
        </is>
      </c>
      <c r="D296" t="n">
        <v>3.6169</v>
      </c>
      <c r="E296" t="n">
        <v>27.65</v>
      </c>
      <c r="F296" t="n">
        <v>24.78</v>
      </c>
      <c r="G296" t="n">
        <v>67.59</v>
      </c>
      <c r="H296" t="n">
        <v>0.9399999999999999</v>
      </c>
      <c r="I296" t="n">
        <v>22</v>
      </c>
      <c r="J296" t="n">
        <v>151.46</v>
      </c>
      <c r="K296" t="n">
        <v>47.83</v>
      </c>
      <c r="L296" t="n">
        <v>8</v>
      </c>
      <c r="M296" t="n">
        <v>6</v>
      </c>
      <c r="N296" t="n">
        <v>25.63</v>
      </c>
      <c r="O296" t="n">
        <v>18913.66</v>
      </c>
      <c r="P296" t="n">
        <v>221.83</v>
      </c>
      <c r="Q296" t="n">
        <v>1397.17</v>
      </c>
      <c r="R296" t="n">
        <v>91.88</v>
      </c>
      <c r="S296" t="n">
        <v>66.97</v>
      </c>
      <c r="T296" t="n">
        <v>9831.4</v>
      </c>
      <c r="U296" t="n">
        <v>0.73</v>
      </c>
      <c r="V296" t="n">
        <v>0.85</v>
      </c>
      <c r="W296" t="n">
        <v>5.36</v>
      </c>
      <c r="X296" t="n">
        <v>0.62</v>
      </c>
      <c r="Y296" t="n">
        <v>1</v>
      </c>
      <c r="Z296" t="n">
        <v>10</v>
      </c>
    </row>
    <row r="297">
      <c r="A297" t="n">
        <v>29</v>
      </c>
      <c r="B297" t="n">
        <v>70</v>
      </c>
      <c r="C297" t="inlineStr">
        <is>
          <t xml:space="preserve">CONCLUIDO	</t>
        </is>
      </c>
      <c r="D297" t="n">
        <v>3.6173</v>
      </c>
      <c r="E297" t="n">
        <v>27.64</v>
      </c>
      <c r="F297" t="n">
        <v>24.78</v>
      </c>
      <c r="G297" t="n">
        <v>67.58</v>
      </c>
      <c r="H297" t="n">
        <v>0.96</v>
      </c>
      <c r="I297" t="n">
        <v>22</v>
      </c>
      <c r="J297" t="n">
        <v>151.81</v>
      </c>
      <c r="K297" t="n">
        <v>47.83</v>
      </c>
      <c r="L297" t="n">
        <v>8.25</v>
      </c>
      <c r="M297" t="n">
        <v>2</v>
      </c>
      <c r="N297" t="n">
        <v>25.73</v>
      </c>
      <c r="O297" t="n">
        <v>18956.65</v>
      </c>
      <c r="P297" t="n">
        <v>221.45</v>
      </c>
      <c r="Q297" t="n">
        <v>1397.2</v>
      </c>
      <c r="R297" t="n">
        <v>91.95999999999999</v>
      </c>
      <c r="S297" t="n">
        <v>66.97</v>
      </c>
      <c r="T297" t="n">
        <v>9871.040000000001</v>
      </c>
      <c r="U297" t="n">
        <v>0.73</v>
      </c>
      <c r="V297" t="n">
        <v>0.85</v>
      </c>
      <c r="W297" t="n">
        <v>5.35</v>
      </c>
      <c r="X297" t="n">
        <v>0.62</v>
      </c>
      <c r="Y297" t="n">
        <v>1</v>
      </c>
      <c r="Z297" t="n">
        <v>10</v>
      </c>
    </row>
    <row r="298">
      <c r="A298" t="n">
        <v>30</v>
      </c>
      <c r="B298" t="n">
        <v>70</v>
      </c>
      <c r="C298" t="inlineStr">
        <is>
          <t xml:space="preserve">CONCLUIDO	</t>
        </is>
      </c>
      <c r="D298" t="n">
        <v>3.6154</v>
      </c>
      <c r="E298" t="n">
        <v>27.66</v>
      </c>
      <c r="F298" t="n">
        <v>24.8</v>
      </c>
      <c r="G298" t="n">
        <v>67.62</v>
      </c>
      <c r="H298" t="n">
        <v>0.99</v>
      </c>
      <c r="I298" t="n">
        <v>22</v>
      </c>
      <c r="J298" t="n">
        <v>152.15</v>
      </c>
      <c r="K298" t="n">
        <v>47.83</v>
      </c>
      <c r="L298" t="n">
        <v>8.5</v>
      </c>
      <c r="M298" t="n">
        <v>2</v>
      </c>
      <c r="N298" t="n">
        <v>25.83</v>
      </c>
      <c r="O298" t="n">
        <v>18999.67</v>
      </c>
      <c r="P298" t="n">
        <v>221.44</v>
      </c>
      <c r="Q298" t="n">
        <v>1397.17</v>
      </c>
      <c r="R298" t="n">
        <v>92.20999999999999</v>
      </c>
      <c r="S298" t="n">
        <v>66.97</v>
      </c>
      <c r="T298" t="n">
        <v>9994.959999999999</v>
      </c>
      <c r="U298" t="n">
        <v>0.73</v>
      </c>
      <c r="V298" t="n">
        <v>0.85</v>
      </c>
      <c r="W298" t="n">
        <v>5.36</v>
      </c>
      <c r="X298" t="n">
        <v>0.63</v>
      </c>
      <c r="Y298" t="n">
        <v>1</v>
      </c>
      <c r="Z298" t="n">
        <v>10</v>
      </c>
    </row>
    <row r="299">
      <c r="A299" t="n">
        <v>31</v>
      </c>
      <c r="B299" t="n">
        <v>70</v>
      </c>
      <c r="C299" t="inlineStr">
        <is>
          <t xml:space="preserve">CONCLUIDO	</t>
        </is>
      </c>
      <c r="D299" t="n">
        <v>3.624</v>
      </c>
      <c r="E299" t="n">
        <v>27.59</v>
      </c>
      <c r="F299" t="n">
        <v>24.76</v>
      </c>
      <c r="G299" t="n">
        <v>70.73999999999999</v>
      </c>
      <c r="H299" t="n">
        <v>1.02</v>
      </c>
      <c r="I299" t="n">
        <v>21</v>
      </c>
      <c r="J299" t="n">
        <v>152.5</v>
      </c>
      <c r="K299" t="n">
        <v>47.83</v>
      </c>
      <c r="L299" t="n">
        <v>8.75</v>
      </c>
      <c r="M299" t="n">
        <v>1</v>
      </c>
      <c r="N299" t="n">
        <v>25.93</v>
      </c>
      <c r="O299" t="n">
        <v>19042.73</v>
      </c>
      <c r="P299" t="n">
        <v>221.22</v>
      </c>
      <c r="Q299" t="n">
        <v>1397.22</v>
      </c>
      <c r="R299" t="n">
        <v>91.18000000000001</v>
      </c>
      <c r="S299" t="n">
        <v>66.97</v>
      </c>
      <c r="T299" t="n">
        <v>9487.75</v>
      </c>
      <c r="U299" t="n">
        <v>0.73</v>
      </c>
      <c r="V299" t="n">
        <v>0.85</v>
      </c>
      <c r="W299" t="n">
        <v>5.35</v>
      </c>
      <c r="X299" t="n">
        <v>0.59</v>
      </c>
      <c r="Y299" t="n">
        <v>1</v>
      </c>
      <c r="Z299" t="n">
        <v>10</v>
      </c>
    </row>
    <row r="300">
      <c r="A300" t="n">
        <v>32</v>
      </c>
      <c r="B300" t="n">
        <v>70</v>
      </c>
      <c r="C300" t="inlineStr">
        <is>
          <t xml:space="preserve">CONCLUIDO	</t>
        </is>
      </c>
      <c r="D300" t="n">
        <v>3.6245</v>
      </c>
      <c r="E300" t="n">
        <v>27.59</v>
      </c>
      <c r="F300" t="n">
        <v>24.75</v>
      </c>
      <c r="G300" t="n">
        <v>70.73</v>
      </c>
      <c r="H300" t="n">
        <v>1.04</v>
      </c>
      <c r="I300" t="n">
        <v>21</v>
      </c>
      <c r="J300" t="n">
        <v>152.85</v>
      </c>
      <c r="K300" t="n">
        <v>47.83</v>
      </c>
      <c r="L300" t="n">
        <v>9</v>
      </c>
      <c r="M300" t="n">
        <v>0</v>
      </c>
      <c r="N300" t="n">
        <v>26.03</v>
      </c>
      <c r="O300" t="n">
        <v>19085.83</v>
      </c>
      <c r="P300" t="n">
        <v>221.6</v>
      </c>
      <c r="Q300" t="n">
        <v>1397.34</v>
      </c>
      <c r="R300" t="n">
        <v>90.84999999999999</v>
      </c>
      <c r="S300" t="n">
        <v>66.97</v>
      </c>
      <c r="T300" t="n">
        <v>9319.530000000001</v>
      </c>
      <c r="U300" t="n">
        <v>0.74</v>
      </c>
      <c r="V300" t="n">
        <v>0.85</v>
      </c>
      <c r="W300" t="n">
        <v>5.36</v>
      </c>
      <c r="X300" t="n">
        <v>0.59</v>
      </c>
      <c r="Y300" t="n">
        <v>1</v>
      </c>
      <c r="Z300" t="n">
        <v>10</v>
      </c>
    </row>
    <row r="301">
      <c r="A301" t="n">
        <v>0</v>
      </c>
      <c r="B301" t="n">
        <v>90</v>
      </c>
      <c r="C301" t="inlineStr">
        <is>
          <t xml:space="preserve">CONCLUIDO	</t>
        </is>
      </c>
      <c r="D301" t="n">
        <v>2.1077</v>
      </c>
      <c r="E301" t="n">
        <v>47.44</v>
      </c>
      <c r="F301" t="n">
        <v>33.68</v>
      </c>
      <c r="G301" t="n">
        <v>6.34</v>
      </c>
      <c r="H301" t="n">
        <v>0.1</v>
      </c>
      <c r="I301" t="n">
        <v>319</v>
      </c>
      <c r="J301" t="n">
        <v>176.73</v>
      </c>
      <c r="K301" t="n">
        <v>52.44</v>
      </c>
      <c r="L301" t="n">
        <v>1</v>
      </c>
      <c r="M301" t="n">
        <v>317</v>
      </c>
      <c r="N301" t="n">
        <v>33.29</v>
      </c>
      <c r="O301" t="n">
        <v>22031.19</v>
      </c>
      <c r="P301" t="n">
        <v>440.61</v>
      </c>
      <c r="Q301" t="n">
        <v>1397.88</v>
      </c>
      <c r="R301" t="n">
        <v>382.23</v>
      </c>
      <c r="S301" t="n">
        <v>66.97</v>
      </c>
      <c r="T301" t="n">
        <v>153520.06</v>
      </c>
      <c r="U301" t="n">
        <v>0.18</v>
      </c>
      <c r="V301" t="n">
        <v>0.63</v>
      </c>
      <c r="W301" t="n">
        <v>5.85</v>
      </c>
      <c r="X301" t="n">
        <v>9.5</v>
      </c>
      <c r="Y301" t="n">
        <v>1</v>
      </c>
      <c r="Z301" t="n">
        <v>10</v>
      </c>
    </row>
    <row r="302">
      <c r="A302" t="n">
        <v>1</v>
      </c>
      <c r="B302" t="n">
        <v>90</v>
      </c>
      <c r="C302" t="inlineStr">
        <is>
          <t xml:space="preserve">CONCLUIDO	</t>
        </is>
      </c>
      <c r="D302" t="n">
        <v>2.3945</v>
      </c>
      <c r="E302" t="n">
        <v>41.76</v>
      </c>
      <c r="F302" t="n">
        <v>31.02</v>
      </c>
      <c r="G302" t="n">
        <v>7.95</v>
      </c>
      <c r="H302" t="n">
        <v>0.13</v>
      </c>
      <c r="I302" t="n">
        <v>234</v>
      </c>
      <c r="J302" t="n">
        <v>177.1</v>
      </c>
      <c r="K302" t="n">
        <v>52.44</v>
      </c>
      <c r="L302" t="n">
        <v>1.25</v>
      </c>
      <c r="M302" t="n">
        <v>232</v>
      </c>
      <c r="N302" t="n">
        <v>33.41</v>
      </c>
      <c r="O302" t="n">
        <v>22076.81</v>
      </c>
      <c r="P302" t="n">
        <v>404.18</v>
      </c>
      <c r="Q302" t="n">
        <v>1397.71</v>
      </c>
      <c r="R302" t="n">
        <v>296.55</v>
      </c>
      <c r="S302" t="n">
        <v>66.97</v>
      </c>
      <c r="T302" t="n">
        <v>111108.29</v>
      </c>
      <c r="U302" t="n">
        <v>0.23</v>
      </c>
      <c r="V302" t="n">
        <v>0.68</v>
      </c>
      <c r="W302" t="n">
        <v>5.66</v>
      </c>
      <c r="X302" t="n">
        <v>6.85</v>
      </c>
      <c r="Y302" t="n">
        <v>1</v>
      </c>
      <c r="Z302" t="n">
        <v>10</v>
      </c>
    </row>
    <row r="303">
      <c r="A303" t="n">
        <v>2</v>
      </c>
      <c r="B303" t="n">
        <v>90</v>
      </c>
      <c r="C303" t="inlineStr">
        <is>
          <t xml:space="preserve">CONCLUIDO	</t>
        </is>
      </c>
      <c r="D303" t="n">
        <v>2.5924</v>
      </c>
      <c r="E303" t="n">
        <v>38.57</v>
      </c>
      <c r="F303" t="n">
        <v>29.58</v>
      </c>
      <c r="G303" t="n">
        <v>9.59</v>
      </c>
      <c r="H303" t="n">
        <v>0.15</v>
      </c>
      <c r="I303" t="n">
        <v>185</v>
      </c>
      <c r="J303" t="n">
        <v>177.47</v>
      </c>
      <c r="K303" t="n">
        <v>52.44</v>
      </c>
      <c r="L303" t="n">
        <v>1.5</v>
      </c>
      <c r="M303" t="n">
        <v>183</v>
      </c>
      <c r="N303" t="n">
        <v>33.53</v>
      </c>
      <c r="O303" t="n">
        <v>22122.46</v>
      </c>
      <c r="P303" t="n">
        <v>383.85</v>
      </c>
      <c r="Q303" t="n">
        <v>1397.57</v>
      </c>
      <c r="R303" t="n">
        <v>248.56</v>
      </c>
      <c r="S303" t="n">
        <v>66.97</v>
      </c>
      <c r="T303" t="n">
        <v>87354.24000000001</v>
      </c>
      <c r="U303" t="n">
        <v>0.27</v>
      </c>
      <c r="V303" t="n">
        <v>0.71</v>
      </c>
      <c r="W303" t="n">
        <v>5.61</v>
      </c>
      <c r="X303" t="n">
        <v>5.4</v>
      </c>
      <c r="Y303" t="n">
        <v>1</v>
      </c>
      <c r="Z303" t="n">
        <v>10</v>
      </c>
    </row>
    <row r="304">
      <c r="A304" t="n">
        <v>3</v>
      </c>
      <c r="B304" t="n">
        <v>90</v>
      </c>
      <c r="C304" t="inlineStr">
        <is>
          <t xml:space="preserve">CONCLUIDO	</t>
        </is>
      </c>
      <c r="D304" t="n">
        <v>2.7419</v>
      </c>
      <c r="E304" t="n">
        <v>36.47</v>
      </c>
      <c r="F304" t="n">
        <v>28.61</v>
      </c>
      <c r="G304" t="n">
        <v>11.22</v>
      </c>
      <c r="H304" t="n">
        <v>0.17</v>
      </c>
      <c r="I304" t="n">
        <v>153</v>
      </c>
      <c r="J304" t="n">
        <v>177.84</v>
      </c>
      <c r="K304" t="n">
        <v>52.44</v>
      </c>
      <c r="L304" t="n">
        <v>1.75</v>
      </c>
      <c r="M304" t="n">
        <v>151</v>
      </c>
      <c r="N304" t="n">
        <v>33.65</v>
      </c>
      <c r="O304" t="n">
        <v>22168.15</v>
      </c>
      <c r="P304" t="n">
        <v>369.68</v>
      </c>
      <c r="Q304" t="n">
        <v>1397.51</v>
      </c>
      <c r="R304" t="n">
        <v>217.39</v>
      </c>
      <c r="S304" t="n">
        <v>66.97</v>
      </c>
      <c r="T304" t="n">
        <v>71930.78999999999</v>
      </c>
      <c r="U304" t="n">
        <v>0.31</v>
      </c>
      <c r="V304" t="n">
        <v>0.74</v>
      </c>
      <c r="W304" t="n">
        <v>5.55</v>
      </c>
      <c r="X304" t="n">
        <v>4.44</v>
      </c>
      <c r="Y304" t="n">
        <v>1</v>
      </c>
      <c r="Z304" t="n">
        <v>10</v>
      </c>
    </row>
    <row r="305">
      <c r="A305" t="n">
        <v>4</v>
      </c>
      <c r="B305" t="n">
        <v>90</v>
      </c>
      <c r="C305" t="inlineStr">
        <is>
          <t xml:space="preserve">CONCLUIDO	</t>
        </is>
      </c>
      <c r="D305" t="n">
        <v>2.8535</v>
      </c>
      <c r="E305" t="n">
        <v>35.05</v>
      </c>
      <c r="F305" t="n">
        <v>27.97</v>
      </c>
      <c r="G305" t="n">
        <v>12.81</v>
      </c>
      <c r="H305" t="n">
        <v>0.2</v>
      </c>
      <c r="I305" t="n">
        <v>131</v>
      </c>
      <c r="J305" t="n">
        <v>178.21</v>
      </c>
      <c r="K305" t="n">
        <v>52.44</v>
      </c>
      <c r="L305" t="n">
        <v>2</v>
      </c>
      <c r="M305" t="n">
        <v>129</v>
      </c>
      <c r="N305" t="n">
        <v>33.77</v>
      </c>
      <c r="O305" t="n">
        <v>22213.89</v>
      </c>
      <c r="P305" t="n">
        <v>359.99</v>
      </c>
      <c r="Q305" t="n">
        <v>1397.48</v>
      </c>
      <c r="R305" t="n">
        <v>196.11</v>
      </c>
      <c r="S305" t="n">
        <v>66.97</v>
      </c>
      <c r="T305" t="n">
        <v>61400.9</v>
      </c>
      <c r="U305" t="n">
        <v>0.34</v>
      </c>
      <c r="V305" t="n">
        <v>0.75</v>
      </c>
      <c r="W305" t="n">
        <v>5.51</v>
      </c>
      <c r="X305" t="n">
        <v>3.8</v>
      </c>
      <c r="Y305" t="n">
        <v>1</v>
      </c>
      <c r="Z305" t="n">
        <v>10</v>
      </c>
    </row>
    <row r="306">
      <c r="A306" t="n">
        <v>5</v>
      </c>
      <c r="B306" t="n">
        <v>90</v>
      </c>
      <c r="C306" t="inlineStr">
        <is>
          <t xml:space="preserve">CONCLUIDO	</t>
        </is>
      </c>
      <c r="D306" t="n">
        <v>2.9538</v>
      </c>
      <c r="E306" t="n">
        <v>33.85</v>
      </c>
      <c r="F306" t="n">
        <v>27.42</v>
      </c>
      <c r="G306" t="n">
        <v>14.56</v>
      </c>
      <c r="H306" t="n">
        <v>0.22</v>
      </c>
      <c r="I306" t="n">
        <v>113</v>
      </c>
      <c r="J306" t="n">
        <v>178.59</v>
      </c>
      <c r="K306" t="n">
        <v>52.44</v>
      </c>
      <c r="L306" t="n">
        <v>2.25</v>
      </c>
      <c r="M306" t="n">
        <v>111</v>
      </c>
      <c r="N306" t="n">
        <v>33.89</v>
      </c>
      <c r="O306" t="n">
        <v>22259.66</v>
      </c>
      <c r="P306" t="n">
        <v>351.2</v>
      </c>
      <c r="Q306" t="n">
        <v>1397.55</v>
      </c>
      <c r="R306" t="n">
        <v>178.49</v>
      </c>
      <c r="S306" t="n">
        <v>66.97</v>
      </c>
      <c r="T306" t="n">
        <v>52682.51</v>
      </c>
      <c r="U306" t="n">
        <v>0.38</v>
      </c>
      <c r="V306" t="n">
        <v>0.77</v>
      </c>
      <c r="W306" t="n">
        <v>5.48</v>
      </c>
      <c r="X306" t="n">
        <v>3.25</v>
      </c>
      <c r="Y306" t="n">
        <v>1</v>
      </c>
      <c r="Z306" t="n">
        <v>10</v>
      </c>
    </row>
    <row r="307">
      <c r="A307" t="n">
        <v>6</v>
      </c>
      <c r="B307" t="n">
        <v>90</v>
      </c>
      <c r="C307" t="inlineStr">
        <is>
          <t xml:space="preserve">CONCLUIDO	</t>
        </is>
      </c>
      <c r="D307" t="n">
        <v>3.0284</v>
      </c>
      <c r="E307" t="n">
        <v>33.02</v>
      </c>
      <c r="F307" t="n">
        <v>27.04</v>
      </c>
      <c r="G307" t="n">
        <v>16.23</v>
      </c>
      <c r="H307" t="n">
        <v>0.25</v>
      </c>
      <c r="I307" t="n">
        <v>100</v>
      </c>
      <c r="J307" t="n">
        <v>178.96</v>
      </c>
      <c r="K307" t="n">
        <v>52.44</v>
      </c>
      <c r="L307" t="n">
        <v>2.5</v>
      </c>
      <c r="M307" t="n">
        <v>98</v>
      </c>
      <c r="N307" t="n">
        <v>34.02</v>
      </c>
      <c r="O307" t="n">
        <v>22305.48</v>
      </c>
      <c r="P307" t="n">
        <v>345</v>
      </c>
      <c r="Q307" t="n">
        <v>1397.41</v>
      </c>
      <c r="R307" t="n">
        <v>166.13</v>
      </c>
      <c r="S307" t="n">
        <v>66.97</v>
      </c>
      <c r="T307" t="n">
        <v>46567.23</v>
      </c>
      <c r="U307" t="n">
        <v>0.4</v>
      </c>
      <c r="V307" t="n">
        <v>0.78</v>
      </c>
      <c r="W307" t="n">
        <v>5.46</v>
      </c>
      <c r="X307" t="n">
        <v>2.88</v>
      </c>
      <c r="Y307" t="n">
        <v>1</v>
      </c>
      <c r="Z307" t="n">
        <v>10</v>
      </c>
    </row>
    <row r="308">
      <c r="A308" t="n">
        <v>7</v>
      </c>
      <c r="B308" t="n">
        <v>90</v>
      </c>
      <c r="C308" t="inlineStr">
        <is>
          <t xml:space="preserve">CONCLUIDO	</t>
        </is>
      </c>
      <c r="D308" t="n">
        <v>3.0892</v>
      </c>
      <c r="E308" t="n">
        <v>32.37</v>
      </c>
      <c r="F308" t="n">
        <v>26.75</v>
      </c>
      <c r="G308" t="n">
        <v>17.83</v>
      </c>
      <c r="H308" t="n">
        <v>0.27</v>
      </c>
      <c r="I308" t="n">
        <v>90</v>
      </c>
      <c r="J308" t="n">
        <v>179.33</v>
      </c>
      <c r="K308" t="n">
        <v>52.44</v>
      </c>
      <c r="L308" t="n">
        <v>2.75</v>
      </c>
      <c r="M308" t="n">
        <v>88</v>
      </c>
      <c r="N308" t="n">
        <v>34.14</v>
      </c>
      <c r="O308" t="n">
        <v>22351.34</v>
      </c>
      <c r="P308" t="n">
        <v>339.87</v>
      </c>
      <c r="Q308" t="n">
        <v>1397.23</v>
      </c>
      <c r="R308" t="n">
        <v>156.57</v>
      </c>
      <c r="S308" t="n">
        <v>66.97</v>
      </c>
      <c r="T308" t="n">
        <v>41835.94</v>
      </c>
      <c r="U308" t="n">
        <v>0.43</v>
      </c>
      <c r="V308" t="n">
        <v>0.79</v>
      </c>
      <c r="W308" t="n">
        <v>5.45</v>
      </c>
      <c r="X308" t="n">
        <v>2.58</v>
      </c>
      <c r="Y308" t="n">
        <v>1</v>
      </c>
      <c r="Z308" t="n">
        <v>10</v>
      </c>
    </row>
    <row r="309">
      <c r="A309" t="n">
        <v>8</v>
      </c>
      <c r="B309" t="n">
        <v>90</v>
      </c>
      <c r="C309" t="inlineStr">
        <is>
          <t xml:space="preserve">CONCLUIDO	</t>
        </is>
      </c>
      <c r="D309" t="n">
        <v>3.1468</v>
      </c>
      <c r="E309" t="n">
        <v>31.78</v>
      </c>
      <c r="F309" t="n">
        <v>26.48</v>
      </c>
      <c r="G309" t="n">
        <v>19.61</v>
      </c>
      <c r="H309" t="n">
        <v>0.3</v>
      </c>
      <c r="I309" t="n">
        <v>81</v>
      </c>
      <c r="J309" t="n">
        <v>179.7</v>
      </c>
      <c r="K309" t="n">
        <v>52.44</v>
      </c>
      <c r="L309" t="n">
        <v>3</v>
      </c>
      <c r="M309" t="n">
        <v>79</v>
      </c>
      <c r="N309" t="n">
        <v>34.26</v>
      </c>
      <c r="O309" t="n">
        <v>22397.24</v>
      </c>
      <c r="P309" t="n">
        <v>334.58</v>
      </c>
      <c r="Q309" t="n">
        <v>1397.28</v>
      </c>
      <c r="R309" t="n">
        <v>147.61</v>
      </c>
      <c r="S309" t="n">
        <v>66.97</v>
      </c>
      <c r="T309" t="n">
        <v>37400.85</v>
      </c>
      <c r="U309" t="n">
        <v>0.45</v>
      </c>
      <c r="V309" t="n">
        <v>0.79</v>
      </c>
      <c r="W309" t="n">
        <v>5.44</v>
      </c>
      <c r="X309" t="n">
        <v>2.31</v>
      </c>
      <c r="Y309" t="n">
        <v>1</v>
      </c>
      <c r="Z309" t="n">
        <v>10</v>
      </c>
    </row>
    <row r="310">
      <c r="A310" t="n">
        <v>9</v>
      </c>
      <c r="B310" t="n">
        <v>90</v>
      </c>
      <c r="C310" t="inlineStr">
        <is>
          <t xml:space="preserve">CONCLUIDO	</t>
        </is>
      </c>
      <c r="D310" t="n">
        <v>3.1925</v>
      </c>
      <c r="E310" t="n">
        <v>31.32</v>
      </c>
      <c r="F310" t="n">
        <v>26.27</v>
      </c>
      <c r="G310" t="n">
        <v>21.3</v>
      </c>
      <c r="H310" t="n">
        <v>0.32</v>
      </c>
      <c r="I310" t="n">
        <v>74</v>
      </c>
      <c r="J310" t="n">
        <v>180.07</v>
      </c>
      <c r="K310" t="n">
        <v>52.44</v>
      </c>
      <c r="L310" t="n">
        <v>3.25</v>
      </c>
      <c r="M310" t="n">
        <v>72</v>
      </c>
      <c r="N310" t="n">
        <v>34.38</v>
      </c>
      <c r="O310" t="n">
        <v>22443.18</v>
      </c>
      <c r="P310" t="n">
        <v>330.73</v>
      </c>
      <c r="Q310" t="n">
        <v>1397.37</v>
      </c>
      <c r="R310" t="n">
        <v>140.64</v>
      </c>
      <c r="S310" t="n">
        <v>66.97</v>
      </c>
      <c r="T310" t="n">
        <v>33953.35</v>
      </c>
      <c r="U310" t="n">
        <v>0.48</v>
      </c>
      <c r="V310" t="n">
        <v>0.8</v>
      </c>
      <c r="W310" t="n">
        <v>5.43</v>
      </c>
      <c r="X310" t="n">
        <v>2.1</v>
      </c>
      <c r="Y310" t="n">
        <v>1</v>
      </c>
      <c r="Z310" t="n">
        <v>10</v>
      </c>
    </row>
    <row r="311">
      <c r="A311" t="n">
        <v>10</v>
      </c>
      <c r="B311" t="n">
        <v>90</v>
      </c>
      <c r="C311" t="inlineStr">
        <is>
          <t xml:space="preserve">CONCLUIDO	</t>
        </is>
      </c>
      <c r="D311" t="n">
        <v>3.2314</v>
      </c>
      <c r="E311" t="n">
        <v>30.95</v>
      </c>
      <c r="F311" t="n">
        <v>26.11</v>
      </c>
      <c r="G311" t="n">
        <v>23.04</v>
      </c>
      <c r="H311" t="n">
        <v>0.34</v>
      </c>
      <c r="I311" t="n">
        <v>68</v>
      </c>
      <c r="J311" t="n">
        <v>180.45</v>
      </c>
      <c r="K311" t="n">
        <v>52.44</v>
      </c>
      <c r="L311" t="n">
        <v>3.5</v>
      </c>
      <c r="M311" t="n">
        <v>66</v>
      </c>
      <c r="N311" t="n">
        <v>34.51</v>
      </c>
      <c r="O311" t="n">
        <v>22489.16</v>
      </c>
      <c r="P311" t="n">
        <v>326.93</v>
      </c>
      <c r="Q311" t="n">
        <v>1397.35</v>
      </c>
      <c r="R311" t="n">
        <v>135.72</v>
      </c>
      <c r="S311" t="n">
        <v>66.97</v>
      </c>
      <c r="T311" t="n">
        <v>31519.54</v>
      </c>
      <c r="U311" t="n">
        <v>0.49</v>
      </c>
      <c r="V311" t="n">
        <v>0.8100000000000001</v>
      </c>
      <c r="W311" t="n">
        <v>5.41</v>
      </c>
      <c r="X311" t="n">
        <v>1.94</v>
      </c>
      <c r="Y311" t="n">
        <v>1</v>
      </c>
      <c r="Z311" t="n">
        <v>10</v>
      </c>
    </row>
    <row r="312">
      <c r="A312" t="n">
        <v>11</v>
      </c>
      <c r="B312" t="n">
        <v>90</v>
      </c>
      <c r="C312" t="inlineStr">
        <is>
          <t xml:space="preserve">CONCLUIDO	</t>
        </is>
      </c>
      <c r="D312" t="n">
        <v>3.2662</v>
      </c>
      <c r="E312" t="n">
        <v>30.62</v>
      </c>
      <c r="F312" t="n">
        <v>25.96</v>
      </c>
      <c r="G312" t="n">
        <v>24.72</v>
      </c>
      <c r="H312" t="n">
        <v>0.37</v>
      </c>
      <c r="I312" t="n">
        <v>63</v>
      </c>
      <c r="J312" t="n">
        <v>180.82</v>
      </c>
      <c r="K312" t="n">
        <v>52.44</v>
      </c>
      <c r="L312" t="n">
        <v>3.75</v>
      </c>
      <c r="M312" t="n">
        <v>61</v>
      </c>
      <c r="N312" t="n">
        <v>34.63</v>
      </c>
      <c r="O312" t="n">
        <v>22535.19</v>
      </c>
      <c r="P312" t="n">
        <v>323.46</v>
      </c>
      <c r="Q312" t="n">
        <v>1397.28</v>
      </c>
      <c r="R312" t="n">
        <v>130.7</v>
      </c>
      <c r="S312" t="n">
        <v>66.97</v>
      </c>
      <c r="T312" t="n">
        <v>29038.41</v>
      </c>
      <c r="U312" t="n">
        <v>0.51</v>
      </c>
      <c r="V312" t="n">
        <v>0.8100000000000001</v>
      </c>
      <c r="W312" t="n">
        <v>5.4</v>
      </c>
      <c r="X312" t="n">
        <v>1.79</v>
      </c>
      <c r="Y312" t="n">
        <v>1</v>
      </c>
      <c r="Z312" t="n">
        <v>10</v>
      </c>
    </row>
    <row r="313">
      <c r="A313" t="n">
        <v>12</v>
      </c>
      <c r="B313" t="n">
        <v>90</v>
      </c>
      <c r="C313" t="inlineStr">
        <is>
          <t xml:space="preserve">CONCLUIDO	</t>
        </is>
      </c>
      <c r="D313" t="n">
        <v>3.2935</v>
      </c>
      <c r="E313" t="n">
        <v>30.36</v>
      </c>
      <c r="F313" t="n">
        <v>25.84</v>
      </c>
      <c r="G313" t="n">
        <v>26.28</v>
      </c>
      <c r="H313" t="n">
        <v>0.39</v>
      </c>
      <c r="I313" t="n">
        <v>59</v>
      </c>
      <c r="J313" t="n">
        <v>181.19</v>
      </c>
      <c r="K313" t="n">
        <v>52.44</v>
      </c>
      <c r="L313" t="n">
        <v>4</v>
      </c>
      <c r="M313" t="n">
        <v>57</v>
      </c>
      <c r="N313" t="n">
        <v>34.75</v>
      </c>
      <c r="O313" t="n">
        <v>22581.25</v>
      </c>
      <c r="P313" t="n">
        <v>320.48</v>
      </c>
      <c r="Q313" t="n">
        <v>1397.32</v>
      </c>
      <c r="R313" t="n">
        <v>127.21</v>
      </c>
      <c r="S313" t="n">
        <v>66.97</v>
      </c>
      <c r="T313" t="n">
        <v>27310.81</v>
      </c>
      <c r="U313" t="n">
        <v>0.53</v>
      </c>
      <c r="V313" t="n">
        <v>0.8100000000000001</v>
      </c>
      <c r="W313" t="n">
        <v>5.39</v>
      </c>
      <c r="X313" t="n">
        <v>1.68</v>
      </c>
      <c r="Y313" t="n">
        <v>1</v>
      </c>
      <c r="Z313" t="n">
        <v>10</v>
      </c>
    </row>
    <row r="314">
      <c r="A314" t="n">
        <v>13</v>
      </c>
      <c r="B314" t="n">
        <v>90</v>
      </c>
      <c r="C314" t="inlineStr">
        <is>
          <t xml:space="preserve">CONCLUIDO	</t>
        </is>
      </c>
      <c r="D314" t="n">
        <v>3.3231</v>
      </c>
      <c r="E314" t="n">
        <v>30.09</v>
      </c>
      <c r="F314" t="n">
        <v>25.72</v>
      </c>
      <c r="G314" t="n">
        <v>28.05</v>
      </c>
      <c r="H314" t="n">
        <v>0.42</v>
      </c>
      <c r="I314" t="n">
        <v>55</v>
      </c>
      <c r="J314" t="n">
        <v>181.57</v>
      </c>
      <c r="K314" t="n">
        <v>52.44</v>
      </c>
      <c r="L314" t="n">
        <v>4.25</v>
      </c>
      <c r="M314" t="n">
        <v>53</v>
      </c>
      <c r="N314" t="n">
        <v>34.88</v>
      </c>
      <c r="O314" t="n">
        <v>22627.36</v>
      </c>
      <c r="P314" t="n">
        <v>317.68</v>
      </c>
      <c r="Q314" t="n">
        <v>1397.33</v>
      </c>
      <c r="R314" t="n">
        <v>122.85</v>
      </c>
      <c r="S314" t="n">
        <v>66.97</v>
      </c>
      <c r="T314" t="n">
        <v>25153.55</v>
      </c>
      <c r="U314" t="n">
        <v>0.55</v>
      </c>
      <c r="V314" t="n">
        <v>0.82</v>
      </c>
      <c r="W314" t="n">
        <v>5.39</v>
      </c>
      <c r="X314" t="n">
        <v>1.55</v>
      </c>
      <c r="Y314" t="n">
        <v>1</v>
      </c>
      <c r="Z314" t="n">
        <v>10</v>
      </c>
    </row>
    <row r="315">
      <c r="A315" t="n">
        <v>14</v>
      </c>
      <c r="B315" t="n">
        <v>90</v>
      </c>
      <c r="C315" t="inlineStr">
        <is>
          <t xml:space="preserve">CONCLUIDO	</t>
        </is>
      </c>
      <c r="D315" t="n">
        <v>3.343</v>
      </c>
      <c r="E315" t="n">
        <v>29.91</v>
      </c>
      <c r="F315" t="n">
        <v>25.64</v>
      </c>
      <c r="G315" t="n">
        <v>29.59</v>
      </c>
      <c r="H315" t="n">
        <v>0.44</v>
      </c>
      <c r="I315" t="n">
        <v>52</v>
      </c>
      <c r="J315" t="n">
        <v>181.94</v>
      </c>
      <c r="K315" t="n">
        <v>52.44</v>
      </c>
      <c r="L315" t="n">
        <v>4.5</v>
      </c>
      <c r="M315" t="n">
        <v>50</v>
      </c>
      <c r="N315" t="n">
        <v>35</v>
      </c>
      <c r="O315" t="n">
        <v>22673.63</v>
      </c>
      <c r="P315" t="n">
        <v>315.01</v>
      </c>
      <c r="Q315" t="n">
        <v>1397.29</v>
      </c>
      <c r="R315" t="n">
        <v>120.76</v>
      </c>
      <c r="S315" t="n">
        <v>66.97</v>
      </c>
      <c r="T315" t="n">
        <v>24119.62</v>
      </c>
      <c r="U315" t="n">
        <v>0.55</v>
      </c>
      <c r="V315" t="n">
        <v>0.82</v>
      </c>
      <c r="W315" t="n">
        <v>5.38</v>
      </c>
      <c r="X315" t="n">
        <v>1.48</v>
      </c>
      <c r="Y315" t="n">
        <v>1</v>
      </c>
      <c r="Z315" t="n">
        <v>10</v>
      </c>
    </row>
    <row r="316">
      <c r="A316" t="n">
        <v>15</v>
      </c>
      <c r="B316" t="n">
        <v>90</v>
      </c>
      <c r="C316" t="inlineStr">
        <is>
          <t xml:space="preserve">CONCLUIDO	</t>
        </is>
      </c>
      <c r="D316" t="n">
        <v>3.3752</v>
      </c>
      <c r="E316" t="n">
        <v>29.63</v>
      </c>
      <c r="F316" t="n">
        <v>25.5</v>
      </c>
      <c r="G316" t="n">
        <v>31.88</v>
      </c>
      <c r="H316" t="n">
        <v>0.46</v>
      </c>
      <c r="I316" t="n">
        <v>48</v>
      </c>
      <c r="J316" t="n">
        <v>182.32</v>
      </c>
      <c r="K316" t="n">
        <v>52.44</v>
      </c>
      <c r="L316" t="n">
        <v>4.75</v>
      </c>
      <c r="M316" t="n">
        <v>46</v>
      </c>
      <c r="N316" t="n">
        <v>35.12</v>
      </c>
      <c r="O316" t="n">
        <v>22719.83</v>
      </c>
      <c r="P316" t="n">
        <v>311.64</v>
      </c>
      <c r="Q316" t="n">
        <v>1397.32</v>
      </c>
      <c r="R316" t="n">
        <v>115.84</v>
      </c>
      <c r="S316" t="n">
        <v>66.97</v>
      </c>
      <c r="T316" t="n">
        <v>21682.85</v>
      </c>
      <c r="U316" t="n">
        <v>0.58</v>
      </c>
      <c r="V316" t="n">
        <v>0.83</v>
      </c>
      <c r="W316" t="n">
        <v>5.38</v>
      </c>
      <c r="X316" t="n">
        <v>1.33</v>
      </c>
      <c r="Y316" t="n">
        <v>1</v>
      </c>
      <c r="Z316" t="n">
        <v>10</v>
      </c>
    </row>
    <row r="317">
      <c r="A317" t="n">
        <v>16</v>
      </c>
      <c r="B317" t="n">
        <v>90</v>
      </c>
      <c r="C317" t="inlineStr">
        <is>
          <t xml:space="preserve">CONCLUIDO	</t>
        </is>
      </c>
      <c r="D317" t="n">
        <v>3.3884</v>
      </c>
      <c r="E317" t="n">
        <v>29.51</v>
      </c>
      <c r="F317" t="n">
        <v>25.46</v>
      </c>
      <c r="G317" t="n">
        <v>33.2</v>
      </c>
      <c r="H317" t="n">
        <v>0.49</v>
      </c>
      <c r="I317" t="n">
        <v>46</v>
      </c>
      <c r="J317" t="n">
        <v>182.69</v>
      </c>
      <c r="K317" t="n">
        <v>52.44</v>
      </c>
      <c r="L317" t="n">
        <v>5</v>
      </c>
      <c r="M317" t="n">
        <v>44</v>
      </c>
      <c r="N317" t="n">
        <v>35.25</v>
      </c>
      <c r="O317" t="n">
        <v>22766.06</v>
      </c>
      <c r="P317" t="n">
        <v>310.03</v>
      </c>
      <c r="Q317" t="n">
        <v>1397.22</v>
      </c>
      <c r="R317" t="n">
        <v>114.5</v>
      </c>
      <c r="S317" t="n">
        <v>66.97</v>
      </c>
      <c r="T317" t="n">
        <v>21021.44</v>
      </c>
      <c r="U317" t="n">
        <v>0.58</v>
      </c>
      <c r="V317" t="n">
        <v>0.83</v>
      </c>
      <c r="W317" t="n">
        <v>5.37</v>
      </c>
      <c r="X317" t="n">
        <v>1.29</v>
      </c>
      <c r="Y317" t="n">
        <v>1</v>
      </c>
      <c r="Z317" t="n">
        <v>10</v>
      </c>
    </row>
    <row r="318">
      <c r="A318" t="n">
        <v>17</v>
      </c>
      <c r="B318" t="n">
        <v>90</v>
      </c>
      <c r="C318" t="inlineStr">
        <is>
          <t xml:space="preserve">CONCLUIDO	</t>
        </is>
      </c>
      <c r="D318" t="n">
        <v>3.4105</v>
      </c>
      <c r="E318" t="n">
        <v>29.32</v>
      </c>
      <c r="F318" t="n">
        <v>25.37</v>
      </c>
      <c r="G318" t="n">
        <v>35.4</v>
      </c>
      <c r="H318" t="n">
        <v>0.51</v>
      </c>
      <c r="I318" t="n">
        <v>43</v>
      </c>
      <c r="J318" t="n">
        <v>183.07</v>
      </c>
      <c r="K318" t="n">
        <v>52.44</v>
      </c>
      <c r="L318" t="n">
        <v>5.25</v>
      </c>
      <c r="M318" t="n">
        <v>41</v>
      </c>
      <c r="N318" t="n">
        <v>35.37</v>
      </c>
      <c r="O318" t="n">
        <v>22812.34</v>
      </c>
      <c r="P318" t="n">
        <v>307.06</v>
      </c>
      <c r="Q318" t="n">
        <v>1397.31</v>
      </c>
      <c r="R318" t="n">
        <v>111.95</v>
      </c>
      <c r="S318" t="n">
        <v>66.97</v>
      </c>
      <c r="T318" t="n">
        <v>19763.81</v>
      </c>
      <c r="U318" t="n">
        <v>0.6</v>
      </c>
      <c r="V318" t="n">
        <v>0.83</v>
      </c>
      <c r="W318" t="n">
        <v>5.36</v>
      </c>
      <c r="X318" t="n">
        <v>1.2</v>
      </c>
      <c r="Y318" t="n">
        <v>1</v>
      </c>
      <c r="Z318" t="n">
        <v>10</v>
      </c>
    </row>
    <row r="319">
      <c r="A319" t="n">
        <v>18</v>
      </c>
      <c r="B319" t="n">
        <v>90</v>
      </c>
      <c r="C319" t="inlineStr">
        <is>
          <t xml:space="preserve">CONCLUIDO	</t>
        </is>
      </c>
      <c r="D319" t="n">
        <v>3.4277</v>
      </c>
      <c r="E319" t="n">
        <v>29.17</v>
      </c>
      <c r="F319" t="n">
        <v>25.3</v>
      </c>
      <c r="G319" t="n">
        <v>37.02</v>
      </c>
      <c r="H319" t="n">
        <v>0.53</v>
      </c>
      <c r="I319" t="n">
        <v>41</v>
      </c>
      <c r="J319" t="n">
        <v>183.44</v>
      </c>
      <c r="K319" t="n">
        <v>52.44</v>
      </c>
      <c r="L319" t="n">
        <v>5.5</v>
      </c>
      <c r="M319" t="n">
        <v>39</v>
      </c>
      <c r="N319" t="n">
        <v>35.5</v>
      </c>
      <c r="O319" t="n">
        <v>22858.66</v>
      </c>
      <c r="P319" t="n">
        <v>304.38</v>
      </c>
      <c r="Q319" t="n">
        <v>1397.29</v>
      </c>
      <c r="R319" t="n">
        <v>109.12</v>
      </c>
      <c r="S319" t="n">
        <v>66.97</v>
      </c>
      <c r="T319" t="n">
        <v>18355.73</v>
      </c>
      <c r="U319" t="n">
        <v>0.61</v>
      </c>
      <c r="V319" t="n">
        <v>0.83</v>
      </c>
      <c r="W319" t="n">
        <v>5.36</v>
      </c>
      <c r="X319" t="n">
        <v>1.13</v>
      </c>
      <c r="Y319" t="n">
        <v>1</v>
      </c>
      <c r="Z319" t="n">
        <v>10</v>
      </c>
    </row>
    <row r="320">
      <c r="A320" t="n">
        <v>19</v>
      </c>
      <c r="B320" t="n">
        <v>90</v>
      </c>
      <c r="C320" t="inlineStr">
        <is>
          <t xml:space="preserve">CONCLUIDO	</t>
        </is>
      </c>
      <c r="D320" t="n">
        <v>3.4391</v>
      </c>
      <c r="E320" t="n">
        <v>29.08</v>
      </c>
      <c r="F320" t="n">
        <v>25.27</v>
      </c>
      <c r="G320" t="n">
        <v>38.88</v>
      </c>
      <c r="H320" t="n">
        <v>0.55</v>
      </c>
      <c r="I320" t="n">
        <v>39</v>
      </c>
      <c r="J320" t="n">
        <v>183.82</v>
      </c>
      <c r="K320" t="n">
        <v>52.44</v>
      </c>
      <c r="L320" t="n">
        <v>5.75</v>
      </c>
      <c r="M320" t="n">
        <v>37</v>
      </c>
      <c r="N320" t="n">
        <v>35.63</v>
      </c>
      <c r="O320" t="n">
        <v>22905.03</v>
      </c>
      <c r="P320" t="n">
        <v>302.2</v>
      </c>
      <c r="Q320" t="n">
        <v>1397.28</v>
      </c>
      <c r="R320" t="n">
        <v>108.55</v>
      </c>
      <c r="S320" t="n">
        <v>66.97</v>
      </c>
      <c r="T320" t="n">
        <v>18082.76</v>
      </c>
      <c r="U320" t="n">
        <v>0.62</v>
      </c>
      <c r="V320" t="n">
        <v>0.83</v>
      </c>
      <c r="W320" t="n">
        <v>5.36</v>
      </c>
      <c r="X320" t="n">
        <v>1.1</v>
      </c>
      <c r="Y320" t="n">
        <v>1</v>
      </c>
      <c r="Z320" t="n">
        <v>10</v>
      </c>
    </row>
    <row r="321">
      <c r="A321" t="n">
        <v>20</v>
      </c>
      <c r="B321" t="n">
        <v>90</v>
      </c>
      <c r="C321" t="inlineStr">
        <is>
          <t xml:space="preserve">CONCLUIDO	</t>
        </is>
      </c>
      <c r="D321" t="n">
        <v>3.454</v>
      </c>
      <c r="E321" t="n">
        <v>28.95</v>
      </c>
      <c r="F321" t="n">
        <v>25.22</v>
      </c>
      <c r="G321" t="n">
        <v>40.89</v>
      </c>
      <c r="H321" t="n">
        <v>0.58</v>
      </c>
      <c r="I321" t="n">
        <v>37</v>
      </c>
      <c r="J321" t="n">
        <v>184.19</v>
      </c>
      <c r="K321" t="n">
        <v>52.44</v>
      </c>
      <c r="L321" t="n">
        <v>6</v>
      </c>
      <c r="M321" t="n">
        <v>35</v>
      </c>
      <c r="N321" t="n">
        <v>35.75</v>
      </c>
      <c r="O321" t="n">
        <v>22951.43</v>
      </c>
      <c r="P321" t="n">
        <v>300.57</v>
      </c>
      <c r="Q321" t="n">
        <v>1397.27</v>
      </c>
      <c r="R321" t="n">
        <v>106.56</v>
      </c>
      <c r="S321" t="n">
        <v>66.97</v>
      </c>
      <c r="T321" t="n">
        <v>17096.29</v>
      </c>
      <c r="U321" t="n">
        <v>0.63</v>
      </c>
      <c r="V321" t="n">
        <v>0.83</v>
      </c>
      <c r="W321" t="n">
        <v>5.36</v>
      </c>
      <c r="X321" t="n">
        <v>1.05</v>
      </c>
      <c r="Y321" t="n">
        <v>1</v>
      </c>
      <c r="Z321" t="n">
        <v>10</v>
      </c>
    </row>
    <row r="322">
      <c r="A322" t="n">
        <v>21</v>
      </c>
      <c r="B322" t="n">
        <v>90</v>
      </c>
      <c r="C322" t="inlineStr">
        <is>
          <t xml:space="preserve">CONCLUIDO	</t>
        </is>
      </c>
      <c r="D322" t="n">
        <v>3.4614</v>
      </c>
      <c r="E322" t="n">
        <v>28.89</v>
      </c>
      <c r="F322" t="n">
        <v>25.19</v>
      </c>
      <c r="G322" t="n">
        <v>41.98</v>
      </c>
      <c r="H322" t="n">
        <v>0.6</v>
      </c>
      <c r="I322" t="n">
        <v>36</v>
      </c>
      <c r="J322" t="n">
        <v>184.57</v>
      </c>
      <c r="K322" t="n">
        <v>52.44</v>
      </c>
      <c r="L322" t="n">
        <v>6.25</v>
      </c>
      <c r="M322" t="n">
        <v>34</v>
      </c>
      <c r="N322" t="n">
        <v>35.88</v>
      </c>
      <c r="O322" t="n">
        <v>22997.88</v>
      </c>
      <c r="P322" t="n">
        <v>298.45</v>
      </c>
      <c r="Q322" t="n">
        <v>1397.28</v>
      </c>
      <c r="R322" t="n">
        <v>106</v>
      </c>
      <c r="S322" t="n">
        <v>66.97</v>
      </c>
      <c r="T322" t="n">
        <v>16820.14</v>
      </c>
      <c r="U322" t="n">
        <v>0.63</v>
      </c>
      <c r="V322" t="n">
        <v>0.84</v>
      </c>
      <c r="W322" t="n">
        <v>5.35</v>
      </c>
      <c r="X322" t="n">
        <v>1.02</v>
      </c>
      <c r="Y322" t="n">
        <v>1</v>
      </c>
      <c r="Z322" t="n">
        <v>10</v>
      </c>
    </row>
    <row r="323">
      <c r="A323" t="n">
        <v>22</v>
      </c>
      <c r="B323" t="n">
        <v>90</v>
      </c>
      <c r="C323" t="inlineStr">
        <is>
          <t xml:space="preserve">CONCLUIDO	</t>
        </is>
      </c>
      <c r="D323" t="n">
        <v>3.4802</v>
      </c>
      <c r="E323" t="n">
        <v>28.73</v>
      </c>
      <c r="F323" t="n">
        <v>25.1</v>
      </c>
      <c r="G323" t="n">
        <v>44.3</v>
      </c>
      <c r="H323" t="n">
        <v>0.62</v>
      </c>
      <c r="I323" t="n">
        <v>34</v>
      </c>
      <c r="J323" t="n">
        <v>184.95</v>
      </c>
      <c r="K323" t="n">
        <v>52.44</v>
      </c>
      <c r="L323" t="n">
        <v>6.5</v>
      </c>
      <c r="M323" t="n">
        <v>32</v>
      </c>
      <c r="N323" t="n">
        <v>36.01</v>
      </c>
      <c r="O323" t="n">
        <v>23044.38</v>
      </c>
      <c r="P323" t="n">
        <v>295.51</v>
      </c>
      <c r="Q323" t="n">
        <v>1397.27</v>
      </c>
      <c r="R323" t="n">
        <v>102.94</v>
      </c>
      <c r="S323" t="n">
        <v>66.97</v>
      </c>
      <c r="T323" t="n">
        <v>15303.71</v>
      </c>
      <c r="U323" t="n">
        <v>0.65</v>
      </c>
      <c r="V323" t="n">
        <v>0.84</v>
      </c>
      <c r="W323" t="n">
        <v>5.35</v>
      </c>
      <c r="X323" t="n">
        <v>0.9399999999999999</v>
      </c>
      <c r="Y323" t="n">
        <v>1</v>
      </c>
      <c r="Z323" t="n">
        <v>10</v>
      </c>
    </row>
    <row r="324">
      <c r="A324" t="n">
        <v>23</v>
      </c>
      <c r="B324" t="n">
        <v>90</v>
      </c>
      <c r="C324" t="inlineStr">
        <is>
          <t xml:space="preserve">CONCLUIDO	</t>
        </is>
      </c>
      <c r="D324" t="n">
        <v>3.4865</v>
      </c>
      <c r="E324" t="n">
        <v>28.68</v>
      </c>
      <c r="F324" t="n">
        <v>25.09</v>
      </c>
      <c r="G324" t="n">
        <v>45.61</v>
      </c>
      <c r="H324" t="n">
        <v>0.65</v>
      </c>
      <c r="I324" t="n">
        <v>33</v>
      </c>
      <c r="J324" t="n">
        <v>185.33</v>
      </c>
      <c r="K324" t="n">
        <v>52.44</v>
      </c>
      <c r="L324" t="n">
        <v>6.75</v>
      </c>
      <c r="M324" t="n">
        <v>31</v>
      </c>
      <c r="N324" t="n">
        <v>36.13</v>
      </c>
      <c r="O324" t="n">
        <v>23090.91</v>
      </c>
      <c r="P324" t="n">
        <v>294.43</v>
      </c>
      <c r="Q324" t="n">
        <v>1397.22</v>
      </c>
      <c r="R324" t="n">
        <v>102.48</v>
      </c>
      <c r="S324" t="n">
        <v>66.97</v>
      </c>
      <c r="T324" t="n">
        <v>15075.03</v>
      </c>
      <c r="U324" t="n">
        <v>0.65</v>
      </c>
      <c r="V324" t="n">
        <v>0.84</v>
      </c>
      <c r="W324" t="n">
        <v>5.35</v>
      </c>
      <c r="X324" t="n">
        <v>0.92</v>
      </c>
      <c r="Y324" t="n">
        <v>1</v>
      </c>
      <c r="Z324" t="n">
        <v>10</v>
      </c>
    </row>
    <row r="325">
      <c r="A325" t="n">
        <v>24</v>
      </c>
      <c r="B325" t="n">
        <v>90</v>
      </c>
      <c r="C325" t="inlineStr">
        <is>
          <t xml:space="preserve">CONCLUIDO	</t>
        </is>
      </c>
      <c r="D325" t="n">
        <v>3.5007</v>
      </c>
      <c r="E325" t="n">
        <v>28.57</v>
      </c>
      <c r="F325" t="n">
        <v>25.04</v>
      </c>
      <c r="G325" t="n">
        <v>48.47</v>
      </c>
      <c r="H325" t="n">
        <v>0.67</v>
      </c>
      <c r="I325" t="n">
        <v>31</v>
      </c>
      <c r="J325" t="n">
        <v>185.7</v>
      </c>
      <c r="K325" t="n">
        <v>52.44</v>
      </c>
      <c r="L325" t="n">
        <v>7</v>
      </c>
      <c r="M325" t="n">
        <v>29</v>
      </c>
      <c r="N325" t="n">
        <v>36.26</v>
      </c>
      <c r="O325" t="n">
        <v>23137.49</v>
      </c>
      <c r="P325" t="n">
        <v>291.92</v>
      </c>
      <c r="Q325" t="n">
        <v>1397.21</v>
      </c>
      <c r="R325" t="n">
        <v>101</v>
      </c>
      <c r="S325" t="n">
        <v>66.97</v>
      </c>
      <c r="T325" t="n">
        <v>14347.47</v>
      </c>
      <c r="U325" t="n">
        <v>0.66</v>
      </c>
      <c r="V325" t="n">
        <v>0.84</v>
      </c>
      <c r="W325" t="n">
        <v>5.35</v>
      </c>
      <c r="X325" t="n">
        <v>0.88</v>
      </c>
      <c r="Y325" t="n">
        <v>1</v>
      </c>
      <c r="Z325" t="n">
        <v>10</v>
      </c>
    </row>
    <row r="326">
      <c r="A326" t="n">
        <v>25</v>
      </c>
      <c r="B326" t="n">
        <v>90</v>
      </c>
      <c r="C326" t="inlineStr">
        <is>
          <t xml:space="preserve">CONCLUIDO	</t>
        </is>
      </c>
      <c r="D326" t="n">
        <v>3.5106</v>
      </c>
      <c r="E326" t="n">
        <v>28.49</v>
      </c>
      <c r="F326" t="n">
        <v>25</v>
      </c>
      <c r="G326" t="n">
        <v>50</v>
      </c>
      <c r="H326" t="n">
        <v>0.6899999999999999</v>
      </c>
      <c r="I326" t="n">
        <v>30</v>
      </c>
      <c r="J326" t="n">
        <v>186.08</v>
      </c>
      <c r="K326" t="n">
        <v>52.44</v>
      </c>
      <c r="L326" t="n">
        <v>7.25</v>
      </c>
      <c r="M326" t="n">
        <v>28</v>
      </c>
      <c r="N326" t="n">
        <v>36.39</v>
      </c>
      <c r="O326" t="n">
        <v>23184.11</v>
      </c>
      <c r="P326" t="n">
        <v>289.3</v>
      </c>
      <c r="Q326" t="n">
        <v>1397.2</v>
      </c>
      <c r="R326" t="n">
        <v>99.87</v>
      </c>
      <c r="S326" t="n">
        <v>66.97</v>
      </c>
      <c r="T326" t="n">
        <v>13785.28</v>
      </c>
      <c r="U326" t="n">
        <v>0.67</v>
      </c>
      <c r="V326" t="n">
        <v>0.84</v>
      </c>
      <c r="W326" t="n">
        <v>5.34</v>
      </c>
      <c r="X326" t="n">
        <v>0.83</v>
      </c>
      <c r="Y326" t="n">
        <v>1</v>
      </c>
      <c r="Z326" t="n">
        <v>10</v>
      </c>
    </row>
    <row r="327">
      <c r="A327" t="n">
        <v>26</v>
      </c>
      <c r="B327" t="n">
        <v>90</v>
      </c>
      <c r="C327" t="inlineStr">
        <is>
          <t xml:space="preserve">CONCLUIDO	</t>
        </is>
      </c>
      <c r="D327" t="n">
        <v>3.5192</v>
      </c>
      <c r="E327" t="n">
        <v>28.42</v>
      </c>
      <c r="F327" t="n">
        <v>24.96</v>
      </c>
      <c r="G327" t="n">
        <v>51.65</v>
      </c>
      <c r="H327" t="n">
        <v>0.71</v>
      </c>
      <c r="I327" t="n">
        <v>29</v>
      </c>
      <c r="J327" t="n">
        <v>186.46</v>
      </c>
      <c r="K327" t="n">
        <v>52.44</v>
      </c>
      <c r="L327" t="n">
        <v>7.5</v>
      </c>
      <c r="M327" t="n">
        <v>27</v>
      </c>
      <c r="N327" t="n">
        <v>36.52</v>
      </c>
      <c r="O327" t="n">
        <v>23230.78</v>
      </c>
      <c r="P327" t="n">
        <v>287.09</v>
      </c>
      <c r="Q327" t="n">
        <v>1397.21</v>
      </c>
      <c r="R327" t="n">
        <v>98.69</v>
      </c>
      <c r="S327" t="n">
        <v>66.97</v>
      </c>
      <c r="T327" t="n">
        <v>13200.55</v>
      </c>
      <c r="U327" t="n">
        <v>0.68</v>
      </c>
      <c r="V327" t="n">
        <v>0.84</v>
      </c>
      <c r="W327" t="n">
        <v>5.34</v>
      </c>
      <c r="X327" t="n">
        <v>0.8</v>
      </c>
      <c r="Y327" t="n">
        <v>1</v>
      </c>
      <c r="Z327" t="n">
        <v>10</v>
      </c>
    </row>
    <row r="328">
      <c r="A328" t="n">
        <v>27</v>
      </c>
      <c r="B328" t="n">
        <v>90</v>
      </c>
      <c r="C328" t="inlineStr">
        <is>
          <t xml:space="preserve">CONCLUIDO	</t>
        </is>
      </c>
      <c r="D328" t="n">
        <v>3.5273</v>
      </c>
      <c r="E328" t="n">
        <v>28.35</v>
      </c>
      <c r="F328" t="n">
        <v>24.93</v>
      </c>
      <c r="G328" t="n">
        <v>53.43</v>
      </c>
      <c r="H328" t="n">
        <v>0.74</v>
      </c>
      <c r="I328" t="n">
        <v>28</v>
      </c>
      <c r="J328" t="n">
        <v>186.84</v>
      </c>
      <c r="K328" t="n">
        <v>52.44</v>
      </c>
      <c r="L328" t="n">
        <v>7.75</v>
      </c>
      <c r="M328" t="n">
        <v>26</v>
      </c>
      <c r="N328" t="n">
        <v>36.65</v>
      </c>
      <c r="O328" t="n">
        <v>23277.49</v>
      </c>
      <c r="P328" t="n">
        <v>285.92</v>
      </c>
      <c r="Q328" t="n">
        <v>1397.22</v>
      </c>
      <c r="R328" t="n">
        <v>97.62</v>
      </c>
      <c r="S328" t="n">
        <v>66.97</v>
      </c>
      <c r="T328" t="n">
        <v>12669.62</v>
      </c>
      <c r="U328" t="n">
        <v>0.6899999999999999</v>
      </c>
      <c r="V328" t="n">
        <v>0.84</v>
      </c>
      <c r="W328" t="n">
        <v>5.34</v>
      </c>
      <c r="X328" t="n">
        <v>0.77</v>
      </c>
      <c r="Y328" t="n">
        <v>1</v>
      </c>
      <c r="Z328" t="n">
        <v>10</v>
      </c>
    </row>
    <row r="329">
      <c r="A329" t="n">
        <v>28</v>
      </c>
      <c r="B329" t="n">
        <v>90</v>
      </c>
      <c r="C329" t="inlineStr">
        <is>
          <t xml:space="preserve">CONCLUIDO	</t>
        </is>
      </c>
      <c r="D329" t="n">
        <v>3.533</v>
      </c>
      <c r="E329" t="n">
        <v>28.3</v>
      </c>
      <c r="F329" t="n">
        <v>24.92</v>
      </c>
      <c r="G329" t="n">
        <v>55.39</v>
      </c>
      <c r="H329" t="n">
        <v>0.76</v>
      </c>
      <c r="I329" t="n">
        <v>27</v>
      </c>
      <c r="J329" t="n">
        <v>187.22</v>
      </c>
      <c r="K329" t="n">
        <v>52.44</v>
      </c>
      <c r="L329" t="n">
        <v>8</v>
      </c>
      <c r="M329" t="n">
        <v>25</v>
      </c>
      <c r="N329" t="n">
        <v>36.78</v>
      </c>
      <c r="O329" t="n">
        <v>23324.24</v>
      </c>
      <c r="P329" t="n">
        <v>283.39</v>
      </c>
      <c r="Q329" t="n">
        <v>1397.26</v>
      </c>
      <c r="R329" t="n">
        <v>97.05</v>
      </c>
      <c r="S329" t="n">
        <v>66.97</v>
      </c>
      <c r="T329" t="n">
        <v>12393.75</v>
      </c>
      <c r="U329" t="n">
        <v>0.6899999999999999</v>
      </c>
      <c r="V329" t="n">
        <v>0.84</v>
      </c>
      <c r="W329" t="n">
        <v>5.34</v>
      </c>
      <c r="X329" t="n">
        <v>0.76</v>
      </c>
      <c r="Y329" t="n">
        <v>1</v>
      </c>
      <c r="Z329" t="n">
        <v>10</v>
      </c>
    </row>
    <row r="330">
      <c r="A330" t="n">
        <v>29</v>
      </c>
      <c r="B330" t="n">
        <v>90</v>
      </c>
      <c r="C330" t="inlineStr">
        <is>
          <t xml:space="preserve">CONCLUIDO	</t>
        </is>
      </c>
      <c r="D330" t="n">
        <v>3.5441</v>
      </c>
      <c r="E330" t="n">
        <v>28.22</v>
      </c>
      <c r="F330" t="n">
        <v>24.87</v>
      </c>
      <c r="G330" t="n">
        <v>57.39</v>
      </c>
      <c r="H330" t="n">
        <v>0.78</v>
      </c>
      <c r="I330" t="n">
        <v>26</v>
      </c>
      <c r="J330" t="n">
        <v>187.6</v>
      </c>
      <c r="K330" t="n">
        <v>52.44</v>
      </c>
      <c r="L330" t="n">
        <v>8.25</v>
      </c>
      <c r="M330" t="n">
        <v>24</v>
      </c>
      <c r="N330" t="n">
        <v>36.9</v>
      </c>
      <c r="O330" t="n">
        <v>23371.04</v>
      </c>
      <c r="P330" t="n">
        <v>280.79</v>
      </c>
      <c r="Q330" t="n">
        <v>1397.19</v>
      </c>
      <c r="R330" t="n">
        <v>95.53</v>
      </c>
      <c r="S330" t="n">
        <v>66.97</v>
      </c>
      <c r="T330" t="n">
        <v>11634.74</v>
      </c>
      <c r="U330" t="n">
        <v>0.7</v>
      </c>
      <c r="V330" t="n">
        <v>0.85</v>
      </c>
      <c r="W330" t="n">
        <v>5.34</v>
      </c>
      <c r="X330" t="n">
        <v>0.71</v>
      </c>
      <c r="Y330" t="n">
        <v>1</v>
      </c>
      <c r="Z330" t="n">
        <v>10</v>
      </c>
    </row>
    <row r="331">
      <c r="A331" t="n">
        <v>30</v>
      </c>
      <c r="B331" t="n">
        <v>90</v>
      </c>
      <c r="C331" t="inlineStr">
        <is>
          <t xml:space="preserve">CONCLUIDO	</t>
        </is>
      </c>
      <c r="D331" t="n">
        <v>3.5515</v>
      </c>
      <c r="E331" t="n">
        <v>28.16</v>
      </c>
      <c r="F331" t="n">
        <v>24.85</v>
      </c>
      <c r="G331" t="n">
        <v>59.63</v>
      </c>
      <c r="H331" t="n">
        <v>0.8</v>
      </c>
      <c r="I331" t="n">
        <v>25</v>
      </c>
      <c r="J331" t="n">
        <v>187.98</v>
      </c>
      <c r="K331" t="n">
        <v>52.44</v>
      </c>
      <c r="L331" t="n">
        <v>8.5</v>
      </c>
      <c r="M331" t="n">
        <v>23</v>
      </c>
      <c r="N331" t="n">
        <v>37.03</v>
      </c>
      <c r="O331" t="n">
        <v>23417.88</v>
      </c>
      <c r="P331" t="n">
        <v>279.06</v>
      </c>
      <c r="Q331" t="n">
        <v>1397.21</v>
      </c>
      <c r="R331" t="n">
        <v>94.65000000000001</v>
      </c>
      <c r="S331" t="n">
        <v>66.97</v>
      </c>
      <c r="T331" t="n">
        <v>11199.69</v>
      </c>
      <c r="U331" t="n">
        <v>0.71</v>
      </c>
      <c r="V331" t="n">
        <v>0.85</v>
      </c>
      <c r="W331" t="n">
        <v>5.34</v>
      </c>
      <c r="X331" t="n">
        <v>0.68</v>
      </c>
      <c r="Y331" t="n">
        <v>1</v>
      </c>
      <c r="Z331" t="n">
        <v>10</v>
      </c>
    </row>
    <row r="332">
      <c r="A332" t="n">
        <v>31</v>
      </c>
      <c r="B332" t="n">
        <v>90</v>
      </c>
      <c r="C332" t="inlineStr">
        <is>
          <t xml:space="preserve">CONCLUIDO	</t>
        </is>
      </c>
      <c r="D332" t="n">
        <v>3.5602</v>
      </c>
      <c r="E332" t="n">
        <v>28.09</v>
      </c>
      <c r="F332" t="n">
        <v>24.81</v>
      </c>
      <c r="G332" t="n">
        <v>62.04</v>
      </c>
      <c r="H332" t="n">
        <v>0.82</v>
      </c>
      <c r="I332" t="n">
        <v>24</v>
      </c>
      <c r="J332" t="n">
        <v>188.36</v>
      </c>
      <c r="K332" t="n">
        <v>52.44</v>
      </c>
      <c r="L332" t="n">
        <v>8.75</v>
      </c>
      <c r="M332" t="n">
        <v>22</v>
      </c>
      <c r="N332" t="n">
        <v>37.16</v>
      </c>
      <c r="O332" t="n">
        <v>23464.76</v>
      </c>
      <c r="P332" t="n">
        <v>276.8</v>
      </c>
      <c r="Q332" t="n">
        <v>1397.25</v>
      </c>
      <c r="R332" t="n">
        <v>93.63</v>
      </c>
      <c r="S332" t="n">
        <v>66.97</v>
      </c>
      <c r="T332" t="n">
        <v>10695.39</v>
      </c>
      <c r="U332" t="n">
        <v>0.72</v>
      </c>
      <c r="V332" t="n">
        <v>0.85</v>
      </c>
      <c r="W332" t="n">
        <v>5.33</v>
      </c>
      <c r="X332" t="n">
        <v>0.65</v>
      </c>
      <c r="Y332" t="n">
        <v>1</v>
      </c>
      <c r="Z332" t="n">
        <v>10</v>
      </c>
    </row>
    <row r="333">
      <c r="A333" t="n">
        <v>32</v>
      </c>
      <c r="B333" t="n">
        <v>90</v>
      </c>
      <c r="C333" t="inlineStr">
        <is>
          <t xml:space="preserve">CONCLUIDO	</t>
        </is>
      </c>
      <c r="D333" t="n">
        <v>3.5678</v>
      </c>
      <c r="E333" t="n">
        <v>28.03</v>
      </c>
      <c r="F333" t="n">
        <v>24.79</v>
      </c>
      <c r="G333" t="n">
        <v>64.67</v>
      </c>
      <c r="H333" t="n">
        <v>0.85</v>
      </c>
      <c r="I333" t="n">
        <v>23</v>
      </c>
      <c r="J333" t="n">
        <v>188.74</v>
      </c>
      <c r="K333" t="n">
        <v>52.44</v>
      </c>
      <c r="L333" t="n">
        <v>9</v>
      </c>
      <c r="M333" t="n">
        <v>21</v>
      </c>
      <c r="N333" t="n">
        <v>37.3</v>
      </c>
      <c r="O333" t="n">
        <v>23511.69</v>
      </c>
      <c r="P333" t="n">
        <v>274.42</v>
      </c>
      <c r="Q333" t="n">
        <v>1397.22</v>
      </c>
      <c r="R333" t="n">
        <v>92.87</v>
      </c>
      <c r="S333" t="n">
        <v>66.97</v>
      </c>
      <c r="T333" t="n">
        <v>10322.29</v>
      </c>
      <c r="U333" t="n">
        <v>0.72</v>
      </c>
      <c r="V333" t="n">
        <v>0.85</v>
      </c>
      <c r="W333" t="n">
        <v>5.33</v>
      </c>
      <c r="X333" t="n">
        <v>0.62</v>
      </c>
      <c r="Y333" t="n">
        <v>1</v>
      </c>
      <c r="Z333" t="n">
        <v>10</v>
      </c>
    </row>
    <row r="334">
      <c r="A334" t="n">
        <v>33</v>
      </c>
      <c r="B334" t="n">
        <v>90</v>
      </c>
      <c r="C334" t="inlineStr">
        <is>
          <t xml:space="preserve">CONCLUIDO	</t>
        </is>
      </c>
      <c r="D334" t="n">
        <v>3.5688</v>
      </c>
      <c r="E334" t="n">
        <v>28.02</v>
      </c>
      <c r="F334" t="n">
        <v>24.78</v>
      </c>
      <c r="G334" t="n">
        <v>64.65000000000001</v>
      </c>
      <c r="H334" t="n">
        <v>0.87</v>
      </c>
      <c r="I334" t="n">
        <v>23</v>
      </c>
      <c r="J334" t="n">
        <v>189.12</v>
      </c>
      <c r="K334" t="n">
        <v>52.44</v>
      </c>
      <c r="L334" t="n">
        <v>9.25</v>
      </c>
      <c r="M334" t="n">
        <v>21</v>
      </c>
      <c r="N334" t="n">
        <v>37.43</v>
      </c>
      <c r="O334" t="n">
        <v>23558.67</v>
      </c>
      <c r="P334" t="n">
        <v>272.86</v>
      </c>
      <c r="Q334" t="n">
        <v>1397.24</v>
      </c>
      <c r="R334" t="n">
        <v>92.59</v>
      </c>
      <c r="S334" t="n">
        <v>66.97</v>
      </c>
      <c r="T334" t="n">
        <v>10183.53</v>
      </c>
      <c r="U334" t="n">
        <v>0.72</v>
      </c>
      <c r="V334" t="n">
        <v>0.85</v>
      </c>
      <c r="W334" t="n">
        <v>5.33</v>
      </c>
      <c r="X334" t="n">
        <v>0.62</v>
      </c>
      <c r="Y334" t="n">
        <v>1</v>
      </c>
      <c r="Z334" t="n">
        <v>10</v>
      </c>
    </row>
    <row r="335">
      <c r="A335" t="n">
        <v>34</v>
      </c>
      <c r="B335" t="n">
        <v>90</v>
      </c>
      <c r="C335" t="inlineStr">
        <is>
          <t xml:space="preserve">CONCLUIDO	</t>
        </is>
      </c>
      <c r="D335" t="n">
        <v>3.5748</v>
      </c>
      <c r="E335" t="n">
        <v>27.97</v>
      </c>
      <c r="F335" t="n">
        <v>24.77</v>
      </c>
      <c r="G335" t="n">
        <v>67.56</v>
      </c>
      <c r="H335" t="n">
        <v>0.89</v>
      </c>
      <c r="I335" t="n">
        <v>22</v>
      </c>
      <c r="J335" t="n">
        <v>189.5</v>
      </c>
      <c r="K335" t="n">
        <v>52.44</v>
      </c>
      <c r="L335" t="n">
        <v>9.5</v>
      </c>
      <c r="M335" t="n">
        <v>20</v>
      </c>
      <c r="N335" t="n">
        <v>37.56</v>
      </c>
      <c r="O335" t="n">
        <v>23605.68</v>
      </c>
      <c r="P335" t="n">
        <v>270.83</v>
      </c>
      <c r="Q335" t="n">
        <v>1397.19</v>
      </c>
      <c r="R335" t="n">
        <v>92.41</v>
      </c>
      <c r="S335" t="n">
        <v>66.97</v>
      </c>
      <c r="T335" t="n">
        <v>10097.92</v>
      </c>
      <c r="U335" t="n">
        <v>0.72</v>
      </c>
      <c r="V335" t="n">
        <v>0.85</v>
      </c>
      <c r="W335" t="n">
        <v>5.33</v>
      </c>
      <c r="X335" t="n">
        <v>0.61</v>
      </c>
      <c r="Y335" t="n">
        <v>1</v>
      </c>
      <c r="Z335" t="n">
        <v>10</v>
      </c>
    </row>
    <row r="336">
      <c r="A336" t="n">
        <v>35</v>
      </c>
      <c r="B336" t="n">
        <v>90</v>
      </c>
      <c r="C336" t="inlineStr">
        <is>
          <t xml:space="preserve">CONCLUIDO	</t>
        </is>
      </c>
      <c r="D336" t="n">
        <v>3.5842</v>
      </c>
      <c r="E336" t="n">
        <v>27.9</v>
      </c>
      <c r="F336" t="n">
        <v>24.73</v>
      </c>
      <c r="G336" t="n">
        <v>70.67</v>
      </c>
      <c r="H336" t="n">
        <v>0.91</v>
      </c>
      <c r="I336" t="n">
        <v>21</v>
      </c>
      <c r="J336" t="n">
        <v>189.88</v>
      </c>
      <c r="K336" t="n">
        <v>52.44</v>
      </c>
      <c r="L336" t="n">
        <v>9.75</v>
      </c>
      <c r="M336" t="n">
        <v>19</v>
      </c>
      <c r="N336" t="n">
        <v>37.69</v>
      </c>
      <c r="O336" t="n">
        <v>23652.75</v>
      </c>
      <c r="P336" t="n">
        <v>268.23</v>
      </c>
      <c r="Q336" t="n">
        <v>1397.26</v>
      </c>
      <c r="R336" t="n">
        <v>91.17</v>
      </c>
      <c r="S336" t="n">
        <v>66.97</v>
      </c>
      <c r="T336" t="n">
        <v>9482.700000000001</v>
      </c>
      <c r="U336" t="n">
        <v>0.73</v>
      </c>
      <c r="V336" t="n">
        <v>0.85</v>
      </c>
      <c r="W336" t="n">
        <v>5.32</v>
      </c>
      <c r="X336" t="n">
        <v>0.57</v>
      </c>
      <c r="Y336" t="n">
        <v>1</v>
      </c>
      <c r="Z336" t="n">
        <v>10</v>
      </c>
    </row>
    <row r="337">
      <c r="A337" t="n">
        <v>36</v>
      </c>
      <c r="B337" t="n">
        <v>90</v>
      </c>
      <c r="C337" t="inlineStr">
        <is>
          <t xml:space="preserve">CONCLUIDO	</t>
        </is>
      </c>
      <c r="D337" t="n">
        <v>3.5907</v>
      </c>
      <c r="E337" t="n">
        <v>27.85</v>
      </c>
      <c r="F337" t="n">
        <v>24.72</v>
      </c>
      <c r="G337" t="n">
        <v>74.16</v>
      </c>
      <c r="H337" t="n">
        <v>0.93</v>
      </c>
      <c r="I337" t="n">
        <v>20</v>
      </c>
      <c r="J337" t="n">
        <v>190.26</v>
      </c>
      <c r="K337" t="n">
        <v>52.44</v>
      </c>
      <c r="L337" t="n">
        <v>10</v>
      </c>
      <c r="M337" t="n">
        <v>18</v>
      </c>
      <c r="N337" t="n">
        <v>37.82</v>
      </c>
      <c r="O337" t="n">
        <v>23699.85</v>
      </c>
      <c r="P337" t="n">
        <v>265.4</v>
      </c>
      <c r="Q337" t="n">
        <v>1397.17</v>
      </c>
      <c r="R337" t="n">
        <v>90.31</v>
      </c>
      <c r="S337" t="n">
        <v>66.97</v>
      </c>
      <c r="T337" t="n">
        <v>9057.219999999999</v>
      </c>
      <c r="U337" t="n">
        <v>0.74</v>
      </c>
      <c r="V337" t="n">
        <v>0.85</v>
      </c>
      <c r="W337" t="n">
        <v>5.33</v>
      </c>
      <c r="X337" t="n">
        <v>0.55</v>
      </c>
      <c r="Y337" t="n">
        <v>1</v>
      </c>
      <c r="Z337" t="n">
        <v>10</v>
      </c>
    </row>
    <row r="338">
      <c r="A338" t="n">
        <v>37</v>
      </c>
      <c r="B338" t="n">
        <v>90</v>
      </c>
      <c r="C338" t="inlineStr">
        <is>
          <t xml:space="preserve">CONCLUIDO	</t>
        </is>
      </c>
      <c r="D338" t="n">
        <v>3.5932</v>
      </c>
      <c r="E338" t="n">
        <v>27.83</v>
      </c>
      <c r="F338" t="n">
        <v>24.7</v>
      </c>
      <c r="G338" t="n">
        <v>74.09999999999999</v>
      </c>
      <c r="H338" t="n">
        <v>0.95</v>
      </c>
      <c r="I338" t="n">
        <v>20</v>
      </c>
      <c r="J338" t="n">
        <v>190.65</v>
      </c>
      <c r="K338" t="n">
        <v>52.44</v>
      </c>
      <c r="L338" t="n">
        <v>10.25</v>
      </c>
      <c r="M338" t="n">
        <v>18</v>
      </c>
      <c r="N338" t="n">
        <v>37.95</v>
      </c>
      <c r="O338" t="n">
        <v>23747</v>
      </c>
      <c r="P338" t="n">
        <v>264.36</v>
      </c>
      <c r="Q338" t="n">
        <v>1397.2</v>
      </c>
      <c r="R338" t="n">
        <v>89.90000000000001</v>
      </c>
      <c r="S338" t="n">
        <v>66.97</v>
      </c>
      <c r="T338" t="n">
        <v>8853.219999999999</v>
      </c>
      <c r="U338" t="n">
        <v>0.74</v>
      </c>
      <c r="V338" t="n">
        <v>0.85</v>
      </c>
      <c r="W338" t="n">
        <v>5.33</v>
      </c>
      <c r="X338" t="n">
        <v>0.53</v>
      </c>
      <c r="Y338" t="n">
        <v>1</v>
      </c>
      <c r="Z338" t="n">
        <v>10</v>
      </c>
    </row>
    <row r="339">
      <c r="A339" t="n">
        <v>38</v>
      </c>
      <c r="B339" t="n">
        <v>90</v>
      </c>
      <c r="C339" t="inlineStr">
        <is>
          <t xml:space="preserve">CONCLUIDO	</t>
        </is>
      </c>
      <c r="D339" t="n">
        <v>3.5992</v>
      </c>
      <c r="E339" t="n">
        <v>27.78</v>
      </c>
      <c r="F339" t="n">
        <v>24.69</v>
      </c>
      <c r="G339" t="n">
        <v>77.95999999999999</v>
      </c>
      <c r="H339" t="n">
        <v>0.98</v>
      </c>
      <c r="I339" t="n">
        <v>19</v>
      </c>
      <c r="J339" t="n">
        <v>191.03</v>
      </c>
      <c r="K339" t="n">
        <v>52.44</v>
      </c>
      <c r="L339" t="n">
        <v>10.5</v>
      </c>
      <c r="M339" t="n">
        <v>17</v>
      </c>
      <c r="N339" t="n">
        <v>38.09</v>
      </c>
      <c r="O339" t="n">
        <v>23794.2</v>
      </c>
      <c r="P339" t="n">
        <v>261.94</v>
      </c>
      <c r="Q339" t="n">
        <v>1397.2</v>
      </c>
      <c r="R339" t="n">
        <v>89.53</v>
      </c>
      <c r="S339" t="n">
        <v>66.97</v>
      </c>
      <c r="T339" t="n">
        <v>8671.1</v>
      </c>
      <c r="U339" t="n">
        <v>0.75</v>
      </c>
      <c r="V339" t="n">
        <v>0.85</v>
      </c>
      <c r="W339" t="n">
        <v>5.33</v>
      </c>
      <c r="X339" t="n">
        <v>0.52</v>
      </c>
      <c r="Y339" t="n">
        <v>1</v>
      </c>
      <c r="Z339" t="n">
        <v>10</v>
      </c>
    </row>
    <row r="340">
      <c r="A340" t="n">
        <v>39</v>
      </c>
      <c r="B340" t="n">
        <v>90</v>
      </c>
      <c r="C340" t="inlineStr">
        <is>
          <t xml:space="preserve">CONCLUIDO	</t>
        </is>
      </c>
      <c r="D340" t="n">
        <v>3.5982</v>
      </c>
      <c r="E340" t="n">
        <v>27.79</v>
      </c>
      <c r="F340" t="n">
        <v>24.7</v>
      </c>
      <c r="G340" t="n">
        <v>77.98999999999999</v>
      </c>
      <c r="H340" t="n">
        <v>1</v>
      </c>
      <c r="I340" t="n">
        <v>19</v>
      </c>
      <c r="J340" t="n">
        <v>191.41</v>
      </c>
      <c r="K340" t="n">
        <v>52.44</v>
      </c>
      <c r="L340" t="n">
        <v>10.75</v>
      </c>
      <c r="M340" t="n">
        <v>15</v>
      </c>
      <c r="N340" t="n">
        <v>38.22</v>
      </c>
      <c r="O340" t="n">
        <v>23841.44</v>
      </c>
      <c r="P340" t="n">
        <v>260.25</v>
      </c>
      <c r="Q340" t="n">
        <v>1397.25</v>
      </c>
      <c r="R340" t="n">
        <v>89.62</v>
      </c>
      <c r="S340" t="n">
        <v>66.97</v>
      </c>
      <c r="T340" t="n">
        <v>8715.57</v>
      </c>
      <c r="U340" t="n">
        <v>0.75</v>
      </c>
      <c r="V340" t="n">
        <v>0.85</v>
      </c>
      <c r="W340" t="n">
        <v>5.33</v>
      </c>
      <c r="X340" t="n">
        <v>0.53</v>
      </c>
      <c r="Y340" t="n">
        <v>1</v>
      </c>
      <c r="Z340" t="n">
        <v>10</v>
      </c>
    </row>
    <row r="341">
      <c r="A341" t="n">
        <v>40</v>
      </c>
      <c r="B341" t="n">
        <v>90</v>
      </c>
      <c r="C341" t="inlineStr">
        <is>
          <t xml:space="preserve">CONCLUIDO	</t>
        </is>
      </c>
      <c r="D341" t="n">
        <v>3.6069</v>
      </c>
      <c r="E341" t="n">
        <v>27.72</v>
      </c>
      <c r="F341" t="n">
        <v>24.66</v>
      </c>
      <c r="G341" t="n">
        <v>82.20999999999999</v>
      </c>
      <c r="H341" t="n">
        <v>1.02</v>
      </c>
      <c r="I341" t="n">
        <v>18</v>
      </c>
      <c r="J341" t="n">
        <v>191.79</v>
      </c>
      <c r="K341" t="n">
        <v>52.44</v>
      </c>
      <c r="L341" t="n">
        <v>11</v>
      </c>
      <c r="M341" t="n">
        <v>13</v>
      </c>
      <c r="N341" t="n">
        <v>38.35</v>
      </c>
      <c r="O341" t="n">
        <v>23888.73</v>
      </c>
      <c r="P341" t="n">
        <v>257.83</v>
      </c>
      <c r="Q341" t="n">
        <v>1397.22</v>
      </c>
      <c r="R341" t="n">
        <v>88.7</v>
      </c>
      <c r="S341" t="n">
        <v>66.97</v>
      </c>
      <c r="T341" t="n">
        <v>8259.879999999999</v>
      </c>
      <c r="U341" t="n">
        <v>0.76</v>
      </c>
      <c r="V341" t="n">
        <v>0.85</v>
      </c>
      <c r="W341" t="n">
        <v>5.33</v>
      </c>
      <c r="X341" t="n">
        <v>0.5</v>
      </c>
      <c r="Y341" t="n">
        <v>1</v>
      </c>
      <c r="Z341" t="n">
        <v>10</v>
      </c>
    </row>
    <row r="342">
      <c r="A342" t="n">
        <v>41</v>
      </c>
      <c r="B342" t="n">
        <v>90</v>
      </c>
      <c r="C342" t="inlineStr">
        <is>
          <t xml:space="preserve">CONCLUIDO	</t>
        </is>
      </c>
      <c r="D342" t="n">
        <v>3.6065</v>
      </c>
      <c r="E342" t="n">
        <v>27.73</v>
      </c>
      <c r="F342" t="n">
        <v>24.67</v>
      </c>
      <c r="G342" t="n">
        <v>82.22</v>
      </c>
      <c r="H342" t="n">
        <v>1.04</v>
      </c>
      <c r="I342" t="n">
        <v>18</v>
      </c>
      <c r="J342" t="n">
        <v>192.18</v>
      </c>
      <c r="K342" t="n">
        <v>52.44</v>
      </c>
      <c r="L342" t="n">
        <v>11.25</v>
      </c>
      <c r="M342" t="n">
        <v>12</v>
      </c>
      <c r="N342" t="n">
        <v>38.49</v>
      </c>
      <c r="O342" t="n">
        <v>23936.06</v>
      </c>
      <c r="P342" t="n">
        <v>256.49</v>
      </c>
      <c r="Q342" t="n">
        <v>1397.22</v>
      </c>
      <c r="R342" t="n">
        <v>88.79000000000001</v>
      </c>
      <c r="S342" t="n">
        <v>66.97</v>
      </c>
      <c r="T342" t="n">
        <v>8305.08</v>
      </c>
      <c r="U342" t="n">
        <v>0.75</v>
      </c>
      <c r="V342" t="n">
        <v>0.85</v>
      </c>
      <c r="W342" t="n">
        <v>5.33</v>
      </c>
      <c r="X342" t="n">
        <v>0.5</v>
      </c>
      <c r="Y342" t="n">
        <v>1</v>
      </c>
      <c r="Z342" t="n">
        <v>10</v>
      </c>
    </row>
    <row r="343">
      <c r="A343" t="n">
        <v>42</v>
      </c>
      <c r="B343" t="n">
        <v>90</v>
      </c>
      <c r="C343" t="inlineStr">
        <is>
          <t xml:space="preserve">CONCLUIDO	</t>
        </is>
      </c>
      <c r="D343" t="n">
        <v>3.6155</v>
      </c>
      <c r="E343" t="n">
        <v>27.66</v>
      </c>
      <c r="F343" t="n">
        <v>24.63</v>
      </c>
      <c r="G343" t="n">
        <v>86.94</v>
      </c>
      <c r="H343" t="n">
        <v>1.06</v>
      </c>
      <c r="I343" t="n">
        <v>17</v>
      </c>
      <c r="J343" t="n">
        <v>192.56</v>
      </c>
      <c r="K343" t="n">
        <v>52.44</v>
      </c>
      <c r="L343" t="n">
        <v>11.5</v>
      </c>
      <c r="M343" t="n">
        <v>9</v>
      </c>
      <c r="N343" t="n">
        <v>38.62</v>
      </c>
      <c r="O343" t="n">
        <v>23983.44</v>
      </c>
      <c r="P343" t="n">
        <v>253.15</v>
      </c>
      <c r="Q343" t="n">
        <v>1397.25</v>
      </c>
      <c r="R343" t="n">
        <v>87.45</v>
      </c>
      <c r="S343" t="n">
        <v>66.97</v>
      </c>
      <c r="T343" t="n">
        <v>7643.52</v>
      </c>
      <c r="U343" t="n">
        <v>0.77</v>
      </c>
      <c r="V343" t="n">
        <v>0.85</v>
      </c>
      <c r="W343" t="n">
        <v>5.33</v>
      </c>
      <c r="X343" t="n">
        <v>0.47</v>
      </c>
      <c r="Y343" t="n">
        <v>1</v>
      </c>
      <c r="Z343" t="n">
        <v>10</v>
      </c>
    </row>
    <row r="344">
      <c r="A344" t="n">
        <v>43</v>
      </c>
      <c r="B344" t="n">
        <v>90</v>
      </c>
      <c r="C344" t="inlineStr">
        <is>
          <t xml:space="preserve">CONCLUIDO	</t>
        </is>
      </c>
      <c r="D344" t="n">
        <v>3.6161</v>
      </c>
      <c r="E344" t="n">
        <v>27.65</v>
      </c>
      <c r="F344" t="n">
        <v>24.63</v>
      </c>
      <c r="G344" t="n">
        <v>86.93000000000001</v>
      </c>
      <c r="H344" t="n">
        <v>1.08</v>
      </c>
      <c r="I344" t="n">
        <v>17</v>
      </c>
      <c r="J344" t="n">
        <v>192.95</v>
      </c>
      <c r="K344" t="n">
        <v>52.44</v>
      </c>
      <c r="L344" t="n">
        <v>11.75</v>
      </c>
      <c r="M344" t="n">
        <v>5</v>
      </c>
      <c r="N344" t="n">
        <v>38.75</v>
      </c>
      <c r="O344" t="n">
        <v>24030.86</v>
      </c>
      <c r="P344" t="n">
        <v>253.16</v>
      </c>
      <c r="Q344" t="n">
        <v>1397.27</v>
      </c>
      <c r="R344" t="n">
        <v>87.08</v>
      </c>
      <c r="S344" t="n">
        <v>66.97</v>
      </c>
      <c r="T344" t="n">
        <v>7458.97</v>
      </c>
      <c r="U344" t="n">
        <v>0.77</v>
      </c>
      <c r="V344" t="n">
        <v>0.85</v>
      </c>
      <c r="W344" t="n">
        <v>5.34</v>
      </c>
      <c r="X344" t="n">
        <v>0.46</v>
      </c>
      <c r="Y344" t="n">
        <v>1</v>
      </c>
      <c r="Z344" t="n">
        <v>10</v>
      </c>
    </row>
    <row r="345">
      <c r="A345" t="n">
        <v>44</v>
      </c>
      <c r="B345" t="n">
        <v>90</v>
      </c>
      <c r="C345" t="inlineStr">
        <is>
          <t xml:space="preserve">CONCLUIDO	</t>
        </is>
      </c>
      <c r="D345" t="n">
        <v>3.6167</v>
      </c>
      <c r="E345" t="n">
        <v>27.65</v>
      </c>
      <c r="F345" t="n">
        <v>24.62</v>
      </c>
      <c r="G345" t="n">
        <v>86.91</v>
      </c>
      <c r="H345" t="n">
        <v>1.1</v>
      </c>
      <c r="I345" t="n">
        <v>17</v>
      </c>
      <c r="J345" t="n">
        <v>193.33</v>
      </c>
      <c r="K345" t="n">
        <v>52.44</v>
      </c>
      <c r="L345" t="n">
        <v>12</v>
      </c>
      <c r="M345" t="n">
        <v>2</v>
      </c>
      <c r="N345" t="n">
        <v>38.89</v>
      </c>
      <c r="O345" t="n">
        <v>24078.33</v>
      </c>
      <c r="P345" t="n">
        <v>253.31</v>
      </c>
      <c r="Q345" t="n">
        <v>1397.22</v>
      </c>
      <c r="R345" t="n">
        <v>86.98999999999999</v>
      </c>
      <c r="S345" t="n">
        <v>66.97</v>
      </c>
      <c r="T345" t="n">
        <v>7411.21</v>
      </c>
      <c r="U345" t="n">
        <v>0.77</v>
      </c>
      <c r="V345" t="n">
        <v>0.85</v>
      </c>
      <c r="W345" t="n">
        <v>5.34</v>
      </c>
      <c r="X345" t="n">
        <v>0.46</v>
      </c>
      <c r="Y345" t="n">
        <v>1</v>
      </c>
      <c r="Z345" t="n">
        <v>10</v>
      </c>
    </row>
    <row r="346">
      <c r="A346" t="n">
        <v>45</v>
      </c>
      <c r="B346" t="n">
        <v>90</v>
      </c>
      <c r="C346" t="inlineStr">
        <is>
          <t xml:space="preserve">CONCLUIDO	</t>
        </is>
      </c>
      <c r="D346" t="n">
        <v>3.6165</v>
      </c>
      <c r="E346" t="n">
        <v>27.65</v>
      </c>
      <c r="F346" t="n">
        <v>24.63</v>
      </c>
      <c r="G346" t="n">
        <v>86.92</v>
      </c>
      <c r="H346" t="n">
        <v>1.12</v>
      </c>
      <c r="I346" t="n">
        <v>17</v>
      </c>
      <c r="J346" t="n">
        <v>193.72</v>
      </c>
      <c r="K346" t="n">
        <v>52.44</v>
      </c>
      <c r="L346" t="n">
        <v>12.25</v>
      </c>
      <c r="M346" t="n">
        <v>1</v>
      </c>
      <c r="N346" t="n">
        <v>39.02</v>
      </c>
      <c r="O346" t="n">
        <v>24125.85</v>
      </c>
      <c r="P346" t="n">
        <v>253.58</v>
      </c>
      <c r="Q346" t="n">
        <v>1397.3</v>
      </c>
      <c r="R346" t="n">
        <v>86.98999999999999</v>
      </c>
      <c r="S346" t="n">
        <v>66.97</v>
      </c>
      <c r="T346" t="n">
        <v>7413.21</v>
      </c>
      <c r="U346" t="n">
        <v>0.77</v>
      </c>
      <c r="V346" t="n">
        <v>0.85</v>
      </c>
      <c r="W346" t="n">
        <v>5.34</v>
      </c>
      <c r="X346" t="n">
        <v>0.46</v>
      </c>
      <c r="Y346" t="n">
        <v>1</v>
      </c>
      <c r="Z346" t="n">
        <v>10</v>
      </c>
    </row>
    <row r="347">
      <c r="A347" t="n">
        <v>46</v>
      </c>
      <c r="B347" t="n">
        <v>90</v>
      </c>
      <c r="C347" t="inlineStr">
        <is>
          <t xml:space="preserve">CONCLUIDO	</t>
        </is>
      </c>
      <c r="D347" t="n">
        <v>3.6164</v>
      </c>
      <c r="E347" t="n">
        <v>27.65</v>
      </c>
      <c r="F347" t="n">
        <v>24.63</v>
      </c>
      <c r="G347" t="n">
        <v>86.92</v>
      </c>
      <c r="H347" t="n">
        <v>1.14</v>
      </c>
      <c r="I347" t="n">
        <v>17</v>
      </c>
      <c r="J347" t="n">
        <v>194.1</v>
      </c>
      <c r="K347" t="n">
        <v>52.44</v>
      </c>
      <c r="L347" t="n">
        <v>12.5</v>
      </c>
      <c r="M347" t="n">
        <v>0</v>
      </c>
      <c r="N347" t="n">
        <v>39.16</v>
      </c>
      <c r="O347" t="n">
        <v>24173.41</v>
      </c>
      <c r="P347" t="n">
        <v>254.05</v>
      </c>
      <c r="Q347" t="n">
        <v>1397.35</v>
      </c>
      <c r="R347" t="n">
        <v>87.05</v>
      </c>
      <c r="S347" t="n">
        <v>66.97</v>
      </c>
      <c r="T347" t="n">
        <v>7439.42</v>
      </c>
      <c r="U347" t="n">
        <v>0.77</v>
      </c>
      <c r="V347" t="n">
        <v>0.85</v>
      </c>
      <c r="W347" t="n">
        <v>5.34</v>
      </c>
      <c r="X347" t="n">
        <v>0.46</v>
      </c>
      <c r="Y347" t="n">
        <v>1</v>
      </c>
      <c r="Z347" t="n">
        <v>10</v>
      </c>
    </row>
    <row r="348">
      <c r="A348" t="n">
        <v>0</v>
      </c>
      <c r="B348" t="n">
        <v>110</v>
      </c>
      <c r="C348" t="inlineStr">
        <is>
          <t xml:space="preserve">CONCLUIDO	</t>
        </is>
      </c>
      <c r="D348" t="n">
        <v>1.8385</v>
      </c>
      <c r="E348" t="n">
        <v>54.39</v>
      </c>
      <c r="F348" t="n">
        <v>35.65</v>
      </c>
      <c r="G348" t="n">
        <v>5.6</v>
      </c>
      <c r="H348" t="n">
        <v>0.08</v>
      </c>
      <c r="I348" t="n">
        <v>382</v>
      </c>
      <c r="J348" t="n">
        <v>213.37</v>
      </c>
      <c r="K348" t="n">
        <v>56.13</v>
      </c>
      <c r="L348" t="n">
        <v>1</v>
      </c>
      <c r="M348" t="n">
        <v>380</v>
      </c>
      <c r="N348" t="n">
        <v>46.25</v>
      </c>
      <c r="O348" t="n">
        <v>26550.29</v>
      </c>
      <c r="P348" t="n">
        <v>527.24</v>
      </c>
      <c r="Q348" t="n">
        <v>1398.08</v>
      </c>
      <c r="R348" t="n">
        <v>446.79</v>
      </c>
      <c r="S348" t="n">
        <v>66.97</v>
      </c>
      <c r="T348" t="n">
        <v>185484.66</v>
      </c>
      <c r="U348" t="n">
        <v>0.15</v>
      </c>
      <c r="V348" t="n">
        <v>0.59</v>
      </c>
      <c r="W348" t="n">
        <v>5.95</v>
      </c>
      <c r="X348" t="n">
        <v>11.47</v>
      </c>
      <c r="Y348" t="n">
        <v>1</v>
      </c>
      <c r="Z348" t="n">
        <v>10</v>
      </c>
    </row>
    <row r="349">
      <c r="A349" t="n">
        <v>1</v>
      </c>
      <c r="B349" t="n">
        <v>110</v>
      </c>
      <c r="C349" t="inlineStr">
        <is>
          <t xml:space="preserve">CONCLUIDO	</t>
        </is>
      </c>
      <c r="D349" t="n">
        <v>2.1461</v>
      </c>
      <c r="E349" t="n">
        <v>46.6</v>
      </c>
      <c r="F349" t="n">
        <v>32.33</v>
      </c>
      <c r="G349" t="n">
        <v>7.03</v>
      </c>
      <c r="H349" t="n">
        <v>0.1</v>
      </c>
      <c r="I349" t="n">
        <v>276</v>
      </c>
      <c r="J349" t="n">
        <v>213.78</v>
      </c>
      <c r="K349" t="n">
        <v>56.13</v>
      </c>
      <c r="L349" t="n">
        <v>1.25</v>
      </c>
      <c r="M349" t="n">
        <v>274</v>
      </c>
      <c r="N349" t="n">
        <v>46.4</v>
      </c>
      <c r="O349" t="n">
        <v>26600.32</v>
      </c>
      <c r="P349" t="n">
        <v>476.88</v>
      </c>
      <c r="Q349" t="n">
        <v>1397.78</v>
      </c>
      <c r="R349" t="n">
        <v>338.37</v>
      </c>
      <c r="S349" t="n">
        <v>66.97</v>
      </c>
      <c r="T349" t="n">
        <v>131807.27</v>
      </c>
      <c r="U349" t="n">
        <v>0.2</v>
      </c>
      <c r="V349" t="n">
        <v>0.65</v>
      </c>
      <c r="W349" t="n">
        <v>5.77</v>
      </c>
      <c r="X349" t="n">
        <v>8.15</v>
      </c>
      <c r="Y349" t="n">
        <v>1</v>
      </c>
      <c r="Z349" t="n">
        <v>10</v>
      </c>
    </row>
    <row r="350">
      <c r="A350" t="n">
        <v>2</v>
      </c>
      <c r="B350" t="n">
        <v>110</v>
      </c>
      <c r="C350" t="inlineStr">
        <is>
          <t xml:space="preserve">CONCLUIDO	</t>
        </is>
      </c>
      <c r="D350" t="n">
        <v>2.3654</v>
      </c>
      <c r="E350" t="n">
        <v>42.28</v>
      </c>
      <c r="F350" t="n">
        <v>30.5</v>
      </c>
      <c r="G350" t="n">
        <v>8.43</v>
      </c>
      <c r="H350" t="n">
        <v>0.12</v>
      </c>
      <c r="I350" t="n">
        <v>217</v>
      </c>
      <c r="J350" t="n">
        <v>214.19</v>
      </c>
      <c r="K350" t="n">
        <v>56.13</v>
      </c>
      <c r="L350" t="n">
        <v>1.5</v>
      </c>
      <c r="M350" t="n">
        <v>215</v>
      </c>
      <c r="N350" t="n">
        <v>46.56</v>
      </c>
      <c r="O350" t="n">
        <v>26650.41</v>
      </c>
      <c r="P350" t="n">
        <v>448.58</v>
      </c>
      <c r="Q350" t="n">
        <v>1397.43</v>
      </c>
      <c r="R350" t="n">
        <v>279.28</v>
      </c>
      <c r="S350" t="n">
        <v>66.97</v>
      </c>
      <c r="T350" t="n">
        <v>102556.71</v>
      </c>
      <c r="U350" t="n">
        <v>0.24</v>
      </c>
      <c r="V350" t="n">
        <v>0.6899999999999999</v>
      </c>
      <c r="W350" t="n">
        <v>5.64</v>
      </c>
      <c r="X350" t="n">
        <v>6.33</v>
      </c>
      <c r="Y350" t="n">
        <v>1</v>
      </c>
      <c r="Z350" t="n">
        <v>10</v>
      </c>
    </row>
    <row r="351">
      <c r="A351" t="n">
        <v>3</v>
      </c>
      <c r="B351" t="n">
        <v>110</v>
      </c>
      <c r="C351" t="inlineStr">
        <is>
          <t xml:space="preserve">CONCLUIDO	</t>
        </is>
      </c>
      <c r="D351" t="n">
        <v>2.5272</v>
      </c>
      <c r="E351" t="n">
        <v>39.57</v>
      </c>
      <c r="F351" t="n">
        <v>29.4</v>
      </c>
      <c r="G351" t="n">
        <v>9.85</v>
      </c>
      <c r="H351" t="n">
        <v>0.14</v>
      </c>
      <c r="I351" t="n">
        <v>179</v>
      </c>
      <c r="J351" t="n">
        <v>214.59</v>
      </c>
      <c r="K351" t="n">
        <v>56.13</v>
      </c>
      <c r="L351" t="n">
        <v>1.75</v>
      </c>
      <c r="M351" t="n">
        <v>177</v>
      </c>
      <c r="N351" t="n">
        <v>46.72</v>
      </c>
      <c r="O351" t="n">
        <v>26700.55</v>
      </c>
      <c r="P351" t="n">
        <v>431.2</v>
      </c>
      <c r="Q351" t="n">
        <v>1397.7</v>
      </c>
      <c r="R351" t="n">
        <v>243.36</v>
      </c>
      <c r="S351" t="n">
        <v>66.97</v>
      </c>
      <c r="T351" t="n">
        <v>84785.42999999999</v>
      </c>
      <c r="U351" t="n">
        <v>0.28</v>
      </c>
      <c r="V351" t="n">
        <v>0.72</v>
      </c>
      <c r="W351" t="n">
        <v>5.58</v>
      </c>
      <c r="X351" t="n">
        <v>5.23</v>
      </c>
      <c r="Y351" t="n">
        <v>1</v>
      </c>
      <c r="Z351" t="n">
        <v>10</v>
      </c>
    </row>
    <row r="352">
      <c r="A352" t="n">
        <v>4</v>
      </c>
      <c r="B352" t="n">
        <v>110</v>
      </c>
      <c r="C352" t="inlineStr">
        <is>
          <t xml:space="preserve">CONCLUIDO	</t>
        </is>
      </c>
      <c r="D352" t="n">
        <v>2.6666</v>
      </c>
      <c r="E352" t="n">
        <v>37.5</v>
      </c>
      <c r="F352" t="n">
        <v>28.51</v>
      </c>
      <c r="G352" t="n">
        <v>11.33</v>
      </c>
      <c r="H352" t="n">
        <v>0.17</v>
      </c>
      <c r="I352" t="n">
        <v>151</v>
      </c>
      <c r="J352" t="n">
        <v>215</v>
      </c>
      <c r="K352" t="n">
        <v>56.13</v>
      </c>
      <c r="L352" t="n">
        <v>2</v>
      </c>
      <c r="M352" t="n">
        <v>149</v>
      </c>
      <c r="N352" t="n">
        <v>46.87</v>
      </c>
      <c r="O352" t="n">
        <v>26750.75</v>
      </c>
      <c r="P352" t="n">
        <v>417.02</v>
      </c>
      <c r="Q352" t="n">
        <v>1397.67</v>
      </c>
      <c r="R352" t="n">
        <v>214.58</v>
      </c>
      <c r="S352" t="n">
        <v>66.97</v>
      </c>
      <c r="T352" t="n">
        <v>70537.55</v>
      </c>
      <c r="U352" t="n">
        <v>0.31</v>
      </c>
      <c r="V352" t="n">
        <v>0.74</v>
      </c>
      <c r="W352" t="n">
        <v>5.53</v>
      </c>
      <c r="X352" t="n">
        <v>4.34</v>
      </c>
      <c r="Y352" t="n">
        <v>1</v>
      </c>
      <c r="Z352" t="n">
        <v>10</v>
      </c>
    </row>
    <row r="353">
      <c r="A353" t="n">
        <v>5</v>
      </c>
      <c r="B353" t="n">
        <v>110</v>
      </c>
      <c r="C353" t="inlineStr">
        <is>
          <t xml:space="preserve">CONCLUIDO	</t>
        </is>
      </c>
      <c r="D353" t="n">
        <v>2.765</v>
      </c>
      <c r="E353" t="n">
        <v>36.17</v>
      </c>
      <c r="F353" t="n">
        <v>27.98</v>
      </c>
      <c r="G353" t="n">
        <v>12.72</v>
      </c>
      <c r="H353" t="n">
        <v>0.19</v>
      </c>
      <c r="I353" t="n">
        <v>132</v>
      </c>
      <c r="J353" t="n">
        <v>215.41</v>
      </c>
      <c r="K353" t="n">
        <v>56.13</v>
      </c>
      <c r="L353" t="n">
        <v>2.25</v>
      </c>
      <c r="M353" t="n">
        <v>130</v>
      </c>
      <c r="N353" t="n">
        <v>47.03</v>
      </c>
      <c r="O353" t="n">
        <v>26801</v>
      </c>
      <c r="P353" t="n">
        <v>408.1</v>
      </c>
      <c r="Q353" t="n">
        <v>1397.4</v>
      </c>
      <c r="R353" t="n">
        <v>196.7</v>
      </c>
      <c r="S353" t="n">
        <v>66.97</v>
      </c>
      <c r="T353" t="n">
        <v>61693.8</v>
      </c>
      <c r="U353" t="n">
        <v>0.34</v>
      </c>
      <c r="V353" t="n">
        <v>0.75</v>
      </c>
      <c r="W353" t="n">
        <v>5.52</v>
      </c>
      <c r="X353" t="n">
        <v>3.81</v>
      </c>
      <c r="Y353" t="n">
        <v>1</v>
      </c>
      <c r="Z353" t="n">
        <v>10</v>
      </c>
    </row>
    <row r="354">
      <c r="A354" t="n">
        <v>6</v>
      </c>
      <c r="B354" t="n">
        <v>110</v>
      </c>
      <c r="C354" t="inlineStr">
        <is>
          <t xml:space="preserve">CONCLUIDO	</t>
        </is>
      </c>
      <c r="D354" t="n">
        <v>2.8549</v>
      </c>
      <c r="E354" t="n">
        <v>35.03</v>
      </c>
      <c r="F354" t="n">
        <v>27.52</v>
      </c>
      <c r="G354" t="n">
        <v>14.23</v>
      </c>
      <c r="H354" t="n">
        <v>0.21</v>
      </c>
      <c r="I354" t="n">
        <v>116</v>
      </c>
      <c r="J354" t="n">
        <v>215.82</v>
      </c>
      <c r="K354" t="n">
        <v>56.13</v>
      </c>
      <c r="L354" t="n">
        <v>2.5</v>
      </c>
      <c r="M354" t="n">
        <v>114</v>
      </c>
      <c r="N354" t="n">
        <v>47.19</v>
      </c>
      <c r="O354" t="n">
        <v>26851.31</v>
      </c>
      <c r="P354" t="n">
        <v>400.11</v>
      </c>
      <c r="Q354" t="n">
        <v>1397.6</v>
      </c>
      <c r="R354" t="n">
        <v>181.38</v>
      </c>
      <c r="S354" t="n">
        <v>66.97</v>
      </c>
      <c r="T354" t="n">
        <v>54110.36</v>
      </c>
      <c r="U354" t="n">
        <v>0.37</v>
      </c>
      <c r="V354" t="n">
        <v>0.77</v>
      </c>
      <c r="W354" t="n">
        <v>5.49</v>
      </c>
      <c r="X354" t="n">
        <v>3.35</v>
      </c>
      <c r="Y354" t="n">
        <v>1</v>
      </c>
      <c r="Z354" t="n">
        <v>10</v>
      </c>
    </row>
    <row r="355">
      <c r="A355" t="n">
        <v>7</v>
      </c>
      <c r="B355" t="n">
        <v>110</v>
      </c>
      <c r="C355" t="inlineStr">
        <is>
          <t xml:space="preserve">CONCLUIDO	</t>
        </is>
      </c>
      <c r="D355" t="n">
        <v>2.9278</v>
      </c>
      <c r="E355" t="n">
        <v>34.16</v>
      </c>
      <c r="F355" t="n">
        <v>27.15</v>
      </c>
      <c r="G355" t="n">
        <v>15.66</v>
      </c>
      <c r="H355" t="n">
        <v>0.23</v>
      </c>
      <c r="I355" t="n">
        <v>104</v>
      </c>
      <c r="J355" t="n">
        <v>216.22</v>
      </c>
      <c r="K355" t="n">
        <v>56.13</v>
      </c>
      <c r="L355" t="n">
        <v>2.75</v>
      </c>
      <c r="M355" t="n">
        <v>102</v>
      </c>
      <c r="N355" t="n">
        <v>47.35</v>
      </c>
      <c r="O355" t="n">
        <v>26901.66</v>
      </c>
      <c r="P355" t="n">
        <v>393.61</v>
      </c>
      <c r="Q355" t="n">
        <v>1397.49</v>
      </c>
      <c r="R355" t="n">
        <v>169.56</v>
      </c>
      <c r="S355" t="n">
        <v>66.97</v>
      </c>
      <c r="T355" t="n">
        <v>48260.59</v>
      </c>
      <c r="U355" t="n">
        <v>0.39</v>
      </c>
      <c r="V355" t="n">
        <v>0.78</v>
      </c>
      <c r="W355" t="n">
        <v>5.47</v>
      </c>
      <c r="X355" t="n">
        <v>2.98</v>
      </c>
      <c r="Y355" t="n">
        <v>1</v>
      </c>
      <c r="Z355" t="n">
        <v>10</v>
      </c>
    </row>
    <row r="356">
      <c r="A356" t="n">
        <v>8</v>
      </c>
      <c r="B356" t="n">
        <v>110</v>
      </c>
      <c r="C356" t="inlineStr">
        <is>
          <t xml:space="preserve">CONCLUIDO	</t>
        </is>
      </c>
      <c r="D356" t="n">
        <v>2.9919</v>
      </c>
      <c r="E356" t="n">
        <v>33.42</v>
      </c>
      <c r="F356" t="n">
        <v>26.84</v>
      </c>
      <c r="G356" t="n">
        <v>17.13</v>
      </c>
      <c r="H356" t="n">
        <v>0.25</v>
      </c>
      <c r="I356" t="n">
        <v>94</v>
      </c>
      <c r="J356" t="n">
        <v>216.63</v>
      </c>
      <c r="K356" t="n">
        <v>56.13</v>
      </c>
      <c r="L356" t="n">
        <v>3</v>
      </c>
      <c r="M356" t="n">
        <v>92</v>
      </c>
      <c r="N356" t="n">
        <v>47.51</v>
      </c>
      <c r="O356" t="n">
        <v>26952.08</v>
      </c>
      <c r="P356" t="n">
        <v>387.98</v>
      </c>
      <c r="Q356" t="n">
        <v>1397.51</v>
      </c>
      <c r="R356" t="n">
        <v>159.51</v>
      </c>
      <c r="S356" t="n">
        <v>66.97</v>
      </c>
      <c r="T356" t="n">
        <v>43287.52</v>
      </c>
      <c r="U356" t="n">
        <v>0.42</v>
      </c>
      <c r="V356" t="n">
        <v>0.78</v>
      </c>
      <c r="W356" t="n">
        <v>5.45</v>
      </c>
      <c r="X356" t="n">
        <v>2.67</v>
      </c>
      <c r="Y356" t="n">
        <v>1</v>
      </c>
      <c r="Z356" t="n">
        <v>10</v>
      </c>
    </row>
    <row r="357">
      <c r="A357" t="n">
        <v>9</v>
      </c>
      <c r="B357" t="n">
        <v>110</v>
      </c>
      <c r="C357" t="inlineStr">
        <is>
          <t xml:space="preserve">CONCLUIDO	</t>
        </is>
      </c>
      <c r="D357" t="n">
        <v>3.0435</v>
      </c>
      <c r="E357" t="n">
        <v>32.86</v>
      </c>
      <c r="F357" t="n">
        <v>26.61</v>
      </c>
      <c r="G357" t="n">
        <v>18.57</v>
      </c>
      <c r="H357" t="n">
        <v>0.27</v>
      </c>
      <c r="I357" t="n">
        <v>86</v>
      </c>
      <c r="J357" t="n">
        <v>217.04</v>
      </c>
      <c r="K357" t="n">
        <v>56.13</v>
      </c>
      <c r="L357" t="n">
        <v>3.25</v>
      </c>
      <c r="M357" t="n">
        <v>84</v>
      </c>
      <c r="N357" t="n">
        <v>47.66</v>
      </c>
      <c r="O357" t="n">
        <v>27002.55</v>
      </c>
      <c r="P357" t="n">
        <v>383.5</v>
      </c>
      <c r="Q357" t="n">
        <v>1397.3</v>
      </c>
      <c r="R357" t="n">
        <v>152.43</v>
      </c>
      <c r="S357" t="n">
        <v>66.97</v>
      </c>
      <c r="T357" t="n">
        <v>39786.45</v>
      </c>
      <c r="U357" t="n">
        <v>0.44</v>
      </c>
      <c r="V357" t="n">
        <v>0.79</v>
      </c>
      <c r="W357" t="n">
        <v>5.43</v>
      </c>
      <c r="X357" t="n">
        <v>2.44</v>
      </c>
      <c r="Y357" t="n">
        <v>1</v>
      </c>
      <c r="Z357" t="n">
        <v>10</v>
      </c>
    </row>
    <row r="358">
      <c r="A358" t="n">
        <v>10</v>
      </c>
      <c r="B358" t="n">
        <v>110</v>
      </c>
      <c r="C358" t="inlineStr">
        <is>
          <t xml:space="preserve">CONCLUIDO	</t>
        </is>
      </c>
      <c r="D358" t="n">
        <v>3.0904</v>
      </c>
      <c r="E358" t="n">
        <v>32.36</v>
      </c>
      <c r="F358" t="n">
        <v>26.41</v>
      </c>
      <c r="G358" t="n">
        <v>20.06</v>
      </c>
      <c r="H358" t="n">
        <v>0.29</v>
      </c>
      <c r="I358" t="n">
        <v>79</v>
      </c>
      <c r="J358" t="n">
        <v>217.45</v>
      </c>
      <c r="K358" t="n">
        <v>56.13</v>
      </c>
      <c r="L358" t="n">
        <v>3.5</v>
      </c>
      <c r="M358" t="n">
        <v>77</v>
      </c>
      <c r="N358" t="n">
        <v>47.82</v>
      </c>
      <c r="O358" t="n">
        <v>27053.07</v>
      </c>
      <c r="P358" t="n">
        <v>379.4</v>
      </c>
      <c r="Q358" t="n">
        <v>1397.34</v>
      </c>
      <c r="R358" t="n">
        <v>145.25</v>
      </c>
      <c r="S358" t="n">
        <v>66.97</v>
      </c>
      <c r="T358" t="n">
        <v>36229.59</v>
      </c>
      <c r="U358" t="n">
        <v>0.46</v>
      </c>
      <c r="V358" t="n">
        <v>0.8</v>
      </c>
      <c r="W358" t="n">
        <v>5.43</v>
      </c>
      <c r="X358" t="n">
        <v>2.24</v>
      </c>
      <c r="Y358" t="n">
        <v>1</v>
      </c>
      <c r="Z358" t="n">
        <v>10</v>
      </c>
    </row>
    <row r="359">
      <c r="A359" t="n">
        <v>11</v>
      </c>
      <c r="B359" t="n">
        <v>110</v>
      </c>
      <c r="C359" t="inlineStr">
        <is>
          <t xml:space="preserve">CONCLUIDO	</t>
        </is>
      </c>
      <c r="D359" t="n">
        <v>3.1309</v>
      </c>
      <c r="E359" t="n">
        <v>31.94</v>
      </c>
      <c r="F359" t="n">
        <v>26.24</v>
      </c>
      <c r="G359" t="n">
        <v>21.57</v>
      </c>
      <c r="H359" t="n">
        <v>0.31</v>
      </c>
      <c r="I359" t="n">
        <v>73</v>
      </c>
      <c r="J359" t="n">
        <v>217.86</v>
      </c>
      <c r="K359" t="n">
        <v>56.13</v>
      </c>
      <c r="L359" t="n">
        <v>3.75</v>
      </c>
      <c r="M359" t="n">
        <v>71</v>
      </c>
      <c r="N359" t="n">
        <v>47.98</v>
      </c>
      <c r="O359" t="n">
        <v>27103.65</v>
      </c>
      <c r="P359" t="n">
        <v>376.09</v>
      </c>
      <c r="Q359" t="n">
        <v>1397.38</v>
      </c>
      <c r="R359" t="n">
        <v>140.54</v>
      </c>
      <c r="S359" t="n">
        <v>66.97</v>
      </c>
      <c r="T359" t="n">
        <v>33907.35</v>
      </c>
      <c r="U359" t="n">
        <v>0.48</v>
      </c>
      <c r="V359" t="n">
        <v>0.8</v>
      </c>
      <c r="W359" t="n">
        <v>5.4</v>
      </c>
      <c r="X359" t="n">
        <v>2.08</v>
      </c>
      <c r="Y359" t="n">
        <v>1</v>
      </c>
      <c r="Z359" t="n">
        <v>10</v>
      </c>
    </row>
    <row r="360">
      <c r="A360" t="n">
        <v>12</v>
      </c>
      <c r="B360" t="n">
        <v>110</v>
      </c>
      <c r="C360" t="inlineStr">
        <is>
          <t xml:space="preserve">CONCLUIDO	</t>
        </is>
      </c>
      <c r="D360" t="n">
        <v>3.1672</v>
      </c>
      <c r="E360" t="n">
        <v>31.57</v>
      </c>
      <c r="F360" t="n">
        <v>26.09</v>
      </c>
      <c r="G360" t="n">
        <v>23.02</v>
      </c>
      <c r="H360" t="n">
        <v>0.33</v>
      </c>
      <c r="I360" t="n">
        <v>68</v>
      </c>
      <c r="J360" t="n">
        <v>218.27</v>
      </c>
      <c r="K360" t="n">
        <v>56.13</v>
      </c>
      <c r="L360" t="n">
        <v>4</v>
      </c>
      <c r="M360" t="n">
        <v>66</v>
      </c>
      <c r="N360" t="n">
        <v>48.15</v>
      </c>
      <c r="O360" t="n">
        <v>27154.29</v>
      </c>
      <c r="P360" t="n">
        <v>372.18</v>
      </c>
      <c r="Q360" t="n">
        <v>1397.38</v>
      </c>
      <c r="R360" t="n">
        <v>135.14</v>
      </c>
      <c r="S360" t="n">
        <v>66.97</v>
      </c>
      <c r="T360" t="n">
        <v>31230.34</v>
      </c>
      <c r="U360" t="n">
        <v>0.5</v>
      </c>
      <c r="V360" t="n">
        <v>0.8100000000000001</v>
      </c>
      <c r="W360" t="n">
        <v>5.41</v>
      </c>
      <c r="X360" t="n">
        <v>1.92</v>
      </c>
      <c r="Y360" t="n">
        <v>1</v>
      </c>
      <c r="Z360" t="n">
        <v>10</v>
      </c>
    </row>
    <row r="361">
      <c r="A361" t="n">
        <v>13</v>
      </c>
      <c r="B361" t="n">
        <v>110</v>
      </c>
      <c r="C361" t="inlineStr">
        <is>
          <t xml:space="preserve">CONCLUIDO	</t>
        </is>
      </c>
      <c r="D361" t="n">
        <v>3.194</v>
      </c>
      <c r="E361" t="n">
        <v>31.31</v>
      </c>
      <c r="F361" t="n">
        <v>25.99</v>
      </c>
      <c r="G361" t="n">
        <v>24.37</v>
      </c>
      <c r="H361" t="n">
        <v>0.35</v>
      </c>
      <c r="I361" t="n">
        <v>64</v>
      </c>
      <c r="J361" t="n">
        <v>218.68</v>
      </c>
      <c r="K361" t="n">
        <v>56.13</v>
      </c>
      <c r="L361" t="n">
        <v>4.25</v>
      </c>
      <c r="M361" t="n">
        <v>62</v>
      </c>
      <c r="N361" t="n">
        <v>48.31</v>
      </c>
      <c r="O361" t="n">
        <v>27204.98</v>
      </c>
      <c r="P361" t="n">
        <v>370.01</v>
      </c>
      <c r="Q361" t="n">
        <v>1397.35</v>
      </c>
      <c r="R361" t="n">
        <v>132.14</v>
      </c>
      <c r="S361" t="n">
        <v>66.97</v>
      </c>
      <c r="T361" t="n">
        <v>29753.04</v>
      </c>
      <c r="U361" t="n">
        <v>0.51</v>
      </c>
      <c r="V361" t="n">
        <v>0.8100000000000001</v>
      </c>
      <c r="W361" t="n">
        <v>5.4</v>
      </c>
      <c r="X361" t="n">
        <v>1.83</v>
      </c>
      <c r="Y361" t="n">
        <v>1</v>
      </c>
      <c r="Z361" t="n">
        <v>10</v>
      </c>
    </row>
    <row r="362">
      <c r="A362" t="n">
        <v>14</v>
      </c>
      <c r="B362" t="n">
        <v>110</v>
      </c>
      <c r="C362" t="inlineStr">
        <is>
          <t xml:space="preserve">CONCLUIDO	</t>
        </is>
      </c>
      <c r="D362" t="n">
        <v>3.2249</v>
      </c>
      <c r="E362" t="n">
        <v>31.01</v>
      </c>
      <c r="F362" t="n">
        <v>25.86</v>
      </c>
      <c r="G362" t="n">
        <v>25.86</v>
      </c>
      <c r="H362" t="n">
        <v>0.36</v>
      </c>
      <c r="I362" t="n">
        <v>60</v>
      </c>
      <c r="J362" t="n">
        <v>219.09</v>
      </c>
      <c r="K362" t="n">
        <v>56.13</v>
      </c>
      <c r="L362" t="n">
        <v>4.5</v>
      </c>
      <c r="M362" t="n">
        <v>58</v>
      </c>
      <c r="N362" t="n">
        <v>48.47</v>
      </c>
      <c r="O362" t="n">
        <v>27255.72</v>
      </c>
      <c r="P362" t="n">
        <v>367.02</v>
      </c>
      <c r="Q362" t="n">
        <v>1397.4</v>
      </c>
      <c r="R362" t="n">
        <v>128.12</v>
      </c>
      <c r="S362" t="n">
        <v>66.97</v>
      </c>
      <c r="T362" t="n">
        <v>27759.45</v>
      </c>
      <c r="U362" t="n">
        <v>0.52</v>
      </c>
      <c r="V362" t="n">
        <v>0.8100000000000001</v>
      </c>
      <c r="W362" t="n">
        <v>5.38</v>
      </c>
      <c r="X362" t="n">
        <v>1.7</v>
      </c>
      <c r="Y362" t="n">
        <v>1</v>
      </c>
      <c r="Z362" t="n">
        <v>10</v>
      </c>
    </row>
    <row r="363">
      <c r="A363" t="n">
        <v>15</v>
      </c>
      <c r="B363" t="n">
        <v>110</v>
      </c>
      <c r="C363" t="inlineStr">
        <is>
          <t xml:space="preserve">CONCLUIDO	</t>
        </is>
      </c>
      <c r="D363" t="n">
        <v>3.255</v>
      </c>
      <c r="E363" t="n">
        <v>30.72</v>
      </c>
      <c r="F363" t="n">
        <v>25.75</v>
      </c>
      <c r="G363" t="n">
        <v>27.58</v>
      </c>
      <c r="H363" t="n">
        <v>0.38</v>
      </c>
      <c r="I363" t="n">
        <v>56</v>
      </c>
      <c r="J363" t="n">
        <v>219.51</v>
      </c>
      <c r="K363" t="n">
        <v>56.13</v>
      </c>
      <c r="L363" t="n">
        <v>4.75</v>
      </c>
      <c r="M363" t="n">
        <v>54</v>
      </c>
      <c r="N363" t="n">
        <v>48.63</v>
      </c>
      <c r="O363" t="n">
        <v>27306.53</v>
      </c>
      <c r="P363" t="n">
        <v>364.18</v>
      </c>
      <c r="Q363" t="n">
        <v>1397.39</v>
      </c>
      <c r="R363" t="n">
        <v>123.74</v>
      </c>
      <c r="S363" t="n">
        <v>66.97</v>
      </c>
      <c r="T363" t="n">
        <v>25592.22</v>
      </c>
      <c r="U363" t="n">
        <v>0.54</v>
      </c>
      <c r="V363" t="n">
        <v>0.82</v>
      </c>
      <c r="W363" t="n">
        <v>5.39</v>
      </c>
      <c r="X363" t="n">
        <v>1.58</v>
      </c>
      <c r="Y363" t="n">
        <v>1</v>
      </c>
      <c r="Z363" t="n">
        <v>10</v>
      </c>
    </row>
    <row r="364">
      <c r="A364" t="n">
        <v>16</v>
      </c>
      <c r="B364" t="n">
        <v>110</v>
      </c>
      <c r="C364" t="inlineStr">
        <is>
          <t xml:space="preserve">CONCLUIDO	</t>
        </is>
      </c>
      <c r="D364" t="n">
        <v>3.2763</v>
      </c>
      <c r="E364" t="n">
        <v>30.52</v>
      </c>
      <c r="F364" t="n">
        <v>25.67</v>
      </c>
      <c r="G364" t="n">
        <v>29.06</v>
      </c>
      <c r="H364" t="n">
        <v>0.4</v>
      </c>
      <c r="I364" t="n">
        <v>53</v>
      </c>
      <c r="J364" t="n">
        <v>219.92</v>
      </c>
      <c r="K364" t="n">
        <v>56.13</v>
      </c>
      <c r="L364" t="n">
        <v>5</v>
      </c>
      <c r="M364" t="n">
        <v>51</v>
      </c>
      <c r="N364" t="n">
        <v>48.79</v>
      </c>
      <c r="O364" t="n">
        <v>27357.39</v>
      </c>
      <c r="P364" t="n">
        <v>361.82</v>
      </c>
      <c r="Q364" t="n">
        <v>1397.38</v>
      </c>
      <c r="R364" t="n">
        <v>121.91</v>
      </c>
      <c r="S364" t="n">
        <v>66.97</v>
      </c>
      <c r="T364" t="n">
        <v>24694.03</v>
      </c>
      <c r="U364" t="n">
        <v>0.55</v>
      </c>
      <c r="V364" t="n">
        <v>0.82</v>
      </c>
      <c r="W364" t="n">
        <v>5.37</v>
      </c>
      <c r="X364" t="n">
        <v>1.5</v>
      </c>
      <c r="Y364" t="n">
        <v>1</v>
      </c>
      <c r="Z364" t="n">
        <v>10</v>
      </c>
    </row>
    <row r="365">
      <c r="A365" t="n">
        <v>17</v>
      </c>
      <c r="B365" t="n">
        <v>110</v>
      </c>
      <c r="C365" t="inlineStr">
        <is>
          <t xml:space="preserve">CONCLUIDO	</t>
        </is>
      </c>
      <c r="D365" t="n">
        <v>3.2987</v>
      </c>
      <c r="E365" t="n">
        <v>30.32</v>
      </c>
      <c r="F365" t="n">
        <v>25.59</v>
      </c>
      <c r="G365" t="n">
        <v>30.71</v>
      </c>
      <c r="H365" t="n">
        <v>0.42</v>
      </c>
      <c r="I365" t="n">
        <v>50</v>
      </c>
      <c r="J365" t="n">
        <v>220.33</v>
      </c>
      <c r="K365" t="n">
        <v>56.13</v>
      </c>
      <c r="L365" t="n">
        <v>5.25</v>
      </c>
      <c r="M365" t="n">
        <v>48</v>
      </c>
      <c r="N365" t="n">
        <v>48.95</v>
      </c>
      <c r="O365" t="n">
        <v>27408.3</v>
      </c>
      <c r="P365" t="n">
        <v>359.13</v>
      </c>
      <c r="Q365" t="n">
        <v>1397.21</v>
      </c>
      <c r="R365" t="n">
        <v>118.83</v>
      </c>
      <c r="S365" t="n">
        <v>66.97</v>
      </c>
      <c r="T365" t="n">
        <v>23165.1</v>
      </c>
      <c r="U365" t="n">
        <v>0.5600000000000001</v>
      </c>
      <c r="V365" t="n">
        <v>0.82</v>
      </c>
      <c r="W365" t="n">
        <v>5.38</v>
      </c>
      <c r="X365" t="n">
        <v>1.43</v>
      </c>
      <c r="Y365" t="n">
        <v>1</v>
      </c>
      <c r="Z365" t="n">
        <v>10</v>
      </c>
    </row>
    <row r="366">
      <c r="A366" t="n">
        <v>18</v>
      </c>
      <c r="B366" t="n">
        <v>110</v>
      </c>
      <c r="C366" t="inlineStr">
        <is>
          <t xml:space="preserve">CONCLUIDO	</t>
        </is>
      </c>
      <c r="D366" t="n">
        <v>3.3147</v>
      </c>
      <c r="E366" t="n">
        <v>30.17</v>
      </c>
      <c r="F366" t="n">
        <v>25.53</v>
      </c>
      <c r="G366" t="n">
        <v>31.91</v>
      </c>
      <c r="H366" t="n">
        <v>0.44</v>
      </c>
      <c r="I366" t="n">
        <v>48</v>
      </c>
      <c r="J366" t="n">
        <v>220.74</v>
      </c>
      <c r="K366" t="n">
        <v>56.13</v>
      </c>
      <c r="L366" t="n">
        <v>5.5</v>
      </c>
      <c r="M366" t="n">
        <v>46</v>
      </c>
      <c r="N366" t="n">
        <v>49.12</v>
      </c>
      <c r="O366" t="n">
        <v>27459.27</v>
      </c>
      <c r="P366" t="n">
        <v>357.56</v>
      </c>
      <c r="Q366" t="n">
        <v>1397.35</v>
      </c>
      <c r="R366" t="n">
        <v>116.99</v>
      </c>
      <c r="S366" t="n">
        <v>66.97</v>
      </c>
      <c r="T366" t="n">
        <v>22257.01</v>
      </c>
      <c r="U366" t="n">
        <v>0.57</v>
      </c>
      <c r="V366" t="n">
        <v>0.82</v>
      </c>
      <c r="W366" t="n">
        <v>5.37</v>
      </c>
      <c r="X366" t="n">
        <v>1.36</v>
      </c>
      <c r="Y366" t="n">
        <v>1</v>
      </c>
      <c r="Z366" t="n">
        <v>10</v>
      </c>
    </row>
    <row r="367">
      <c r="A367" t="n">
        <v>19</v>
      </c>
      <c r="B367" t="n">
        <v>110</v>
      </c>
      <c r="C367" t="inlineStr">
        <is>
          <t xml:space="preserve">CONCLUIDO	</t>
        </is>
      </c>
      <c r="D367" t="n">
        <v>3.3318</v>
      </c>
      <c r="E367" t="n">
        <v>30.01</v>
      </c>
      <c r="F367" t="n">
        <v>25.46</v>
      </c>
      <c r="G367" t="n">
        <v>33.21</v>
      </c>
      <c r="H367" t="n">
        <v>0.46</v>
      </c>
      <c r="I367" t="n">
        <v>46</v>
      </c>
      <c r="J367" t="n">
        <v>221.16</v>
      </c>
      <c r="K367" t="n">
        <v>56.13</v>
      </c>
      <c r="L367" t="n">
        <v>5.75</v>
      </c>
      <c r="M367" t="n">
        <v>44</v>
      </c>
      <c r="N367" t="n">
        <v>49.28</v>
      </c>
      <c r="O367" t="n">
        <v>27510.3</v>
      </c>
      <c r="P367" t="n">
        <v>355.31</v>
      </c>
      <c r="Q367" t="n">
        <v>1397.3</v>
      </c>
      <c r="R367" t="n">
        <v>114.47</v>
      </c>
      <c r="S367" t="n">
        <v>66.97</v>
      </c>
      <c r="T367" t="n">
        <v>21008.68</v>
      </c>
      <c r="U367" t="n">
        <v>0.59</v>
      </c>
      <c r="V367" t="n">
        <v>0.83</v>
      </c>
      <c r="W367" t="n">
        <v>5.37</v>
      </c>
      <c r="X367" t="n">
        <v>1.29</v>
      </c>
      <c r="Y367" t="n">
        <v>1</v>
      </c>
      <c r="Z367" t="n">
        <v>10</v>
      </c>
    </row>
    <row r="368">
      <c r="A368" t="n">
        <v>20</v>
      </c>
      <c r="B368" t="n">
        <v>110</v>
      </c>
      <c r="C368" t="inlineStr">
        <is>
          <t xml:space="preserve">CONCLUIDO	</t>
        </is>
      </c>
      <c r="D368" t="n">
        <v>3.3463</v>
      </c>
      <c r="E368" t="n">
        <v>29.88</v>
      </c>
      <c r="F368" t="n">
        <v>25.41</v>
      </c>
      <c r="G368" t="n">
        <v>34.65</v>
      </c>
      <c r="H368" t="n">
        <v>0.48</v>
      </c>
      <c r="I368" t="n">
        <v>44</v>
      </c>
      <c r="J368" t="n">
        <v>221.57</v>
      </c>
      <c r="K368" t="n">
        <v>56.13</v>
      </c>
      <c r="L368" t="n">
        <v>6</v>
      </c>
      <c r="M368" t="n">
        <v>42</v>
      </c>
      <c r="N368" t="n">
        <v>49.45</v>
      </c>
      <c r="O368" t="n">
        <v>27561.39</v>
      </c>
      <c r="P368" t="n">
        <v>353.59</v>
      </c>
      <c r="Q368" t="n">
        <v>1397.33</v>
      </c>
      <c r="R368" t="n">
        <v>113.1</v>
      </c>
      <c r="S368" t="n">
        <v>66.97</v>
      </c>
      <c r="T368" t="n">
        <v>20331.51</v>
      </c>
      <c r="U368" t="n">
        <v>0.59</v>
      </c>
      <c r="V368" t="n">
        <v>0.83</v>
      </c>
      <c r="W368" t="n">
        <v>5.37</v>
      </c>
      <c r="X368" t="n">
        <v>1.25</v>
      </c>
      <c r="Y368" t="n">
        <v>1</v>
      </c>
      <c r="Z368" t="n">
        <v>10</v>
      </c>
    </row>
    <row r="369">
      <c r="A369" t="n">
        <v>21</v>
      </c>
      <c r="B369" t="n">
        <v>110</v>
      </c>
      <c r="C369" t="inlineStr">
        <is>
          <t xml:space="preserve">CONCLUIDO	</t>
        </is>
      </c>
      <c r="D369" t="n">
        <v>3.3655</v>
      </c>
      <c r="E369" t="n">
        <v>29.71</v>
      </c>
      <c r="F369" t="n">
        <v>25.33</v>
      </c>
      <c r="G369" t="n">
        <v>36.18</v>
      </c>
      <c r="H369" t="n">
        <v>0.5</v>
      </c>
      <c r="I369" t="n">
        <v>42</v>
      </c>
      <c r="J369" t="n">
        <v>221.99</v>
      </c>
      <c r="K369" t="n">
        <v>56.13</v>
      </c>
      <c r="L369" t="n">
        <v>6.25</v>
      </c>
      <c r="M369" t="n">
        <v>40</v>
      </c>
      <c r="N369" t="n">
        <v>49.61</v>
      </c>
      <c r="O369" t="n">
        <v>27612.53</v>
      </c>
      <c r="P369" t="n">
        <v>350.91</v>
      </c>
      <c r="Q369" t="n">
        <v>1397.18</v>
      </c>
      <c r="R369" t="n">
        <v>110.29</v>
      </c>
      <c r="S369" t="n">
        <v>66.97</v>
      </c>
      <c r="T369" t="n">
        <v>18937.98</v>
      </c>
      <c r="U369" t="n">
        <v>0.61</v>
      </c>
      <c r="V369" t="n">
        <v>0.83</v>
      </c>
      <c r="W369" t="n">
        <v>5.36</v>
      </c>
      <c r="X369" t="n">
        <v>1.16</v>
      </c>
      <c r="Y369" t="n">
        <v>1</v>
      </c>
      <c r="Z369" t="n">
        <v>10</v>
      </c>
    </row>
    <row r="370">
      <c r="A370" t="n">
        <v>22</v>
      </c>
      <c r="B370" t="n">
        <v>110</v>
      </c>
      <c r="C370" t="inlineStr">
        <is>
          <t xml:space="preserve">CONCLUIDO	</t>
        </is>
      </c>
      <c r="D370" t="n">
        <v>3.3816</v>
      </c>
      <c r="E370" t="n">
        <v>29.57</v>
      </c>
      <c r="F370" t="n">
        <v>25.27</v>
      </c>
      <c r="G370" t="n">
        <v>37.91</v>
      </c>
      <c r="H370" t="n">
        <v>0.52</v>
      </c>
      <c r="I370" t="n">
        <v>40</v>
      </c>
      <c r="J370" t="n">
        <v>222.4</v>
      </c>
      <c r="K370" t="n">
        <v>56.13</v>
      </c>
      <c r="L370" t="n">
        <v>6.5</v>
      </c>
      <c r="M370" t="n">
        <v>38</v>
      </c>
      <c r="N370" t="n">
        <v>49.78</v>
      </c>
      <c r="O370" t="n">
        <v>27663.85</v>
      </c>
      <c r="P370" t="n">
        <v>349.07</v>
      </c>
      <c r="Q370" t="n">
        <v>1397.35</v>
      </c>
      <c r="R370" t="n">
        <v>108.65</v>
      </c>
      <c r="S370" t="n">
        <v>66.97</v>
      </c>
      <c r="T370" t="n">
        <v>18125.56</v>
      </c>
      <c r="U370" t="n">
        <v>0.62</v>
      </c>
      <c r="V370" t="n">
        <v>0.83</v>
      </c>
      <c r="W370" t="n">
        <v>5.36</v>
      </c>
      <c r="X370" t="n">
        <v>1.1</v>
      </c>
      <c r="Y370" t="n">
        <v>1</v>
      </c>
      <c r="Z370" t="n">
        <v>10</v>
      </c>
    </row>
    <row r="371">
      <c r="A371" t="n">
        <v>23</v>
      </c>
      <c r="B371" t="n">
        <v>110</v>
      </c>
      <c r="C371" t="inlineStr">
        <is>
          <t xml:space="preserve">CONCLUIDO	</t>
        </is>
      </c>
      <c r="D371" t="n">
        <v>3.3964</v>
      </c>
      <c r="E371" t="n">
        <v>29.44</v>
      </c>
      <c r="F371" t="n">
        <v>25.23</v>
      </c>
      <c r="G371" t="n">
        <v>39.83</v>
      </c>
      <c r="H371" t="n">
        <v>0.54</v>
      </c>
      <c r="I371" t="n">
        <v>38</v>
      </c>
      <c r="J371" t="n">
        <v>222.82</v>
      </c>
      <c r="K371" t="n">
        <v>56.13</v>
      </c>
      <c r="L371" t="n">
        <v>6.75</v>
      </c>
      <c r="M371" t="n">
        <v>36</v>
      </c>
      <c r="N371" t="n">
        <v>49.94</v>
      </c>
      <c r="O371" t="n">
        <v>27715.11</v>
      </c>
      <c r="P371" t="n">
        <v>346.64</v>
      </c>
      <c r="Q371" t="n">
        <v>1397.27</v>
      </c>
      <c r="R371" t="n">
        <v>107</v>
      </c>
      <c r="S371" t="n">
        <v>66.97</v>
      </c>
      <c r="T371" t="n">
        <v>17313.56</v>
      </c>
      <c r="U371" t="n">
        <v>0.63</v>
      </c>
      <c r="V371" t="n">
        <v>0.83</v>
      </c>
      <c r="W371" t="n">
        <v>5.36</v>
      </c>
      <c r="X371" t="n">
        <v>1.06</v>
      </c>
      <c r="Y371" t="n">
        <v>1</v>
      </c>
      <c r="Z371" t="n">
        <v>10</v>
      </c>
    </row>
    <row r="372">
      <c r="A372" t="n">
        <v>24</v>
      </c>
      <c r="B372" t="n">
        <v>110</v>
      </c>
      <c r="C372" t="inlineStr">
        <is>
          <t xml:space="preserve">CONCLUIDO	</t>
        </is>
      </c>
      <c r="D372" t="n">
        <v>3.4036</v>
      </c>
      <c r="E372" t="n">
        <v>29.38</v>
      </c>
      <c r="F372" t="n">
        <v>25.21</v>
      </c>
      <c r="G372" t="n">
        <v>40.87</v>
      </c>
      <c r="H372" t="n">
        <v>0.5600000000000001</v>
      </c>
      <c r="I372" t="n">
        <v>37</v>
      </c>
      <c r="J372" t="n">
        <v>223.23</v>
      </c>
      <c r="K372" t="n">
        <v>56.13</v>
      </c>
      <c r="L372" t="n">
        <v>7</v>
      </c>
      <c r="M372" t="n">
        <v>35</v>
      </c>
      <c r="N372" t="n">
        <v>50.11</v>
      </c>
      <c r="O372" t="n">
        <v>27766.43</v>
      </c>
      <c r="P372" t="n">
        <v>346.13</v>
      </c>
      <c r="Q372" t="n">
        <v>1397.23</v>
      </c>
      <c r="R372" t="n">
        <v>106.69</v>
      </c>
      <c r="S372" t="n">
        <v>66.97</v>
      </c>
      <c r="T372" t="n">
        <v>17163.53</v>
      </c>
      <c r="U372" t="n">
        <v>0.63</v>
      </c>
      <c r="V372" t="n">
        <v>0.84</v>
      </c>
      <c r="W372" t="n">
        <v>5.35</v>
      </c>
      <c r="X372" t="n">
        <v>1.04</v>
      </c>
      <c r="Y372" t="n">
        <v>1</v>
      </c>
      <c r="Z372" t="n">
        <v>10</v>
      </c>
    </row>
    <row r="373">
      <c r="A373" t="n">
        <v>25</v>
      </c>
      <c r="B373" t="n">
        <v>110</v>
      </c>
      <c r="C373" t="inlineStr">
        <is>
          <t xml:space="preserve">CONCLUIDO	</t>
        </is>
      </c>
      <c r="D373" t="n">
        <v>3.4219</v>
      </c>
      <c r="E373" t="n">
        <v>29.22</v>
      </c>
      <c r="F373" t="n">
        <v>25.13</v>
      </c>
      <c r="G373" t="n">
        <v>43.09</v>
      </c>
      <c r="H373" t="n">
        <v>0.58</v>
      </c>
      <c r="I373" t="n">
        <v>35</v>
      </c>
      <c r="J373" t="n">
        <v>223.65</v>
      </c>
      <c r="K373" t="n">
        <v>56.13</v>
      </c>
      <c r="L373" t="n">
        <v>7.25</v>
      </c>
      <c r="M373" t="n">
        <v>33</v>
      </c>
      <c r="N373" t="n">
        <v>50.27</v>
      </c>
      <c r="O373" t="n">
        <v>27817.81</v>
      </c>
      <c r="P373" t="n">
        <v>342.95</v>
      </c>
      <c r="Q373" t="n">
        <v>1397.32</v>
      </c>
      <c r="R373" t="n">
        <v>104.02</v>
      </c>
      <c r="S373" t="n">
        <v>66.97</v>
      </c>
      <c r="T373" t="n">
        <v>15838.43</v>
      </c>
      <c r="U373" t="n">
        <v>0.64</v>
      </c>
      <c r="V373" t="n">
        <v>0.84</v>
      </c>
      <c r="W373" t="n">
        <v>5.35</v>
      </c>
      <c r="X373" t="n">
        <v>0.97</v>
      </c>
      <c r="Y373" t="n">
        <v>1</v>
      </c>
      <c r="Z373" t="n">
        <v>10</v>
      </c>
    </row>
    <row r="374">
      <c r="A374" t="n">
        <v>26</v>
      </c>
      <c r="B374" t="n">
        <v>110</v>
      </c>
      <c r="C374" t="inlineStr">
        <is>
          <t xml:space="preserve">CONCLUIDO	</t>
        </is>
      </c>
      <c r="D374" t="n">
        <v>3.4313</v>
      </c>
      <c r="E374" t="n">
        <v>29.14</v>
      </c>
      <c r="F374" t="n">
        <v>25.09</v>
      </c>
      <c r="G374" t="n">
        <v>44.28</v>
      </c>
      <c r="H374" t="n">
        <v>0.59</v>
      </c>
      <c r="I374" t="n">
        <v>34</v>
      </c>
      <c r="J374" t="n">
        <v>224.07</v>
      </c>
      <c r="K374" t="n">
        <v>56.13</v>
      </c>
      <c r="L374" t="n">
        <v>7.5</v>
      </c>
      <c r="M374" t="n">
        <v>32</v>
      </c>
      <c r="N374" t="n">
        <v>50.44</v>
      </c>
      <c r="O374" t="n">
        <v>27869.24</v>
      </c>
      <c r="P374" t="n">
        <v>341.5</v>
      </c>
      <c r="Q374" t="n">
        <v>1397.26</v>
      </c>
      <c r="R374" t="n">
        <v>102.87</v>
      </c>
      <c r="S374" t="n">
        <v>66.97</v>
      </c>
      <c r="T374" t="n">
        <v>15266.33</v>
      </c>
      <c r="U374" t="n">
        <v>0.65</v>
      </c>
      <c r="V374" t="n">
        <v>0.84</v>
      </c>
      <c r="W374" t="n">
        <v>5.35</v>
      </c>
      <c r="X374" t="n">
        <v>0.93</v>
      </c>
      <c r="Y374" t="n">
        <v>1</v>
      </c>
      <c r="Z374" t="n">
        <v>10</v>
      </c>
    </row>
    <row r="375">
      <c r="A375" t="n">
        <v>27</v>
      </c>
      <c r="B375" t="n">
        <v>110</v>
      </c>
      <c r="C375" t="inlineStr">
        <is>
          <t xml:space="preserve">CONCLUIDO	</t>
        </is>
      </c>
      <c r="D375" t="n">
        <v>3.4394</v>
      </c>
      <c r="E375" t="n">
        <v>29.08</v>
      </c>
      <c r="F375" t="n">
        <v>25.07</v>
      </c>
      <c r="G375" t="n">
        <v>45.58</v>
      </c>
      <c r="H375" t="n">
        <v>0.61</v>
      </c>
      <c r="I375" t="n">
        <v>33</v>
      </c>
      <c r="J375" t="n">
        <v>224.49</v>
      </c>
      <c r="K375" t="n">
        <v>56.13</v>
      </c>
      <c r="L375" t="n">
        <v>7.75</v>
      </c>
      <c r="M375" t="n">
        <v>31</v>
      </c>
      <c r="N375" t="n">
        <v>50.61</v>
      </c>
      <c r="O375" t="n">
        <v>27920.73</v>
      </c>
      <c r="P375" t="n">
        <v>340.29</v>
      </c>
      <c r="Q375" t="n">
        <v>1397.26</v>
      </c>
      <c r="R375" t="n">
        <v>102.09</v>
      </c>
      <c r="S375" t="n">
        <v>66.97</v>
      </c>
      <c r="T375" t="n">
        <v>14880.93</v>
      </c>
      <c r="U375" t="n">
        <v>0.66</v>
      </c>
      <c r="V375" t="n">
        <v>0.84</v>
      </c>
      <c r="W375" t="n">
        <v>5.34</v>
      </c>
      <c r="X375" t="n">
        <v>0.9</v>
      </c>
      <c r="Y375" t="n">
        <v>1</v>
      </c>
      <c r="Z375" t="n">
        <v>10</v>
      </c>
    </row>
    <row r="376">
      <c r="A376" t="n">
        <v>28</v>
      </c>
      <c r="B376" t="n">
        <v>110</v>
      </c>
      <c r="C376" t="inlineStr">
        <is>
          <t xml:space="preserve">CONCLUIDO	</t>
        </is>
      </c>
      <c r="D376" t="n">
        <v>3.4452</v>
      </c>
      <c r="E376" t="n">
        <v>29.03</v>
      </c>
      <c r="F376" t="n">
        <v>25.06</v>
      </c>
      <c r="G376" t="n">
        <v>46.99</v>
      </c>
      <c r="H376" t="n">
        <v>0.63</v>
      </c>
      <c r="I376" t="n">
        <v>32</v>
      </c>
      <c r="J376" t="n">
        <v>224.9</v>
      </c>
      <c r="K376" t="n">
        <v>56.13</v>
      </c>
      <c r="L376" t="n">
        <v>8</v>
      </c>
      <c r="M376" t="n">
        <v>30</v>
      </c>
      <c r="N376" t="n">
        <v>50.78</v>
      </c>
      <c r="O376" t="n">
        <v>27972.28</v>
      </c>
      <c r="P376" t="n">
        <v>338.48</v>
      </c>
      <c r="Q376" t="n">
        <v>1397.26</v>
      </c>
      <c r="R376" t="n">
        <v>101.65</v>
      </c>
      <c r="S376" t="n">
        <v>66.97</v>
      </c>
      <c r="T376" t="n">
        <v>14668.44</v>
      </c>
      <c r="U376" t="n">
        <v>0.66</v>
      </c>
      <c r="V376" t="n">
        <v>0.84</v>
      </c>
      <c r="W376" t="n">
        <v>5.35</v>
      </c>
      <c r="X376" t="n">
        <v>0.9</v>
      </c>
      <c r="Y376" t="n">
        <v>1</v>
      </c>
      <c r="Z376" t="n">
        <v>10</v>
      </c>
    </row>
    <row r="377">
      <c r="A377" t="n">
        <v>29</v>
      </c>
      <c r="B377" t="n">
        <v>110</v>
      </c>
      <c r="C377" t="inlineStr">
        <is>
          <t xml:space="preserve">CONCLUIDO	</t>
        </is>
      </c>
      <c r="D377" t="n">
        <v>3.4544</v>
      </c>
      <c r="E377" t="n">
        <v>28.95</v>
      </c>
      <c r="F377" t="n">
        <v>25.03</v>
      </c>
      <c r="G377" t="n">
        <v>48.44</v>
      </c>
      <c r="H377" t="n">
        <v>0.65</v>
      </c>
      <c r="I377" t="n">
        <v>31</v>
      </c>
      <c r="J377" t="n">
        <v>225.32</v>
      </c>
      <c r="K377" t="n">
        <v>56.13</v>
      </c>
      <c r="L377" t="n">
        <v>8.25</v>
      </c>
      <c r="M377" t="n">
        <v>29</v>
      </c>
      <c r="N377" t="n">
        <v>50.95</v>
      </c>
      <c r="O377" t="n">
        <v>28023.89</v>
      </c>
      <c r="P377" t="n">
        <v>337.1</v>
      </c>
      <c r="Q377" t="n">
        <v>1397.17</v>
      </c>
      <c r="R377" t="n">
        <v>100.69</v>
      </c>
      <c r="S377" t="n">
        <v>66.97</v>
      </c>
      <c r="T377" t="n">
        <v>14192.59</v>
      </c>
      <c r="U377" t="n">
        <v>0.67</v>
      </c>
      <c r="V377" t="n">
        <v>0.84</v>
      </c>
      <c r="W377" t="n">
        <v>5.34</v>
      </c>
      <c r="X377" t="n">
        <v>0.86</v>
      </c>
      <c r="Y377" t="n">
        <v>1</v>
      </c>
      <c r="Z377" t="n">
        <v>10</v>
      </c>
    </row>
    <row r="378">
      <c r="A378" t="n">
        <v>30</v>
      </c>
      <c r="B378" t="n">
        <v>110</v>
      </c>
      <c r="C378" t="inlineStr">
        <is>
          <t xml:space="preserve">CONCLUIDO	</t>
        </is>
      </c>
      <c r="D378" t="n">
        <v>3.4654</v>
      </c>
      <c r="E378" t="n">
        <v>28.86</v>
      </c>
      <c r="F378" t="n">
        <v>24.98</v>
      </c>
      <c r="G378" t="n">
        <v>49.95</v>
      </c>
      <c r="H378" t="n">
        <v>0.67</v>
      </c>
      <c r="I378" t="n">
        <v>30</v>
      </c>
      <c r="J378" t="n">
        <v>225.74</v>
      </c>
      <c r="K378" t="n">
        <v>56.13</v>
      </c>
      <c r="L378" t="n">
        <v>8.5</v>
      </c>
      <c r="M378" t="n">
        <v>28</v>
      </c>
      <c r="N378" t="n">
        <v>51.11</v>
      </c>
      <c r="O378" t="n">
        <v>28075.56</v>
      </c>
      <c r="P378" t="n">
        <v>335.2</v>
      </c>
      <c r="Q378" t="n">
        <v>1397.31</v>
      </c>
      <c r="R378" t="n">
        <v>99.17</v>
      </c>
      <c r="S378" t="n">
        <v>66.97</v>
      </c>
      <c r="T378" t="n">
        <v>13438.48</v>
      </c>
      <c r="U378" t="n">
        <v>0.68</v>
      </c>
      <c r="V378" t="n">
        <v>0.84</v>
      </c>
      <c r="W378" t="n">
        <v>5.34</v>
      </c>
      <c r="X378" t="n">
        <v>0.8100000000000001</v>
      </c>
      <c r="Y378" t="n">
        <v>1</v>
      </c>
      <c r="Z378" t="n">
        <v>10</v>
      </c>
    </row>
    <row r="379">
      <c r="A379" t="n">
        <v>31</v>
      </c>
      <c r="B379" t="n">
        <v>110</v>
      </c>
      <c r="C379" t="inlineStr">
        <is>
          <t xml:space="preserve">CONCLUIDO	</t>
        </is>
      </c>
      <c r="D379" t="n">
        <v>3.4724</v>
      </c>
      <c r="E379" t="n">
        <v>28.8</v>
      </c>
      <c r="F379" t="n">
        <v>24.96</v>
      </c>
      <c r="G379" t="n">
        <v>51.64</v>
      </c>
      <c r="H379" t="n">
        <v>0.6899999999999999</v>
      </c>
      <c r="I379" t="n">
        <v>29</v>
      </c>
      <c r="J379" t="n">
        <v>226.16</v>
      </c>
      <c r="K379" t="n">
        <v>56.13</v>
      </c>
      <c r="L379" t="n">
        <v>8.75</v>
      </c>
      <c r="M379" t="n">
        <v>27</v>
      </c>
      <c r="N379" t="n">
        <v>51.28</v>
      </c>
      <c r="O379" t="n">
        <v>28127.29</v>
      </c>
      <c r="P379" t="n">
        <v>333.28</v>
      </c>
      <c r="Q379" t="n">
        <v>1397.24</v>
      </c>
      <c r="R379" t="n">
        <v>98.64</v>
      </c>
      <c r="S379" t="n">
        <v>66.97</v>
      </c>
      <c r="T379" t="n">
        <v>13176.2</v>
      </c>
      <c r="U379" t="n">
        <v>0.68</v>
      </c>
      <c r="V379" t="n">
        <v>0.84</v>
      </c>
      <c r="W379" t="n">
        <v>5.34</v>
      </c>
      <c r="X379" t="n">
        <v>0.79</v>
      </c>
      <c r="Y379" t="n">
        <v>1</v>
      </c>
      <c r="Z379" t="n">
        <v>10</v>
      </c>
    </row>
    <row r="380">
      <c r="A380" t="n">
        <v>32</v>
      </c>
      <c r="B380" t="n">
        <v>110</v>
      </c>
      <c r="C380" t="inlineStr">
        <is>
          <t xml:space="preserve">CONCLUIDO	</t>
        </is>
      </c>
      <c r="D380" t="n">
        <v>3.4808</v>
      </c>
      <c r="E380" t="n">
        <v>28.73</v>
      </c>
      <c r="F380" t="n">
        <v>24.93</v>
      </c>
      <c r="G380" t="n">
        <v>53.43</v>
      </c>
      <c r="H380" t="n">
        <v>0.71</v>
      </c>
      <c r="I380" t="n">
        <v>28</v>
      </c>
      <c r="J380" t="n">
        <v>226.58</v>
      </c>
      <c r="K380" t="n">
        <v>56.13</v>
      </c>
      <c r="L380" t="n">
        <v>9</v>
      </c>
      <c r="M380" t="n">
        <v>26</v>
      </c>
      <c r="N380" t="n">
        <v>51.45</v>
      </c>
      <c r="O380" t="n">
        <v>28179.08</v>
      </c>
      <c r="P380" t="n">
        <v>332.51</v>
      </c>
      <c r="Q380" t="n">
        <v>1397.22</v>
      </c>
      <c r="R380" t="n">
        <v>97.58</v>
      </c>
      <c r="S380" t="n">
        <v>66.97</v>
      </c>
      <c r="T380" t="n">
        <v>12650.81</v>
      </c>
      <c r="U380" t="n">
        <v>0.6899999999999999</v>
      </c>
      <c r="V380" t="n">
        <v>0.84</v>
      </c>
      <c r="W380" t="n">
        <v>5.34</v>
      </c>
      <c r="X380" t="n">
        <v>0.77</v>
      </c>
      <c r="Y380" t="n">
        <v>1</v>
      </c>
      <c r="Z380" t="n">
        <v>10</v>
      </c>
    </row>
    <row r="381">
      <c r="A381" t="n">
        <v>33</v>
      </c>
      <c r="B381" t="n">
        <v>110</v>
      </c>
      <c r="C381" t="inlineStr">
        <is>
          <t xml:space="preserve">CONCLUIDO	</t>
        </is>
      </c>
      <c r="D381" t="n">
        <v>3.4904</v>
      </c>
      <c r="E381" t="n">
        <v>28.65</v>
      </c>
      <c r="F381" t="n">
        <v>24.9</v>
      </c>
      <c r="G381" t="n">
        <v>55.33</v>
      </c>
      <c r="H381" t="n">
        <v>0.72</v>
      </c>
      <c r="I381" t="n">
        <v>27</v>
      </c>
      <c r="J381" t="n">
        <v>227</v>
      </c>
      <c r="K381" t="n">
        <v>56.13</v>
      </c>
      <c r="L381" t="n">
        <v>9.25</v>
      </c>
      <c r="M381" t="n">
        <v>25</v>
      </c>
      <c r="N381" t="n">
        <v>51.62</v>
      </c>
      <c r="O381" t="n">
        <v>28230.92</v>
      </c>
      <c r="P381" t="n">
        <v>330.24</v>
      </c>
      <c r="Q381" t="n">
        <v>1397.35</v>
      </c>
      <c r="R381" t="n">
        <v>96.14</v>
      </c>
      <c r="S381" t="n">
        <v>66.97</v>
      </c>
      <c r="T381" t="n">
        <v>11934.57</v>
      </c>
      <c r="U381" t="n">
        <v>0.7</v>
      </c>
      <c r="V381" t="n">
        <v>0.85</v>
      </c>
      <c r="W381" t="n">
        <v>5.34</v>
      </c>
      <c r="X381" t="n">
        <v>0.73</v>
      </c>
      <c r="Y381" t="n">
        <v>1</v>
      </c>
      <c r="Z381" t="n">
        <v>10</v>
      </c>
    </row>
    <row r="382">
      <c r="A382" t="n">
        <v>34</v>
      </c>
      <c r="B382" t="n">
        <v>110</v>
      </c>
      <c r="C382" t="inlineStr">
        <is>
          <t xml:space="preserve">CONCLUIDO	</t>
        </is>
      </c>
      <c r="D382" t="n">
        <v>3.4983</v>
      </c>
      <c r="E382" t="n">
        <v>28.59</v>
      </c>
      <c r="F382" t="n">
        <v>24.87</v>
      </c>
      <c r="G382" t="n">
        <v>57.4</v>
      </c>
      <c r="H382" t="n">
        <v>0.74</v>
      </c>
      <c r="I382" t="n">
        <v>26</v>
      </c>
      <c r="J382" t="n">
        <v>227.42</v>
      </c>
      <c r="K382" t="n">
        <v>56.13</v>
      </c>
      <c r="L382" t="n">
        <v>9.5</v>
      </c>
      <c r="M382" t="n">
        <v>24</v>
      </c>
      <c r="N382" t="n">
        <v>51.8</v>
      </c>
      <c r="O382" t="n">
        <v>28282.83</v>
      </c>
      <c r="P382" t="n">
        <v>328.21</v>
      </c>
      <c r="Q382" t="n">
        <v>1397.25</v>
      </c>
      <c r="R382" t="n">
        <v>95.59999999999999</v>
      </c>
      <c r="S382" t="n">
        <v>66.97</v>
      </c>
      <c r="T382" t="n">
        <v>11671.69</v>
      </c>
      <c r="U382" t="n">
        <v>0.7</v>
      </c>
      <c r="V382" t="n">
        <v>0.85</v>
      </c>
      <c r="W382" t="n">
        <v>5.34</v>
      </c>
      <c r="X382" t="n">
        <v>0.71</v>
      </c>
      <c r="Y382" t="n">
        <v>1</v>
      </c>
      <c r="Z382" t="n">
        <v>10</v>
      </c>
    </row>
    <row r="383">
      <c r="A383" t="n">
        <v>35</v>
      </c>
      <c r="B383" t="n">
        <v>110</v>
      </c>
      <c r="C383" t="inlineStr">
        <is>
          <t xml:space="preserve">CONCLUIDO	</t>
        </is>
      </c>
      <c r="D383" t="n">
        <v>3.5067</v>
      </c>
      <c r="E383" t="n">
        <v>28.52</v>
      </c>
      <c r="F383" t="n">
        <v>24.85</v>
      </c>
      <c r="G383" t="n">
        <v>59.64</v>
      </c>
      <c r="H383" t="n">
        <v>0.76</v>
      </c>
      <c r="I383" t="n">
        <v>25</v>
      </c>
      <c r="J383" t="n">
        <v>227.84</v>
      </c>
      <c r="K383" t="n">
        <v>56.13</v>
      </c>
      <c r="L383" t="n">
        <v>9.75</v>
      </c>
      <c r="M383" t="n">
        <v>23</v>
      </c>
      <c r="N383" t="n">
        <v>51.97</v>
      </c>
      <c r="O383" t="n">
        <v>28334.8</v>
      </c>
      <c r="P383" t="n">
        <v>326.91</v>
      </c>
      <c r="Q383" t="n">
        <v>1397.2</v>
      </c>
      <c r="R383" t="n">
        <v>94.59</v>
      </c>
      <c r="S383" t="n">
        <v>66.97</v>
      </c>
      <c r="T383" t="n">
        <v>11172.89</v>
      </c>
      <c r="U383" t="n">
        <v>0.71</v>
      </c>
      <c r="V383" t="n">
        <v>0.85</v>
      </c>
      <c r="W383" t="n">
        <v>5.34</v>
      </c>
      <c r="X383" t="n">
        <v>0.68</v>
      </c>
      <c r="Y383" t="n">
        <v>1</v>
      </c>
      <c r="Z383" t="n">
        <v>10</v>
      </c>
    </row>
    <row r="384">
      <c r="A384" t="n">
        <v>36</v>
      </c>
      <c r="B384" t="n">
        <v>110</v>
      </c>
      <c r="C384" t="inlineStr">
        <is>
          <t xml:space="preserve">CONCLUIDO	</t>
        </is>
      </c>
      <c r="D384" t="n">
        <v>3.5055</v>
      </c>
      <c r="E384" t="n">
        <v>28.53</v>
      </c>
      <c r="F384" t="n">
        <v>24.86</v>
      </c>
      <c r="G384" t="n">
        <v>59.66</v>
      </c>
      <c r="H384" t="n">
        <v>0.78</v>
      </c>
      <c r="I384" t="n">
        <v>25</v>
      </c>
      <c r="J384" t="n">
        <v>228.27</v>
      </c>
      <c r="K384" t="n">
        <v>56.13</v>
      </c>
      <c r="L384" t="n">
        <v>10</v>
      </c>
      <c r="M384" t="n">
        <v>23</v>
      </c>
      <c r="N384" t="n">
        <v>52.14</v>
      </c>
      <c r="O384" t="n">
        <v>28386.82</v>
      </c>
      <c r="P384" t="n">
        <v>326.01</v>
      </c>
      <c r="Q384" t="n">
        <v>1397.28</v>
      </c>
      <c r="R384" t="n">
        <v>95.15000000000001</v>
      </c>
      <c r="S384" t="n">
        <v>66.97</v>
      </c>
      <c r="T384" t="n">
        <v>11454.08</v>
      </c>
      <c r="U384" t="n">
        <v>0.7</v>
      </c>
      <c r="V384" t="n">
        <v>0.85</v>
      </c>
      <c r="W384" t="n">
        <v>5.33</v>
      </c>
      <c r="X384" t="n">
        <v>0.6899999999999999</v>
      </c>
      <c r="Y384" t="n">
        <v>1</v>
      </c>
      <c r="Z384" t="n">
        <v>10</v>
      </c>
    </row>
    <row r="385">
      <c r="A385" t="n">
        <v>37</v>
      </c>
      <c r="B385" t="n">
        <v>110</v>
      </c>
      <c r="C385" t="inlineStr">
        <is>
          <t xml:space="preserve">CONCLUIDO	</t>
        </is>
      </c>
      <c r="D385" t="n">
        <v>3.5155</v>
      </c>
      <c r="E385" t="n">
        <v>28.45</v>
      </c>
      <c r="F385" t="n">
        <v>24.82</v>
      </c>
      <c r="G385" t="n">
        <v>62.05</v>
      </c>
      <c r="H385" t="n">
        <v>0.8</v>
      </c>
      <c r="I385" t="n">
        <v>24</v>
      </c>
      <c r="J385" t="n">
        <v>228.69</v>
      </c>
      <c r="K385" t="n">
        <v>56.13</v>
      </c>
      <c r="L385" t="n">
        <v>10.25</v>
      </c>
      <c r="M385" t="n">
        <v>22</v>
      </c>
      <c r="N385" t="n">
        <v>52.31</v>
      </c>
      <c r="O385" t="n">
        <v>28438.91</v>
      </c>
      <c r="P385" t="n">
        <v>324.04</v>
      </c>
      <c r="Q385" t="n">
        <v>1397.31</v>
      </c>
      <c r="R385" t="n">
        <v>93.81999999999999</v>
      </c>
      <c r="S385" t="n">
        <v>66.97</v>
      </c>
      <c r="T385" t="n">
        <v>10792.32</v>
      </c>
      <c r="U385" t="n">
        <v>0.71</v>
      </c>
      <c r="V385" t="n">
        <v>0.85</v>
      </c>
      <c r="W385" t="n">
        <v>5.33</v>
      </c>
      <c r="X385" t="n">
        <v>0.65</v>
      </c>
      <c r="Y385" t="n">
        <v>1</v>
      </c>
      <c r="Z385" t="n">
        <v>10</v>
      </c>
    </row>
    <row r="386">
      <c r="A386" t="n">
        <v>38</v>
      </c>
      <c r="B386" t="n">
        <v>110</v>
      </c>
      <c r="C386" t="inlineStr">
        <is>
          <t xml:space="preserve">CONCLUIDO	</t>
        </is>
      </c>
      <c r="D386" t="n">
        <v>3.523</v>
      </c>
      <c r="E386" t="n">
        <v>28.38</v>
      </c>
      <c r="F386" t="n">
        <v>24.8</v>
      </c>
      <c r="G386" t="n">
        <v>64.7</v>
      </c>
      <c r="H386" t="n">
        <v>0.8100000000000001</v>
      </c>
      <c r="I386" t="n">
        <v>23</v>
      </c>
      <c r="J386" t="n">
        <v>229.11</v>
      </c>
      <c r="K386" t="n">
        <v>56.13</v>
      </c>
      <c r="L386" t="n">
        <v>10.5</v>
      </c>
      <c r="M386" t="n">
        <v>21</v>
      </c>
      <c r="N386" t="n">
        <v>52.48</v>
      </c>
      <c r="O386" t="n">
        <v>28491.06</v>
      </c>
      <c r="P386" t="n">
        <v>322.27</v>
      </c>
      <c r="Q386" t="n">
        <v>1397.24</v>
      </c>
      <c r="R386" t="n">
        <v>93.20999999999999</v>
      </c>
      <c r="S386" t="n">
        <v>66.97</v>
      </c>
      <c r="T386" t="n">
        <v>10490.11</v>
      </c>
      <c r="U386" t="n">
        <v>0.72</v>
      </c>
      <c r="V386" t="n">
        <v>0.85</v>
      </c>
      <c r="W386" t="n">
        <v>5.33</v>
      </c>
      <c r="X386" t="n">
        <v>0.64</v>
      </c>
      <c r="Y386" t="n">
        <v>1</v>
      </c>
      <c r="Z386" t="n">
        <v>10</v>
      </c>
    </row>
    <row r="387">
      <c r="A387" t="n">
        <v>39</v>
      </c>
      <c r="B387" t="n">
        <v>110</v>
      </c>
      <c r="C387" t="inlineStr">
        <is>
          <t xml:space="preserve">CONCLUIDO	</t>
        </is>
      </c>
      <c r="D387" t="n">
        <v>3.5219</v>
      </c>
      <c r="E387" t="n">
        <v>28.39</v>
      </c>
      <c r="F387" t="n">
        <v>24.81</v>
      </c>
      <c r="G387" t="n">
        <v>64.72</v>
      </c>
      <c r="H387" t="n">
        <v>0.83</v>
      </c>
      <c r="I387" t="n">
        <v>23</v>
      </c>
      <c r="J387" t="n">
        <v>229.53</v>
      </c>
      <c r="K387" t="n">
        <v>56.13</v>
      </c>
      <c r="L387" t="n">
        <v>10.75</v>
      </c>
      <c r="M387" t="n">
        <v>21</v>
      </c>
      <c r="N387" t="n">
        <v>52.66</v>
      </c>
      <c r="O387" t="n">
        <v>28543.27</v>
      </c>
      <c r="P387" t="n">
        <v>321.51</v>
      </c>
      <c r="Q387" t="n">
        <v>1397.27</v>
      </c>
      <c r="R387" t="n">
        <v>93.37</v>
      </c>
      <c r="S387" t="n">
        <v>66.97</v>
      </c>
      <c r="T387" t="n">
        <v>10572.95</v>
      </c>
      <c r="U387" t="n">
        <v>0.72</v>
      </c>
      <c r="V387" t="n">
        <v>0.85</v>
      </c>
      <c r="W387" t="n">
        <v>5.34</v>
      </c>
      <c r="X387" t="n">
        <v>0.64</v>
      </c>
      <c r="Y387" t="n">
        <v>1</v>
      </c>
      <c r="Z387" t="n">
        <v>10</v>
      </c>
    </row>
    <row r="388">
      <c r="A388" t="n">
        <v>40</v>
      </c>
      <c r="B388" t="n">
        <v>110</v>
      </c>
      <c r="C388" t="inlineStr">
        <is>
          <t xml:space="preserve">CONCLUIDO	</t>
        </is>
      </c>
      <c r="D388" t="n">
        <v>3.5332</v>
      </c>
      <c r="E388" t="n">
        <v>28.3</v>
      </c>
      <c r="F388" t="n">
        <v>24.76</v>
      </c>
      <c r="G388" t="n">
        <v>67.53</v>
      </c>
      <c r="H388" t="n">
        <v>0.85</v>
      </c>
      <c r="I388" t="n">
        <v>22</v>
      </c>
      <c r="J388" t="n">
        <v>229.96</v>
      </c>
      <c r="K388" t="n">
        <v>56.13</v>
      </c>
      <c r="L388" t="n">
        <v>11</v>
      </c>
      <c r="M388" t="n">
        <v>20</v>
      </c>
      <c r="N388" t="n">
        <v>52.83</v>
      </c>
      <c r="O388" t="n">
        <v>28595.54</v>
      </c>
      <c r="P388" t="n">
        <v>319.85</v>
      </c>
      <c r="Q388" t="n">
        <v>1397.22</v>
      </c>
      <c r="R388" t="n">
        <v>92.19</v>
      </c>
      <c r="S388" t="n">
        <v>66.97</v>
      </c>
      <c r="T388" t="n">
        <v>9987.790000000001</v>
      </c>
      <c r="U388" t="n">
        <v>0.73</v>
      </c>
      <c r="V388" t="n">
        <v>0.85</v>
      </c>
      <c r="W388" t="n">
        <v>5.32</v>
      </c>
      <c r="X388" t="n">
        <v>0.6</v>
      </c>
      <c r="Y388" t="n">
        <v>1</v>
      </c>
      <c r="Z388" t="n">
        <v>10</v>
      </c>
    </row>
    <row r="389">
      <c r="A389" t="n">
        <v>41</v>
      </c>
      <c r="B389" t="n">
        <v>110</v>
      </c>
      <c r="C389" t="inlineStr">
        <is>
          <t xml:space="preserve">CONCLUIDO	</t>
        </is>
      </c>
      <c r="D389" t="n">
        <v>3.531</v>
      </c>
      <c r="E389" t="n">
        <v>28.32</v>
      </c>
      <c r="F389" t="n">
        <v>24.78</v>
      </c>
      <c r="G389" t="n">
        <v>67.58</v>
      </c>
      <c r="H389" t="n">
        <v>0.87</v>
      </c>
      <c r="I389" t="n">
        <v>22</v>
      </c>
      <c r="J389" t="n">
        <v>230.38</v>
      </c>
      <c r="K389" t="n">
        <v>56.13</v>
      </c>
      <c r="L389" t="n">
        <v>11.25</v>
      </c>
      <c r="M389" t="n">
        <v>20</v>
      </c>
      <c r="N389" t="n">
        <v>53</v>
      </c>
      <c r="O389" t="n">
        <v>28647.87</v>
      </c>
      <c r="P389" t="n">
        <v>317.8</v>
      </c>
      <c r="Q389" t="n">
        <v>1397.2</v>
      </c>
      <c r="R389" t="n">
        <v>92.41</v>
      </c>
      <c r="S389" t="n">
        <v>66.97</v>
      </c>
      <c r="T389" t="n">
        <v>10097.88</v>
      </c>
      <c r="U389" t="n">
        <v>0.72</v>
      </c>
      <c r="V389" t="n">
        <v>0.85</v>
      </c>
      <c r="W389" t="n">
        <v>5.33</v>
      </c>
      <c r="X389" t="n">
        <v>0.61</v>
      </c>
      <c r="Y389" t="n">
        <v>1</v>
      </c>
      <c r="Z389" t="n">
        <v>10</v>
      </c>
    </row>
    <row r="390">
      <c r="A390" t="n">
        <v>42</v>
      </c>
      <c r="B390" t="n">
        <v>110</v>
      </c>
      <c r="C390" t="inlineStr">
        <is>
          <t xml:space="preserve">CONCLUIDO	</t>
        </is>
      </c>
      <c r="D390" t="n">
        <v>3.5415</v>
      </c>
      <c r="E390" t="n">
        <v>28.24</v>
      </c>
      <c r="F390" t="n">
        <v>24.74</v>
      </c>
      <c r="G390" t="n">
        <v>70.68000000000001</v>
      </c>
      <c r="H390" t="n">
        <v>0.89</v>
      </c>
      <c r="I390" t="n">
        <v>21</v>
      </c>
      <c r="J390" t="n">
        <v>230.81</v>
      </c>
      <c r="K390" t="n">
        <v>56.13</v>
      </c>
      <c r="L390" t="n">
        <v>11.5</v>
      </c>
      <c r="M390" t="n">
        <v>19</v>
      </c>
      <c r="N390" t="n">
        <v>53.18</v>
      </c>
      <c r="O390" t="n">
        <v>28700.26</v>
      </c>
      <c r="P390" t="n">
        <v>316.11</v>
      </c>
      <c r="Q390" t="n">
        <v>1397.2</v>
      </c>
      <c r="R390" t="n">
        <v>91.27</v>
      </c>
      <c r="S390" t="n">
        <v>66.97</v>
      </c>
      <c r="T390" t="n">
        <v>9531.98</v>
      </c>
      <c r="U390" t="n">
        <v>0.73</v>
      </c>
      <c r="V390" t="n">
        <v>0.85</v>
      </c>
      <c r="W390" t="n">
        <v>5.32</v>
      </c>
      <c r="X390" t="n">
        <v>0.57</v>
      </c>
      <c r="Y390" t="n">
        <v>1</v>
      </c>
      <c r="Z390" t="n">
        <v>10</v>
      </c>
    </row>
    <row r="391">
      <c r="A391" t="n">
        <v>43</v>
      </c>
      <c r="B391" t="n">
        <v>110</v>
      </c>
      <c r="C391" t="inlineStr">
        <is>
          <t xml:space="preserve">CONCLUIDO	</t>
        </is>
      </c>
      <c r="D391" t="n">
        <v>3.5419</v>
      </c>
      <c r="E391" t="n">
        <v>28.23</v>
      </c>
      <c r="F391" t="n">
        <v>24.73</v>
      </c>
      <c r="G391" t="n">
        <v>70.67</v>
      </c>
      <c r="H391" t="n">
        <v>0.9</v>
      </c>
      <c r="I391" t="n">
        <v>21</v>
      </c>
      <c r="J391" t="n">
        <v>231.23</v>
      </c>
      <c r="K391" t="n">
        <v>56.13</v>
      </c>
      <c r="L391" t="n">
        <v>11.75</v>
      </c>
      <c r="M391" t="n">
        <v>19</v>
      </c>
      <c r="N391" t="n">
        <v>53.36</v>
      </c>
      <c r="O391" t="n">
        <v>28752.71</v>
      </c>
      <c r="P391" t="n">
        <v>314.36</v>
      </c>
      <c r="Q391" t="n">
        <v>1397.2</v>
      </c>
      <c r="R391" t="n">
        <v>91</v>
      </c>
      <c r="S391" t="n">
        <v>66.97</v>
      </c>
      <c r="T391" t="n">
        <v>9397.860000000001</v>
      </c>
      <c r="U391" t="n">
        <v>0.74</v>
      </c>
      <c r="V391" t="n">
        <v>0.85</v>
      </c>
      <c r="W391" t="n">
        <v>5.33</v>
      </c>
      <c r="X391" t="n">
        <v>0.57</v>
      </c>
      <c r="Y391" t="n">
        <v>1</v>
      </c>
      <c r="Z391" t="n">
        <v>10</v>
      </c>
    </row>
    <row r="392">
      <c r="A392" t="n">
        <v>44</v>
      </c>
      <c r="B392" t="n">
        <v>110</v>
      </c>
      <c r="C392" t="inlineStr">
        <is>
          <t xml:space="preserve">CONCLUIDO	</t>
        </is>
      </c>
      <c r="D392" t="n">
        <v>3.5512</v>
      </c>
      <c r="E392" t="n">
        <v>28.16</v>
      </c>
      <c r="F392" t="n">
        <v>24.7</v>
      </c>
      <c r="G392" t="n">
        <v>74.11</v>
      </c>
      <c r="H392" t="n">
        <v>0.92</v>
      </c>
      <c r="I392" t="n">
        <v>20</v>
      </c>
      <c r="J392" t="n">
        <v>231.66</v>
      </c>
      <c r="K392" t="n">
        <v>56.13</v>
      </c>
      <c r="L392" t="n">
        <v>12</v>
      </c>
      <c r="M392" t="n">
        <v>18</v>
      </c>
      <c r="N392" t="n">
        <v>53.53</v>
      </c>
      <c r="O392" t="n">
        <v>28805.23</v>
      </c>
      <c r="P392" t="n">
        <v>313.46</v>
      </c>
      <c r="Q392" t="n">
        <v>1397.17</v>
      </c>
      <c r="R392" t="n">
        <v>90</v>
      </c>
      <c r="S392" t="n">
        <v>66.97</v>
      </c>
      <c r="T392" t="n">
        <v>8899.610000000001</v>
      </c>
      <c r="U392" t="n">
        <v>0.74</v>
      </c>
      <c r="V392" t="n">
        <v>0.85</v>
      </c>
      <c r="W392" t="n">
        <v>5.33</v>
      </c>
      <c r="X392" t="n">
        <v>0.54</v>
      </c>
      <c r="Y392" t="n">
        <v>1</v>
      </c>
      <c r="Z392" t="n">
        <v>10</v>
      </c>
    </row>
    <row r="393">
      <c r="A393" t="n">
        <v>45</v>
      </c>
      <c r="B393" t="n">
        <v>110</v>
      </c>
      <c r="C393" t="inlineStr">
        <is>
          <t xml:space="preserve">CONCLUIDO	</t>
        </is>
      </c>
      <c r="D393" t="n">
        <v>3.552</v>
      </c>
      <c r="E393" t="n">
        <v>28.15</v>
      </c>
      <c r="F393" t="n">
        <v>24.7</v>
      </c>
      <c r="G393" t="n">
        <v>74.09</v>
      </c>
      <c r="H393" t="n">
        <v>0.9399999999999999</v>
      </c>
      <c r="I393" t="n">
        <v>20</v>
      </c>
      <c r="J393" t="n">
        <v>232.08</v>
      </c>
      <c r="K393" t="n">
        <v>56.13</v>
      </c>
      <c r="L393" t="n">
        <v>12.25</v>
      </c>
      <c r="M393" t="n">
        <v>18</v>
      </c>
      <c r="N393" t="n">
        <v>53.71</v>
      </c>
      <c r="O393" t="n">
        <v>28857.81</v>
      </c>
      <c r="P393" t="n">
        <v>310.27</v>
      </c>
      <c r="Q393" t="n">
        <v>1397.23</v>
      </c>
      <c r="R393" t="n">
        <v>89.90000000000001</v>
      </c>
      <c r="S393" t="n">
        <v>66.97</v>
      </c>
      <c r="T393" t="n">
        <v>8853.629999999999</v>
      </c>
      <c r="U393" t="n">
        <v>0.74</v>
      </c>
      <c r="V393" t="n">
        <v>0.85</v>
      </c>
      <c r="W393" t="n">
        <v>5.32</v>
      </c>
      <c r="X393" t="n">
        <v>0.53</v>
      </c>
      <c r="Y393" t="n">
        <v>1</v>
      </c>
      <c r="Z393" t="n">
        <v>10</v>
      </c>
    </row>
    <row r="394">
      <c r="A394" t="n">
        <v>46</v>
      </c>
      <c r="B394" t="n">
        <v>110</v>
      </c>
      <c r="C394" t="inlineStr">
        <is>
          <t xml:space="preserve">CONCLUIDO	</t>
        </is>
      </c>
      <c r="D394" t="n">
        <v>3.5582</v>
      </c>
      <c r="E394" t="n">
        <v>28.1</v>
      </c>
      <c r="F394" t="n">
        <v>24.69</v>
      </c>
      <c r="G394" t="n">
        <v>77.97</v>
      </c>
      <c r="H394" t="n">
        <v>0.96</v>
      </c>
      <c r="I394" t="n">
        <v>19</v>
      </c>
      <c r="J394" t="n">
        <v>232.51</v>
      </c>
      <c r="K394" t="n">
        <v>56.13</v>
      </c>
      <c r="L394" t="n">
        <v>12.5</v>
      </c>
      <c r="M394" t="n">
        <v>17</v>
      </c>
      <c r="N394" t="n">
        <v>53.88</v>
      </c>
      <c r="O394" t="n">
        <v>28910.45</v>
      </c>
      <c r="P394" t="n">
        <v>310.41</v>
      </c>
      <c r="Q394" t="n">
        <v>1397.19</v>
      </c>
      <c r="R394" t="n">
        <v>89.56999999999999</v>
      </c>
      <c r="S394" t="n">
        <v>66.97</v>
      </c>
      <c r="T394" t="n">
        <v>8693.57</v>
      </c>
      <c r="U394" t="n">
        <v>0.75</v>
      </c>
      <c r="V394" t="n">
        <v>0.85</v>
      </c>
      <c r="W394" t="n">
        <v>5.33</v>
      </c>
      <c r="X394" t="n">
        <v>0.52</v>
      </c>
      <c r="Y394" t="n">
        <v>1</v>
      </c>
      <c r="Z394" t="n">
        <v>10</v>
      </c>
    </row>
    <row r="395">
      <c r="A395" t="n">
        <v>47</v>
      </c>
      <c r="B395" t="n">
        <v>110</v>
      </c>
      <c r="C395" t="inlineStr">
        <is>
          <t xml:space="preserve">CONCLUIDO	</t>
        </is>
      </c>
      <c r="D395" t="n">
        <v>3.5591</v>
      </c>
      <c r="E395" t="n">
        <v>28.1</v>
      </c>
      <c r="F395" t="n">
        <v>24.68</v>
      </c>
      <c r="G395" t="n">
        <v>77.94</v>
      </c>
      <c r="H395" t="n">
        <v>0.97</v>
      </c>
      <c r="I395" t="n">
        <v>19</v>
      </c>
      <c r="J395" t="n">
        <v>232.94</v>
      </c>
      <c r="K395" t="n">
        <v>56.13</v>
      </c>
      <c r="L395" t="n">
        <v>12.75</v>
      </c>
      <c r="M395" t="n">
        <v>17</v>
      </c>
      <c r="N395" t="n">
        <v>54.06</v>
      </c>
      <c r="O395" t="n">
        <v>28963.15</v>
      </c>
      <c r="P395" t="n">
        <v>308.52</v>
      </c>
      <c r="Q395" t="n">
        <v>1397.21</v>
      </c>
      <c r="R395" t="n">
        <v>89.43000000000001</v>
      </c>
      <c r="S395" t="n">
        <v>66.97</v>
      </c>
      <c r="T395" t="n">
        <v>8623.719999999999</v>
      </c>
      <c r="U395" t="n">
        <v>0.75</v>
      </c>
      <c r="V395" t="n">
        <v>0.85</v>
      </c>
      <c r="W395" t="n">
        <v>5.32</v>
      </c>
      <c r="X395" t="n">
        <v>0.52</v>
      </c>
      <c r="Y395" t="n">
        <v>1</v>
      </c>
      <c r="Z395" t="n">
        <v>10</v>
      </c>
    </row>
    <row r="396">
      <c r="A396" t="n">
        <v>48</v>
      </c>
      <c r="B396" t="n">
        <v>110</v>
      </c>
      <c r="C396" t="inlineStr">
        <is>
          <t xml:space="preserve">CONCLUIDO	</t>
        </is>
      </c>
      <c r="D396" t="n">
        <v>3.5684</v>
      </c>
      <c r="E396" t="n">
        <v>28.02</v>
      </c>
      <c r="F396" t="n">
        <v>24.65</v>
      </c>
      <c r="G396" t="n">
        <v>82.17</v>
      </c>
      <c r="H396" t="n">
        <v>0.99</v>
      </c>
      <c r="I396" t="n">
        <v>18</v>
      </c>
      <c r="J396" t="n">
        <v>233.37</v>
      </c>
      <c r="K396" t="n">
        <v>56.13</v>
      </c>
      <c r="L396" t="n">
        <v>13</v>
      </c>
      <c r="M396" t="n">
        <v>16</v>
      </c>
      <c r="N396" t="n">
        <v>54.24</v>
      </c>
      <c r="O396" t="n">
        <v>29015.91</v>
      </c>
      <c r="P396" t="n">
        <v>305.86</v>
      </c>
      <c r="Q396" t="n">
        <v>1397.2</v>
      </c>
      <c r="R396" t="n">
        <v>88.31</v>
      </c>
      <c r="S396" t="n">
        <v>66.97</v>
      </c>
      <c r="T396" t="n">
        <v>8064.85</v>
      </c>
      <c r="U396" t="n">
        <v>0.76</v>
      </c>
      <c r="V396" t="n">
        <v>0.85</v>
      </c>
      <c r="W396" t="n">
        <v>5.32</v>
      </c>
      <c r="X396" t="n">
        <v>0.48</v>
      </c>
      <c r="Y396" t="n">
        <v>1</v>
      </c>
      <c r="Z396" t="n">
        <v>10</v>
      </c>
    </row>
    <row r="397">
      <c r="A397" t="n">
        <v>49</v>
      </c>
      <c r="B397" t="n">
        <v>110</v>
      </c>
      <c r="C397" t="inlineStr">
        <is>
          <t xml:space="preserve">CONCLUIDO	</t>
        </is>
      </c>
      <c r="D397" t="n">
        <v>3.5674</v>
      </c>
      <c r="E397" t="n">
        <v>28.03</v>
      </c>
      <c r="F397" t="n">
        <v>24.66</v>
      </c>
      <c r="G397" t="n">
        <v>82.2</v>
      </c>
      <c r="H397" t="n">
        <v>1.01</v>
      </c>
      <c r="I397" t="n">
        <v>18</v>
      </c>
      <c r="J397" t="n">
        <v>233.79</v>
      </c>
      <c r="K397" t="n">
        <v>56.13</v>
      </c>
      <c r="L397" t="n">
        <v>13.25</v>
      </c>
      <c r="M397" t="n">
        <v>16</v>
      </c>
      <c r="N397" t="n">
        <v>54.42</v>
      </c>
      <c r="O397" t="n">
        <v>29068.74</v>
      </c>
      <c r="P397" t="n">
        <v>305.66</v>
      </c>
      <c r="Q397" t="n">
        <v>1397.2</v>
      </c>
      <c r="R397" t="n">
        <v>88.67</v>
      </c>
      <c r="S397" t="n">
        <v>66.97</v>
      </c>
      <c r="T397" t="n">
        <v>8247.15</v>
      </c>
      <c r="U397" t="n">
        <v>0.76</v>
      </c>
      <c r="V397" t="n">
        <v>0.85</v>
      </c>
      <c r="W397" t="n">
        <v>5.32</v>
      </c>
      <c r="X397" t="n">
        <v>0.49</v>
      </c>
      <c r="Y397" t="n">
        <v>1</v>
      </c>
      <c r="Z397" t="n">
        <v>10</v>
      </c>
    </row>
    <row r="398">
      <c r="A398" t="n">
        <v>50</v>
      </c>
      <c r="B398" t="n">
        <v>110</v>
      </c>
      <c r="C398" t="inlineStr">
        <is>
          <t xml:space="preserve">CONCLUIDO	</t>
        </is>
      </c>
      <c r="D398" t="n">
        <v>3.5788</v>
      </c>
      <c r="E398" t="n">
        <v>27.94</v>
      </c>
      <c r="F398" t="n">
        <v>24.61</v>
      </c>
      <c r="G398" t="n">
        <v>86.86</v>
      </c>
      <c r="H398" t="n">
        <v>1.02</v>
      </c>
      <c r="I398" t="n">
        <v>17</v>
      </c>
      <c r="J398" t="n">
        <v>234.22</v>
      </c>
      <c r="K398" t="n">
        <v>56.13</v>
      </c>
      <c r="L398" t="n">
        <v>13.5</v>
      </c>
      <c r="M398" t="n">
        <v>15</v>
      </c>
      <c r="N398" t="n">
        <v>54.6</v>
      </c>
      <c r="O398" t="n">
        <v>29121.64</v>
      </c>
      <c r="P398" t="n">
        <v>301.76</v>
      </c>
      <c r="Q398" t="n">
        <v>1397.22</v>
      </c>
      <c r="R398" t="n">
        <v>87.05</v>
      </c>
      <c r="S398" t="n">
        <v>66.97</v>
      </c>
      <c r="T398" t="n">
        <v>7440.21</v>
      </c>
      <c r="U398" t="n">
        <v>0.77</v>
      </c>
      <c r="V398" t="n">
        <v>0.86</v>
      </c>
      <c r="W398" t="n">
        <v>5.32</v>
      </c>
      <c r="X398" t="n">
        <v>0.45</v>
      </c>
      <c r="Y398" t="n">
        <v>1</v>
      </c>
      <c r="Z398" t="n">
        <v>10</v>
      </c>
    </row>
    <row r="399">
      <c r="A399" t="n">
        <v>51</v>
      </c>
      <c r="B399" t="n">
        <v>110</v>
      </c>
      <c r="C399" t="inlineStr">
        <is>
          <t xml:space="preserve">CONCLUIDO	</t>
        </is>
      </c>
      <c r="D399" t="n">
        <v>3.579</v>
      </c>
      <c r="E399" t="n">
        <v>27.94</v>
      </c>
      <c r="F399" t="n">
        <v>24.61</v>
      </c>
      <c r="G399" t="n">
        <v>86.86</v>
      </c>
      <c r="H399" t="n">
        <v>1.04</v>
      </c>
      <c r="I399" t="n">
        <v>17</v>
      </c>
      <c r="J399" t="n">
        <v>234.65</v>
      </c>
      <c r="K399" t="n">
        <v>56.13</v>
      </c>
      <c r="L399" t="n">
        <v>13.75</v>
      </c>
      <c r="M399" t="n">
        <v>15</v>
      </c>
      <c r="N399" t="n">
        <v>54.78</v>
      </c>
      <c r="O399" t="n">
        <v>29174.59</v>
      </c>
      <c r="P399" t="n">
        <v>301.35</v>
      </c>
      <c r="Q399" t="n">
        <v>1397.18</v>
      </c>
      <c r="R399" t="n">
        <v>87.09999999999999</v>
      </c>
      <c r="S399" t="n">
        <v>66.97</v>
      </c>
      <c r="T399" t="n">
        <v>7465.3</v>
      </c>
      <c r="U399" t="n">
        <v>0.77</v>
      </c>
      <c r="V399" t="n">
        <v>0.86</v>
      </c>
      <c r="W399" t="n">
        <v>5.32</v>
      </c>
      <c r="X399" t="n">
        <v>0.44</v>
      </c>
      <c r="Y399" t="n">
        <v>1</v>
      </c>
      <c r="Z399" t="n">
        <v>10</v>
      </c>
    </row>
    <row r="400">
      <c r="A400" t="n">
        <v>52</v>
      </c>
      <c r="B400" t="n">
        <v>110</v>
      </c>
      <c r="C400" t="inlineStr">
        <is>
          <t xml:space="preserve">CONCLUIDO	</t>
        </is>
      </c>
      <c r="D400" t="n">
        <v>3.579</v>
      </c>
      <c r="E400" t="n">
        <v>27.94</v>
      </c>
      <c r="F400" t="n">
        <v>24.61</v>
      </c>
      <c r="G400" t="n">
        <v>86.86</v>
      </c>
      <c r="H400" t="n">
        <v>1.06</v>
      </c>
      <c r="I400" t="n">
        <v>17</v>
      </c>
      <c r="J400" t="n">
        <v>235.08</v>
      </c>
      <c r="K400" t="n">
        <v>56.13</v>
      </c>
      <c r="L400" t="n">
        <v>14</v>
      </c>
      <c r="M400" t="n">
        <v>15</v>
      </c>
      <c r="N400" t="n">
        <v>54.96</v>
      </c>
      <c r="O400" t="n">
        <v>29227.61</v>
      </c>
      <c r="P400" t="n">
        <v>299.22</v>
      </c>
      <c r="Q400" t="n">
        <v>1397.19</v>
      </c>
      <c r="R400" t="n">
        <v>87.19</v>
      </c>
      <c r="S400" t="n">
        <v>66.97</v>
      </c>
      <c r="T400" t="n">
        <v>7511.45</v>
      </c>
      <c r="U400" t="n">
        <v>0.77</v>
      </c>
      <c r="V400" t="n">
        <v>0.86</v>
      </c>
      <c r="W400" t="n">
        <v>5.32</v>
      </c>
      <c r="X400" t="n">
        <v>0.45</v>
      </c>
      <c r="Y400" t="n">
        <v>1</v>
      </c>
      <c r="Z400" t="n">
        <v>10</v>
      </c>
    </row>
    <row r="401">
      <c r="A401" t="n">
        <v>53</v>
      </c>
      <c r="B401" t="n">
        <v>110</v>
      </c>
      <c r="C401" t="inlineStr">
        <is>
          <t xml:space="preserve">CONCLUIDO	</t>
        </is>
      </c>
      <c r="D401" t="n">
        <v>3.5855</v>
      </c>
      <c r="E401" t="n">
        <v>27.89</v>
      </c>
      <c r="F401" t="n">
        <v>24.6</v>
      </c>
      <c r="G401" t="n">
        <v>92.26000000000001</v>
      </c>
      <c r="H401" t="n">
        <v>1.08</v>
      </c>
      <c r="I401" t="n">
        <v>16</v>
      </c>
      <c r="J401" t="n">
        <v>235.51</v>
      </c>
      <c r="K401" t="n">
        <v>56.13</v>
      </c>
      <c r="L401" t="n">
        <v>14.25</v>
      </c>
      <c r="M401" t="n">
        <v>14</v>
      </c>
      <c r="N401" t="n">
        <v>55.14</v>
      </c>
      <c r="O401" t="n">
        <v>29280.69</v>
      </c>
      <c r="P401" t="n">
        <v>297.8</v>
      </c>
      <c r="Q401" t="n">
        <v>1397.18</v>
      </c>
      <c r="R401" t="n">
        <v>86.84</v>
      </c>
      <c r="S401" t="n">
        <v>66.97</v>
      </c>
      <c r="T401" t="n">
        <v>7340.17</v>
      </c>
      <c r="U401" t="n">
        <v>0.77</v>
      </c>
      <c r="V401" t="n">
        <v>0.86</v>
      </c>
      <c r="W401" t="n">
        <v>5.32</v>
      </c>
      <c r="X401" t="n">
        <v>0.44</v>
      </c>
      <c r="Y401" t="n">
        <v>1</v>
      </c>
      <c r="Z401" t="n">
        <v>10</v>
      </c>
    </row>
    <row r="402">
      <c r="A402" t="n">
        <v>54</v>
      </c>
      <c r="B402" t="n">
        <v>110</v>
      </c>
      <c r="C402" t="inlineStr">
        <is>
          <t xml:space="preserve">CONCLUIDO	</t>
        </is>
      </c>
      <c r="D402" t="n">
        <v>3.5856</v>
      </c>
      <c r="E402" t="n">
        <v>27.89</v>
      </c>
      <c r="F402" t="n">
        <v>24.6</v>
      </c>
      <c r="G402" t="n">
        <v>92.25</v>
      </c>
      <c r="H402" t="n">
        <v>1.09</v>
      </c>
      <c r="I402" t="n">
        <v>16</v>
      </c>
      <c r="J402" t="n">
        <v>235.94</v>
      </c>
      <c r="K402" t="n">
        <v>56.13</v>
      </c>
      <c r="L402" t="n">
        <v>14.5</v>
      </c>
      <c r="M402" t="n">
        <v>14</v>
      </c>
      <c r="N402" t="n">
        <v>55.32</v>
      </c>
      <c r="O402" t="n">
        <v>29333.84</v>
      </c>
      <c r="P402" t="n">
        <v>297.3</v>
      </c>
      <c r="Q402" t="n">
        <v>1397.2</v>
      </c>
      <c r="R402" t="n">
        <v>86.73999999999999</v>
      </c>
      <c r="S402" t="n">
        <v>66.97</v>
      </c>
      <c r="T402" t="n">
        <v>7291.21</v>
      </c>
      <c r="U402" t="n">
        <v>0.77</v>
      </c>
      <c r="V402" t="n">
        <v>0.86</v>
      </c>
      <c r="W402" t="n">
        <v>5.32</v>
      </c>
      <c r="X402" t="n">
        <v>0.44</v>
      </c>
      <c r="Y402" t="n">
        <v>1</v>
      </c>
      <c r="Z402" t="n">
        <v>10</v>
      </c>
    </row>
    <row r="403">
      <c r="A403" t="n">
        <v>55</v>
      </c>
      <c r="B403" t="n">
        <v>110</v>
      </c>
      <c r="C403" t="inlineStr">
        <is>
          <t xml:space="preserve">CONCLUIDO	</t>
        </is>
      </c>
      <c r="D403" t="n">
        <v>3.5836</v>
      </c>
      <c r="E403" t="n">
        <v>27.9</v>
      </c>
      <c r="F403" t="n">
        <v>24.62</v>
      </c>
      <c r="G403" t="n">
        <v>92.31</v>
      </c>
      <c r="H403" t="n">
        <v>1.11</v>
      </c>
      <c r="I403" t="n">
        <v>16</v>
      </c>
      <c r="J403" t="n">
        <v>236.37</v>
      </c>
      <c r="K403" t="n">
        <v>56.13</v>
      </c>
      <c r="L403" t="n">
        <v>14.75</v>
      </c>
      <c r="M403" t="n">
        <v>14</v>
      </c>
      <c r="N403" t="n">
        <v>55.5</v>
      </c>
      <c r="O403" t="n">
        <v>29387.05</v>
      </c>
      <c r="P403" t="n">
        <v>296.86</v>
      </c>
      <c r="Q403" t="n">
        <v>1397.18</v>
      </c>
      <c r="R403" t="n">
        <v>87.3</v>
      </c>
      <c r="S403" t="n">
        <v>66.97</v>
      </c>
      <c r="T403" t="n">
        <v>7571.75</v>
      </c>
      <c r="U403" t="n">
        <v>0.77</v>
      </c>
      <c r="V403" t="n">
        <v>0.85</v>
      </c>
      <c r="W403" t="n">
        <v>5.32</v>
      </c>
      <c r="X403" t="n">
        <v>0.45</v>
      </c>
      <c r="Y403" t="n">
        <v>1</v>
      </c>
      <c r="Z403" t="n">
        <v>10</v>
      </c>
    </row>
    <row r="404">
      <c r="A404" t="n">
        <v>56</v>
      </c>
      <c r="B404" t="n">
        <v>110</v>
      </c>
      <c r="C404" t="inlineStr">
        <is>
          <t xml:space="preserve">CONCLUIDO	</t>
        </is>
      </c>
      <c r="D404" t="n">
        <v>3.5867</v>
      </c>
      <c r="E404" t="n">
        <v>27.88</v>
      </c>
      <c r="F404" t="n">
        <v>24.59</v>
      </c>
      <c r="G404" t="n">
        <v>92.22</v>
      </c>
      <c r="H404" t="n">
        <v>1.13</v>
      </c>
      <c r="I404" t="n">
        <v>16</v>
      </c>
      <c r="J404" t="n">
        <v>236.81</v>
      </c>
      <c r="K404" t="n">
        <v>56.13</v>
      </c>
      <c r="L404" t="n">
        <v>15</v>
      </c>
      <c r="M404" t="n">
        <v>13</v>
      </c>
      <c r="N404" t="n">
        <v>55.68</v>
      </c>
      <c r="O404" t="n">
        <v>29440.33</v>
      </c>
      <c r="P404" t="n">
        <v>294.35</v>
      </c>
      <c r="Q404" t="n">
        <v>1397.17</v>
      </c>
      <c r="R404" t="n">
        <v>86.43000000000001</v>
      </c>
      <c r="S404" t="n">
        <v>66.97</v>
      </c>
      <c r="T404" t="n">
        <v>7137.45</v>
      </c>
      <c r="U404" t="n">
        <v>0.77</v>
      </c>
      <c r="V404" t="n">
        <v>0.86</v>
      </c>
      <c r="W404" t="n">
        <v>5.32</v>
      </c>
      <c r="X404" t="n">
        <v>0.43</v>
      </c>
      <c r="Y404" t="n">
        <v>1</v>
      </c>
      <c r="Z404" t="n">
        <v>10</v>
      </c>
    </row>
    <row r="405">
      <c r="A405" t="n">
        <v>57</v>
      </c>
      <c r="B405" t="n">
        <v>110</v>
      </c>
      <c r="C405" t="inlineStr">
        <is>
          <t xml:space="preserve">CONCLUIDO	</t>
        </is>
      </c>
      <c r="D405" t="n">
        <v>3.5969</v>
      </c>
      <c r="E405" t="n">
        <v>27.8</v>
      </c>
      <c r="F405" t="n">
        <v>24.56</v>
      </c>
      <c r="G405" t="n">
        <v>98.22</v>
      </c>
      <c r="H405" t="n">
        <v>1.14</v>
      </c>
      <c r="I405" t="n">
        <v>15</v>
      </c>
      <c r="J405" t="n">
        <v>237.24</v>
      </c>
      <c r="K405" t="n">
        <v>56.13</v>
      </c>
      <c r="L405" t="n">
        <v>15.25</v>
      </c>
      <c r="M405" t="n">
        <v>10</v>
      </c>
      <c r="N405" t="n">
        <v>55.86</v>
      </c>
      <c r="O405" t="n">
        <v>29493.67</v>
      </c>
      <c r="P405" t="n">
        <v>293.44</v>
      </c>
      <c r="Q405" t="n">
        <v>1397.2</v>
      </c>
      <c r="R405" t="n">
        <v>85.18000000000001</v>
      </c>
      <c r="S405" t="n">
        <v>66.97</v>
      </c>
      <c r="T405" t="n">
        <v>6517.66</v>
      </c>
      <c r="U405" t="n">
        <v>0.79</v>
      </c>
      <c r="V405" t="n">
        <v>0.86</v>
      </c>
      <c r="W405" t="n">
        <v>5.32</v>
      </c>
      <c r="X405" t="n">
        <v>0.39</v>
      </c>
      <c r="Y405" t="n">
        <v>1</v>
      </c>
      <c r="Z405" t="n">
        <v>10</v>
      </c>
    </row>
    <row r="406">
      <c r="A406" t="n">
        <v>58</v>
      </c>
      <c r="B406" t="n">
        <v>110</v>
      </c>
      <c r="C406" t="inlineStr">
        <is>
          <t xml:space="preserve">CONCLUIDO	</t>
        </is>
      </c>
      <c r="D406" t="n">
        <v>3.594</v>
      </c>
      <c r="E406" t="n">
        <v>27.82</v>
      </c>
      <c r="F406" t="n">
        <v>24.58</v>
      </c>
      <c r="G406" t="n">
        <v>98.31</v>
      </c>
      <c r="H406" t="n">
        <v>1.16</v>
      </c>
      <c r="I406" t="n">
        <v>15</v>
      </c>
      <c r="J406" t="n">
        <v>237.67</v>
      </c>
      <c r="K406" t="n">
        <v>56.13</v>
      </c>
      <c r="L406" t="n">
        <v>15.5</v>
      </c>
      <c r="M406" t="n">
        <v>11</v>
      </c>
      <c r="N406" t="n">
        <v>56.05</v>
      </c>
      <c r="O406" t="n">
        <v>29547.07</v>
      </c>
      <c r="P406" t="n">
        <v>291.61</v>
      </c>
      <c r="Q406" t="n">
        <v>1397.2</v>
      </c>
      <c r="R406" t="n">
        <v>86.06</v>
      </c>
      <c r="S406" t="n">
        <v>66.97</v>
      </c>
      <c r="T406" t="n">
        <v>6957.12</v>
      </c>
      <c r="U406" t="n">
        <v>0.78</v>
      </c>
      <c r="V406" t="n">
        <v>0.86</v>
      </c>
      <c r="W406" t="n">
        <v>5.32</v>
      </c>
      <c r="X406" t="n">
        <v>0.41</v>
      </c>
      <c r="Y406" t="n">
        <v>1</v>
      </c>
      <c r="Z406" t="n">
        <v>10</v>
      </c>
    </row>
    <row r="407">
      <c r="A407" t="n">
        <v>59</v>
      </c>
      <c r="B407" t="n">
        <v>110</v>
      </c>
      <c r="C407" t="inlineStr">
        <is>
          <t xml:space="preserve">CONCLUIDO	</t>
        </is>
      </c>
      <c r="D407" t="n">
        <v>3.5961</v>
      </c>
      <c r="E407" t="n">
        <v>27.81</v>
      </c>
      <c r="F407" t="n">
        <v>24.56</v>
      </c>
      <c r="G407" t="n">
        <v>98.25</v>
      </c>
      <c r="H407" t="n">
        <v>1.18</v>
      </c>
      <c r="I407" t="n">
        <v>15</v>
      </c>
      <c r="J407" t="n">
        <v>238.11</v>
      </c>
      <c r="K407" t="n">
        <v>56.13</v>
      </c>
      <c r="L407" t="n">
        <v>15.75</v>
      </c>
      <c r="M407" t="n">
        <v>10</v>
      </c>
      <c r="N407" t="n">
        <v>56.23</v>
      </c>
      <c r="O407" t="n">
        <v>29600.54</v>
      </c>
      <c r="P407" t="n">
        <v>289.11</v>
      </c>
      <c r="Q407" t="n">
        <v>1397.24</v>
      </c>
      <c r="R407" t="n">
        <v>85.56</v>
      </c>
      <c r="S407" t="n">
        <v>66.97</v>
      </c>
      <c r="T407" t="n">
        <v>6704.48</v>
      </c>
      <c r="U407" t="n">
        <v>0.78</v>
      </c>
      <c r="V407" t="n">
        <v>0.86</v>
      </c>
      <c r="W407" t="n">
        <v>5.31</v>
      </c>
      <c r="X407" t="n">
        <v>0.4</v>
      </c>
      <c r="Y407" t="n">
        <v>1</v>
      </c>
      <c r="Z407" t="n">
        <v>10</v>
      </c>
    </row>
    <row r="408">
      <c r="A408" t="n">
        <v>60</v>
      </c>
      <c r="B408" t="n">
        <v>110</v>
      </c>
      <c r="C408" t="inlineStr">
        <is>
          <t xml:space="preserve">CONCLUIDO	</t>
        </is>
      </c>
      <c r="D408" t="n">
        <v>3.5944</v>
      </c>
      <c r="E408" t="n">
        <v>27.82</v>
      </c>
      <c r="F408" t="n">
        <v>24.57</v>
      </c>
      <c r="G408" t="n">
        <v>98.3</v>
      </c>
      <c r="H408" t="n">
        <v>1.19</v>
      </c>
      <c r="I408" t="n">
        <v>15</v>
      </c>
      <c r="J408" t="n">
        <v>238.54</v>
      </c>
      <c r="K408" t="n">
        <v>56.13</v>
      </c>
      <c r="L408" t="n">
        <v>16</v>
      </c>
      <c r="M408" t="n">
        <v>7</v>
      </c>
      <c r="N408" t="n">
        <v>56.41</v>
      </c>
      <c r="O408" t="n">
        <v>29654.08</v>
      </c>
      <c r="P408" t="n">
        <v>288.05</v>
      </c>
      <c r="Q408" t="n">
        <v>1397.24</v>
      </c>
      <c r="R408" t="n">
        <v>85.70999999999999</v>
      </c>
      <c r="S408" t="n">
        <v>66.97</v>
      </c>
      <c r="T408" t="n">
        <v>6783.14</v>
      </c>
      <c r="U408" t="n">
        <v>0.78</v>
      </c>
      <c r="V408" t="n">
        <v>0.86</v>
      </c>
      <c r="W408" t="n">
        <v>5.32</v>
      </c>
      <c r="X408" t="n">
        <v>0.41</v>
      </c>
      <c r="Y408" t="n">
        <v>1</v>
      </c>
      <c r="Z408" t="n">
        <v>10</v>
      </c>
    </row>
    <row r="409">
      <c r="A409" t="n">
        <v>61</v>
      </c>
      <c r="B409" t="n">
        <v>110</v>
      </c>
      <c r="C409" t="inlineStr">
        <is>
          <t xml:space="preserve">CONCLUIDO	</t>
        </is>
      </c>
      <c r="D409" t="n">
        <v>3.6044</v>
      </c>
      <c r="E409" t="n">
        <v>27.74</v>
      </c>
      <c r="F409" t="n">
        <v>24.54</v>
      </c>
      <c r="G409" t="n">
        <v>105.17</v>
      </c>
      <c r="H409" t="n">
        <v>1.21</v>
      </c>
      <c r="I409" t="n">
        <v>14</v>
      </c>
      <c r="J409" t="n">
        <v>238.97</v>
      </c>
      <c r="K409" t="n">
        <v>56.13</v>
      </c>
      <c r="L409" t="n">
        <v>16.25</v>
      </c>
      <c r="M409" t="n">
        <v>5</v>
      </c>
      <c r="N409" t="n">
        <v>56.6</v>
      </c>
      <c r="O409" t="n">
        <v>29707.68</v>
      </c>
      <c r="P409" t="n">
        <v>287.52</v>
      </c>
      <c r="Q409" t="n">
        <v>1397.18</v>
      </c>
      <c r="R409" t="n">
        <v>84.48999999999999</v>
      </c>
      <c r="S409" t="n">
        <v>66.97</v>
      </c>
      <c r="T409" t="n">
        <v>6178.17</v>
      </c>
      <c r="U409" t="n">
        <v>0.79</v>
      </c>
      <c r="V409" t="n">
        <v>0.86</v>
      </c>
      <c r="W409" t="n">
        <v>5.32</v>
      </c>
      <c r="X409" t="n">
        <v>0.37</v>
      </c>
      <c r="Y409" t="n">
        <v>1</v>
      </c>
      <c r="Z409" t="n">
        <v>10</v>
      </c>
    </row>
    <row r="410">
      <c r="A410" t="n">
        <v>62</v>
      </c>
      <c r="B410" t="n">
        <v>110</v>
      </c>
      <c r="C410" t="inlineStr">
        <is>
          <t xml:space="preserve">CONCLUIDO	</t>
        </is>
      </c>
      <c r="D410" t="n">
        <v>3.6027</v>
      </c>
      <c r="E410" t="n">
        <v>27.76</v>
      </c>
      <c r="F410" t="n">
        <v>24.55</v>
      </c>
      <c r="G410" t="n">
        <v>105.23</v>
      </c>
      <c r="H410" t="n">
        <v>1.23</v>
      </c>
      <c r="I410" t="n">
        <v>14</v>
      </c>
      <c r="J410" t="n">
        <v>239.41</v>
      </c>
      <c r="K410" t="n">
        <v>56.13</v>
      </c>
      <c r="L410" t="n">
        <v>16.5</v>
      </c>
      <c r="M410" t="n">
        <v>3</v>
      </c>
      <c r="N410" t="n">
        <v>56.78</v>
      </c>
      <c r="O410" t="n">
        <v>29761.35</v>
      </c>
      <c r="P410" t="n">
        <v>288.09</v>
      </c>
      <c r="Q410" t="n">
        <v>1397.19</v>
      </c>
      <c r="R410" t="n">
        <v>84.68000000000001</v>
      </c>
      <c r="S410" t="n">
        <v>66.97</v>
      </c>
      <c r="T410" t="n">
        <v>6270.22</v>
      </c>
      <c r="U410" t="n">
        <v>0.79</v>
      </c>
      <c r="V410" t="n">
        <v>0.86</v>
      </c>
      <c r="W410" t="n">
        <v>5.33</v>
      </c>
      <c r="X410" t="n">
        <v>0.39</v>
      </c>
      <c r="Y410" t="n">
        <v>1</v>
      </c>
      <c r="Z410" t="n">
        <v>10</v>
      </c>
    </row>
    <row r="411">
      <c r="A411" t="n">
        <v>63</v>
      </c>
      <c r="B411" t="n">
        <v>110</v>
      </c>
      <c r="C411" t="inlineStr">
        <is>
          <t xml:space="preserve">CONCLUIDO	</t>
        </is>
      </c>
      <c r="D411" t="n">
        <v>3.6037</v>
      </c>
      <c r="E411" t="n">
        <v>27.75</v>
      </c>
      <c r="F411" t="n">
        <v>24.55</v>
      </c>
      <c r="G411" t="n">
        <v>105.19</v>
      </c>
      <c r="H411" t="n">
        <v>1.24</v>
      </c>
      <c r="I411" t="n">
        <v>14</v>
      </c>
      <c r="J411" t="n">
        <v>239.85</v>
      </c>
      <c r="K411" t="n">
        <v>56.13</v>
      </c>
      <c r="L411" t="n">
        <v>16.75</v>
      </c>
      <c r="M411" t="n">
        <v>3</v>
      </c>
      <c r="N411" t="n">
        <v>56.97</v>
      </c>
      <c r="O411" t="n">
        <v>29815.09</v>
      </c>
      <c r="P411" t="n">
        <v>288.56</v>
      </c>
      <c r="Q411" t="n">
        <v>1397.22</v>
      </c>
      <c r="R411" t="n">
        <v>84.56999999999999</v>
      </c>
      <c r="S411" t="n">
        <v>66.97</v>
      </c>
      <c r="T411" t="n">
        <v>6218.78</v>
      </c>
      <c r="U411" t="n">
        <v>0.79</v>
      </c>
      <c r="V411" t="n">
        <v>0.86</v>
      </c>
      <c r="W411" t="n">
        <v>5.33</v>
      </c>
      <c r="X411" t="n">
        <v>0.38</v>
      </c>
      <c r="Y411" t="n">
        <v>1</v>
      </c>
      <c r="Z411" t="n">
        <v>10</v>
      </c>
    </row>
    <row r="412">
      <c r="A412" t="n">
        <v>64</v>
      </c>
      <c r="B412" t="n">
        <v>110</v>
      </c>
      <c r="C412" t="inlineStr">
        <is>
          <t xml:space="preserve">CONCLUIDO	</t>
        </is>
      </c>
      <c r="D412" t="n">
        <v>3.6052</v>
      </c>
      <c r="E412" t="n">
        <v>27.74</v>
      </c>
      <c r="F412" t="n">
        <v>24.53</v>
      </c>
      <c r="G412" t="n">
        <v>105.15</v>
      </c>
      <c r="H412" t="n">
        <v>1.26</v>
      </c>
      <c r="I412" t="n">
        <v>14</v>
      </c>
      <c r="J412" t="n">
        <v>240.28</v>
      </c>
      <c r="K412" t="n">
        <v>56.13</v>
      </c>
      <c r="L412" t="n">
        <v>17</v>
      </c>
      <c r="M412" t="n">
        <v>2</v>
      </c>
      <c r="N412" t="n">
        <v>57.16</v>
      </c>
      <c r="O412" t="n">
        <v>29869.01</v>
      </c>
      <c r="P412" t="n">
        <v>288.97</v>
      </c>
      <c r="Q412" t="n">
        <v>1397.19</v>
      </c>
      <c r="R412" t="n">
        <v>83.93000000000001</v>
      </c>
      <c r="S412" t="n">
        <v>66.97</v>
      </c>
      <c r="T412" t="n">
        <v>5896.35</v>
      </c>
      <c r="U412" t="n">
        <v>0.8</v>
      </c>
      <c r="V412" t="n">
        <v>0.86</v>
      </c>
      <c r="W412" t="n">
        <v>5.33</v>
      </c>
      <c r="X412" t="n">
        <v>0.37</v>
      </c>
      <c r="Y412" t="n">
        <v>1</v>
      </c>
      <c r="Z412" t="n">
        <v>10</v>
      </c>
    </row>
    <row r="413">
      <c r="A413" t="n">
        <v>65</v>
      </c>
      <c r="B413" t="n">
        <v>110</v>
      </c>
      <c r="C413" t="inlineStr">
        <is>
          <t xml:space="preserve">CONCLUIDO	</t>
        </is>
      </c>
      <c r="D413" t="n">
        <v>3.6056</v>
      </c>
      <c r="E413" t="n">
        <v>27.74</v>
      </c>
      <c r="F413" t="n">
        <v>24.53</v>
      </c>
      <c r="G413" t="n">
        <v>105.13</v>
      </c>
      <c r="H413" t="n">
        <v>1.27</v>
      </c>
      <c r="I413" t="n">
        <v>14</v>
      </c>
      <c r="J413" t="n">
        <v>240.72</v>
      </c>
      <c r="K413" t="n">
        <v>56.13</v>
      </c>
      <c r="L413" t="n">
        <v>17.25</v>
      </c>
      <c r="M413" t="n">
        <v>2</v>
      </c>
      <c r="N413" t="n">
        <v>57.34</v>
      </c>
      <c r="O413" t="n">
        <v>29922.88</v>
      </c>
      <c r="P413" t="n">
        <v>289.58</v>
      </c>
      <c r="Q413" t="n">
        <v>1397.17</v>
      </c>
      <c r="R413" t="n">
        <v>83.91</v>
      </c>
      <c r="S413" t="n">
        <v>66.97</v>
      </c>
      <c r="T413" t="n">
        <v>5884.65</v>
      </c>
      <c r="U413" t="n">
        <v>0.8</v>
      </c>
      <c r="V413" t="n">
        <v>0.86</v>
      </c>
      <c r="W413" t="n">
        <v>5.33</v>
      </c>
      <c r="X413" t="n">
        <v>0.37</v>
      </c>
      <c r="Y413" t="n">
        <v>1</v>
      </c>
      <c r="Z413" t="n">
        <v>10</v>
      </c>
    </row>
    <row r="414">
      <c r="A414" t="n">
        <v>66</v>
      </c>
      <c r="B414" t="n">
        <v>110</v>
      </c>
      <c r="C414" t="inlineStr">
        <is>
          <t xml:space="preserve">CONCLUIDO	</t>
        </is>
      </c>
      <c r="D414" t="n">
        <v>3.6054</v>
      </c>
      <c r="E414" t="n">
        <v>27.74</v>
      </c>
      <c r="F414" t="n">
        <v>24.53</v>
      </c>
      <c r="G414" t="n">
        <v>105.14</v>
      </c>
      <c r="H414" t="n">
        <v>1.29</v>
      </c>
      <c r="I414" t="n">
        <v>14</v>
      </c>
      <c r="J414" t="n">
        <v>241.16</v>
      </c>
      <c r="K414" t="n">
        <v>56.13</v>
      </c>
      <c r="L414" t="n">
        <v>17.5</v>
      </c>
      <c r="M414" t="n">
        <v>1</v>
      </c>
      <c r="N414" t="n">
        <v>57.53</v>
      </c>
      <c r="O414" t="n">
        <v>29976.82</v>
      </c>
      <c r="P414" t="n">
        <v>290.1</v>
      </c>
      <c r="Q414" t="n">
        <v>1397.17</v>
      </c>
      <c r="R414" t="n">
        <v>83.81</v>
      </c>
      <c r="S414" t="n">
        <v>66.97</v>
      </c>
      <c r="T414" t="n">
        <v>5836.04</v>
      </c>
      <c r="U414" t="n">
        <v>0.8</v>
      </c>
      <c r="V414" t="n">
        <v>0.86</v>
      </c>
      <c r="W414" t="n">
        <v>5.34</v>
      </c>
      <c r="X414" t="n">
        <v>0.37</v>
      </c>
      <c r="Y414" t="n">
        <v>1</v>
      </c>
      <c r="Z414" t="n">
        <v>10</v>
      </c>
    </row>
    <row r="415">
      <c r="A415" t="n">
        <v>67</v>
      </c>
      <c r="B415" t="n">
        <v>110</v>
      </c>
      <c r="C415" t="inlineStr">
        <is>
          <t xml:space="preserve">CONCLUIDO	</t>
        </is>
      </c>
      <c r="D415" t="n">
        <v>3.605</v>
      </c>
      <c r="E415" t="n">
        <v>27.74</v>
      </c>
      <c r="F415" t="n">
        <v>24.54</v>
      </c>
      <c r="G415" t="n">
        <v>105.15</v>
      </c>
      <c r="H415" t="n">
        <v>1.31</v>
      </c>
      <c r="I415" t="n">
        <v>14</v>
      </c>
      <c r="J415" t="n">
        <v>241.59</v>
      </c>
      <c r="K415" t="n">
        <v>56.13</v>
      </c>
      <c r="L415" t="n">
        <v>17.75</v>
      </c>
      <c r="M415" t="n">
        <v>0</v>
      </c>
      <c r="N415" t="n">
        <v>57.72</v>
      </c>
      <c r="O415" t="n">
        <v>30030.83</v>
      </c>
      <c r="P415" t="n">
        <v>290.56</v>
      </c>
      <c r="Q415" t="n">
        <v>1397.2</v>
      </c>
      <c r="R415" t="n">
        <v>83.81</v>
      </c>
      <c r="S415" t="n">
        <v>66.97</v>
      </c>
      <c r="T415" t="n">
        <v>5834.78</v>
      </c>
      <c r="U415" t="n">
        <v>0.8</v>
      </c>
      <c r="V415" t="n">
        <v>0.86</v>
      </c>
      <c r="W415" t="n">
        <v>5.34</v>
      </c>
      <c r="X415" t="n">
        <v>0.37</v>
      </c>
      <c r="Y415" t="n">
        <v>1</v>
      </c>
      <c r="Z415" t="n">
        <v>10</v>
      </c>
    </row>
    <row r="416">
      <c r="A416" t="n">
        <v>0</v>
      </c>
      <c r="B416" t="n">
        <v>150</v>
      </c>
      <c r="C416" t="inlineStr">
        <is>
          <t xml:space="preserve">CONCLUIDO	</t>
        </is>
      </c>
      <c r="D416" t="n">
        <v>1.3583</v>
      </c>
      <c r="E416" t="n">
        <v>73.62</v>
      </c>
      <c r="F416" t="n">
        <v>40.68</v>
      </c>
      <c r="G416" t="n">
        <v>4.53</v>
      </c>
      <c r="H416" t="n">
        <v>0.06</v>
      </c>
      <c r="I416" t="n">
        <v>539</v>
      </c>
      <c r="J416" t="n">
        <v>296.65</v>
      </c>
      <c r="K416" t="n">
        <v>61.82</v>
      </c>
      <c r="L416" t="n">
        <v>1</v>
      </c>
      <c r="M416" t="n">
        <v>537</v>
      </c>
      <c r="N416" t="n">
        <v>83.83</v>
      </c>
      <c r="O416" t="n">
        <v>36821.52</v>
      </c>
      <c r="P416" t="n">
        <v>741.5700000000001</v>
      </c>
      <c r="Q416" t="n">
        <v>1398.45</v>
      </c>
      <c r="R416" t="n">
        <v>612.12</v>
      </c>
      <c r="S416" t="n">
        <v>66.97</v>
      </c>
      <c r="T416" t="n">
        <v>267367.92</v>
      </c>
      <c r="U416" t="n">
        <v>0.11</v>
      </c>
      <c r="V416" t="n">
        <v>0.52</v>
      </c>
      <c r="W416" t="n">
        <v>6.2</v>
      </c>
      <c r="X416" t="n">
        <v>16.5</v>
      </c>
      <c r="Y416" t="n">
        <v>1</v>
      </c>
      <c r="Z416" t="n">
        <v>10</v>
      </c>
    </row>
    <row r="417">
      <c r="A417" t="n">
        <v>1</v>
      </c>
      <c r="B417" t="n">
        <v>150</v>
      </c>
      <c r="C417" t="inlineStr">
        <is>
          <t xml:space="preserve">CONCLUIDO	</t>
        </is>
      </c>
      <c r="D417" t="n">
        <v>1.6897</v>
      </c>
      <c r="E417" t="n">
        <v>59.18</v>
      </c>
      <c r="F417" t="n">
        <v>35.41</v>
      </c>
      <c r="G417" t="n">
        <v>5.68</v>
      </c>
      <c r="H417" t="n">
        <v>0.07000000000000001</v>
      </c>
      <c r="I417" t="n">
        <v>374</v>
      </c>
      <c r="J417" t="n">
        <v>297.17</v>
      </c>
      <c r="K417" t="n">
        <v>61.82</v>
      </c>
      <c r="L417" t="n">
        <v>1.25</v>
      </c>
      <c r="M417" t="n">
        <v>372</v>
      </c>
      <c r="N417" t="n">
        <v>84.09999999999999</v>
      </c>
      <c r="O417" t="n">
        <v>36885.7</v>
      </c>
      <c r="P417" t="n">
        <v>644.72</v>
      </c>
      <c r="Q417" t="n">
        <v>1397.85</v>
      </c>
      <c r="R417" t="n">
        <v>438.86</v>
      </c>
      <c r="S417" t="n">
        <v>66.97</v>
      </c>
      <c r="T417" t="n">
        <v>181563.56</v>
      </c>
      <c r="U417" t="n">
        <v>0.15</v>
      </c>
      <c r="V417" t="n">
        <v>0.59</v>
      </c>
      <c r="W417" t="n">
        <v>5.93</v>
      </c>
      <c r="X417" t="n">
        <v>11.23</v>
      </c>
      <c r="Y417" t="n">
        <v>1</v>
      </c>
      <c r="Z417" t="n">
        <v>10</v>
      </c>
    </row>
    <row r="418">
      <c r="A418" t="n">
        <v>2</v>
      </c>
      <c r="B418" t="n">
        <v>150</v>
      </c>
      <c r="C418" t="inlineStr">
        <is>
          <t xml:space="preserve">CONCLUIDO	</t>
        </is>
      </c>
      <c r="D418" t="n">
        <v>1.9379</v>
      </c>
      <c r="E418" t="n">
        <v>51.6</v>
      </c>
      <c r="F418" t="n">
        <v>32.66</v>
      </c>
      <c r="G418" t="n">
        <v>6.83</v>
      </c>
      <c r="H418" t="n">
        <v>0.09</v>
      </c>
      <c r="I418" t="n">
        <v>287</v>
      </c>
      <c r="J418" t="n">
        <v>297.7</v>
      </c>
      <c r="K418" t="n">
        <v>61.82</v>
      </c>
      <c r="L418" t="n">
        <v>1.5</v>
      </c>
      <c r="M418" t="n">
        <v>285</v>
      </c>
      <c r="N418" t="n">
        <v>84.37</v>
      </c>
      <c r="O418" t="n">
        <v>36949.99</v>
      </c>
      <c r="P418" t="n">
        <v>594.01</v>
      </c>
      <c r="Q418" t="n">
        <v>1397.61</v>
      </c>
      <c r="R418" t="n">
        <v>349.35</v>
      </c>
      <c r="S418" t="n">
        <v>66.97</v>
      </c>
      <c r="T418" t="n">
        <v>137240.81</v>
      </c>
      <c r="U418" t="n">
        <v>0.19</v>
      </c>
      <c r="V418" t="n">
        <v>0.64</v>
      </c>
      <c r="W418" t="n">
        <v>5.78</v>
      </c>
      <c r="X418" t="n">
        <v>8.49</v>
      </c>
      <c r="Y418" t="n">
        <v>1</v>
      </c>
      <c r="Z418" t="n">
        <v>10</v>
      </c>
    </row>
    <row r="419">
      <c r="A419" t="n">
        <v>3</v>
      </c>
      <c r="B419" t="n">
        <v>150</v>
      </c>
      <c r="C419" t="inlineStr">
        <is>
          <t xml:space="preserve">CONCLUIDO	</t>
        </is>
      </c>
      <c r="D419" t="n">
        <v>2.1288</v>
      </c>
      <c r="E419" t="n">
        <v>46.97</v>
      </c>
      <c r="F419" t="n">
        <v>31.03</v>
      </c>
      <c r="G419" t="n">
        <v>7.99</v>
      </c>
      <c r="H419" t="n">
        <v>0.1</v>
      </c>
      <c r="I419" t="n">
        <v>233</v>
      </c>
      <c r="J419" t="n">
        <v>298.22</v>
      </c>
      <c r="K419" t="n">
        <v>61.82</v>
      </c>
      <c r="L419" t="n">
        <v>1.75</v>
      </c>
      <c r="M419" t="n">
        <v>231</v>
      </c>
      <c r="N419" t="n">
        <v>84.65000000000001</v>
      </c>
      <c r="O419" t="n">
        <v>37014.39</v>
      </c>
      <c r="P419" t="n">
        <v>563.58</v>
      </c>
      <c r="Q419" t="n">
        <v>1397.8</v>
      </c>
      <c r="R419" t="n">
        <v>295.53</v>
      </c>
      <c r="S419" t="n">
        <v>66.97</v>
      </c>
      <c r="T419" t="n">
        <v>110599.68</v>
      </c>
      <c r="U419" t="n">
        <v>0.23</v>
      </c>
      <c r="V419" t="n">
        <v>0.68</v>
      </c>
      <c r="W419" t="n">
        <v>5.7</v>
      </c>
      <c r="X419" t="n">
        <v>6.86</v>
      </c>
      <c r="Y419" t="n">
        <v>1</v>
      </c>
      <c r="Z419" t="n">
        <v>10</v>
      </c>
    </row>
    <row r="420">
      <c r="A420" t="n">
        <v>4</v>
      </c>
      <c r="B420" t="n">
        <v>150</v>
      </c>
      <c r="C420" t="inlineStr">
        <is>
          <t xml:space="preserve">CONCLUIDO	</t>
        </is>
      </c>
      <c r="D420" t="n">
        <v>2.2855</v>
      </c>
      <c r="E420" t="n">
        <v>43.75</v>
      </c>
      <c r="F420" t="n">
        <v>29.87</v>
      </c>
      <c r="G420" t="n">
        <v>9.140000000000001</v>
      </c>
      <c r="H420" t="n">
        <v>0.12</v>
      </c>
      <c r="I420" t="n">
        <v>196</v>
      </c>
      <c r="J420" t="n">
        <v>298.74</v>
      </c>
      <c r="K420" t="n">
        <v>61.82</v>
      </c>
      <c r="L420" t="n">
        <v>2</v>
      </c>
      <c r="M420" t="n">
        <v>194</v>
      </c>
      <c r="N420" t="n">
        <v>84.92</v>
      </c>
      <c r="O420" t="n">
        <v>37078.91</v>
      </c>
      <c r="P420" t="n">
        <v>541.8099999999999</v>
      </c>
      <c r="Q420" t="n">
        <v>1397.91</v>
      </c>
      <c r="R420" t="n">
        <v>258.22</v>
      </c>
      <c r="S420" t="n">
        <v>66.97</v>
      </c>
      <c r="T420" t="n">
        <v>92131.85000000001</v>
      </c>
      <c r="U420" t="n">
        <v>0.26</v>
      </c>
      <c r="V420" t="n">
        <v>0.7</v>
      </c>
      <c r="W420" t="n">
        <v>5.62</v>
      </c>
      <c r="X420" t="n">
        <v>5.69</v>
      </c>
      <c r="Y420" t="n">
        <v>1</v>
      </c>
      <c r="Z420" t="n">
        <v>10</v>
      </c>
    </row>
    <row r="421">
      <c r="A421" t="n">
        <v>5</v>
      </c>
      <c r="B421" t="n">
        <v>150</v>
      </c>
      <c r="C421" t="inlineStr">
        <is>
          <t xml:space="preserve">CONCLUIDO	</t>
        </is>
      </c>
      <c r="D421" t="n">
        <v>2.4073</v>
      </c>
      <c r="E421" t="n">
        <v>41.54</v>
      </c>
      <c r="F421" t="n">
        <v>29.1</v>
      </c>
      <c r="G421" t="n">
        <v>10.27</v>
      </c>
      <c r="H421" t="n">
        <v>0.13</v>
      </c>
      <c r="I421" t="n">
        <v>170</v>
      </c>
      <c r="J421" t="n">
        <v>299.26</v>
      </c>
      <c r="K421" t="n">
        <v>61.82</v>
      </c>
      <c r="L421" t="n">
        <v>2.25</v>
      </c>
      <c r="M421" t="n">
        <v>168</v>
      </c>
      <c r="N421" t="n">
        <v>85.19</v>
      </c>
      <c r="O421" t="n">
        <v>37143.54</v>
      </c>
      <c r="P421" t="n">
        <v>527.12</v>
      </c>
      <c r="Q421" t="n">
        <v>1397.34</v>
      </c>
      <c r="R421" t="n">
        <v>233.22</v>
      </c>
      <c r="S421" t="n">
        <v>66.97</v>
      </c>
      <c r="T421" t="n">
        <v>79762.83</v>
      </c>
      <c r="U421" t="n">
        <v>0.29</v>
      </c>
      <c r="V421" t="n">
        <v>0.72</v>
      </c>
      <c r="W421" t="n">
        <v>5.57</v>
      </c>
      <c r="X421" t="n">
        <v>4.93</v>
      </c>
      <c r="Y421" t="n">
        <v>1</v>
      </c>
      <c r="Z421" t="n">
        <v>10</v>
      </c>
    </row>
    <row r="422">
      <c r="A422" t="n">
        <v>6</v>
      </c>
      <c r="B422" t="n">
        <v>150</v>
      </c>
      <c r="C422" t="inlineStr">
        <is>
          <t xml:space="preserve">CONCLUIDO	</t>
        </is>
      </c>
      <c r="D422" t="n">
        <v>2.5173</v>
      </c>
      <c r="E422" t="n">
        <v>39.73</v>
      </c>
      <c r="F422" t="n">
        <v>28.45</v>
      </c>
      <c r="G422" t="n">
        <v>11.46</v>
      </c>
      <c r="H422" t="n">
        <v>0.15</v>
      </c>
      <c r="I422" t="n">
        <v>149</v>
      </c>
      <c r="J422" t="n">
        <v>299.79</v>
      </c>
      <c r="K422" t="n">
        <v>61.82</v>
      </c>
      <c r="L422" t="n">
        <v>2.5</v>
      </c>
      <c r="M422" t="n">
        <v>147</v>
      </c>
      <c r="N422" t="n">
        <v>85.47</v>
      </c>
      <c r="O422" t="n">
        <v>37208.42</v>
      </c>
      <c r="P422" t="n">
        <v>514.61</v>
      </c>
      <c r="Q422" t="n">
        <v>1397.49</v>
      </c>
      <c r="R422" t="n">
        <v>212.83</v>
      </c>
      <c r="S422" t="n">
        <v>66.97</v>
      </c>
      <c r="T422" t="n">
        <v>69673.35000000001</v>
      </c>
      <c r="U422" t="n">
        <v>0.31</v>
      </c>
      <c r="V422" t="n">
        <v>0.74</v>
      </c>
      <c r="W422" t="n">
        <v>5.52</v>
      </c>
      <c r="X422" t="n">
        <v>4.28</v>
      </c>
      <c r="Y422" t="n">
        <v>1</v>
      </c>
      <c r="Z422" t="n">
        <v>10</v>
      </c>
    </row>
    <row r="423">
      <c r="A423" t="n">
        <v>7</v>
      </c>
      <c r="B423" t="n">
        <v>150</v>
      </c>
      <c r="C423" t="inlineStr">
        <is>
          <t xml:space="preserve">CONCLUIDO	</t>
        </is>
      </c>
      <c r="D423" t="n">
        <v>2.598</v>
      </c>
      <c r="E423" t="n">
        <v>38.49</v>
      </c>
      <c r="F423" t="n">
        <v>28.05</v>
      </c>
      <c r="G423" t="n">
        <v>12.56</v>
      </c>
      <c r="H423" t="n">
        <v>0.16</v>
      </c>
      <c r="I423" t="n">
        <v>134</v>
      </c>
      <c r="J423" t="n">
        <v>300.32</v>
      </c>
      <c r="K423" t="n">
        <v>61.82</v>
      </c>
      <c r="L423" t="n">
        <v>2.75</v>
      </c>
      <c r="M423" t="n">
        <v>132</v>
      </c>
      <c r="N423" t="n">
        <v>85.73999999999999</v>
      </c>
      <c r="O423" t="n">
        <v>37273.29</v>
      </c>
      <c r="P423" t="n">
        <v>506.77</v>
      </c>
      <c r="Q423" t="n">
        <v>1397.38</v>
      </c>
      <c r="R423" t="n">
        <v>199.12</v>
      </c>
      <c r="S423" t="n">
        <v>66.97</v>
      </c>
      <c r="T423" t="n">
        <v>62894.01</v>
      </c>
      <c r="U423" t="n">
        <v>0.34</v>
      </c>
      <c r="V423" t="n">
        <v>0.75</v>
      </c>
      <c r="W423" t="n">
        <v>5.51</v>
      </c>
      <c r="X423" t="n">
        <v>3.88</v>
      </c>
      <c r="Y423" t="n">
        <v>1</v>
      </c>
      <c r="Z423" t="n">
        <v>10</v>
      </c>
    </row>
    <row r="424">
      <c r="A424" t="n">
        <v>8</v>
      </c>
      <c r="B424" t="n">
        <v>150</v>
      </c>
      <c r="C424" t="inlineStr">
        <is>
          <t xml:space="preserve">CONCLUIDO	</t>
        </is>
      </c>
      <c r="D424" t="n">
        <v>2.6774</v>
      </c>
      <c r="E424" t="n">
        <v>37.35</v>
      </c>
      <c r="F424" t="n">
        <v>27.63</v>
      </c>
      <c r="G424" t="n">
        <v>13.7</v>
      </c>
      <c r="H424" t="n">
        <v>0.18</v>
      </c>
      <c r="I424" t="n">
        <v>121</v>
      </c>
      <c r="J424" t="n">
        <v>300.84</v>
      </c>
      <c r="K424" t="n">
        <v>61.82</v>
      </c>
      <c r="L424" t="n">
        <v>3</v>
      </c>
      <c r="M424" t="n">
        <v>119</v>
      </c>
      <c r="N424" t="n">
        <v>86.02</v>
      </c>
      <c r="O424" t="n">
        <v>37338.27</v>
      </c>
      <c r="P424" t="n">
        <v>498.55</v>
      </c>
      <c r="Q424" t="n">
        <v>1397.6</v>
      </c>
      <c r="R424" t="n">
        <v>184.93</v>
      </c>
      <c r="S424" t="n">
        <v>66.97</v>
      </c>
      <c r="T424" t="n">
        <v>55859.44</v>
      </c>
      <c r="U424" t="n">
        <v>0.36</v>
      </c>
      <c r="V424" t="n">
        <v>0.76</v>
      </c>
      <c r="W424" t="n">
        <v>5.5</v>
      </c>
      <c r="X424" t="n">
        <v>3.46</v>
      </c>
      <c r="Y424" t="n">
        <v>1</v>
      </c>
      <c r="Z424" t="n">
        <v>10</v>
      </c>
    </row>
    <row r="425">
      <c r="A425" t="n">
        <v>9</v>
      </c>
      <c r="B425" t="n">
        <v>150</v>
      </c>
      <c r="C425" t="inlineStr">
        <is>
          <t xml:space="preserve">CONCLUIDO	</t>
        </is>
      </c>
      <c r="D425" t="n">
        <v>2.7441</v>
      </c>
      <c r="E425" t="n">
        <v>36.44</v>
      </c>
      <c r="F425" t="n">
        <v>27.33</v>
      </c>
      <c r="G425" t="n">
        <v>14.91</v>
      </c>
      <c r="H425" t="n">
        <v>0.19</v>
      </c>
      <c r="I425" t="n">
        <v>110</v>
      </c>
      <c r="J425" t="n">
        <v>301.37</v>
      </c>
      <c r="K425" t="n">
        <v>61.82</v>
      </c>
      <c r="L425" t="n">
        <v>3.25</v>
      </c>
      <c r="M425" t="n">
        <v>108</v>
      </c>
      <c r="N425" t="n">
        <v>86.3</v>
      </c>
      <c r="O425" t="n">
        <v>37403.38</v>
      </c>
      <c r="P425" t="n">
        <v>492.61</v>
      </c>
      <c r="Q425" t="n">
        <v>1397.37</v>
      </c>
      <c r="R425" t="n">
        <v>175.46</v>
      </c>
      <c r="S425" t="n">
        <v>66.97</v>
      </c>
      <c r="T425" t="n">
        <v>51179.35</v>
      </c>
      <c r="U425" t="n">
        <v>0.38</v>
      </c>
      <c r="V425" t="n">
        <v>0.77</v>
      </c>
      <c r="W425" t="n">
        <v>5.48</v>
      </c>
      <c r="X425" t="n">
        <v>3.17</v>
      </c>
      <c r="Y425" t="n">
        <v>1</v>
      </c>
      <c r="Z425" t="n">
        <v>10</v>
      </c>
    </row>
    <row r="426">
      <c r="A426" t="n">
        <v>10</v>
      </c>
      <c r="B426" t="n">
        <v>150</v>
      </c>
      <c r="C426" t="inlineStr">
        <is>
          <t xml:space="preserve">CONCLUIDO	</t>
        </is>
      </c>
      <c r="D426" t="n">
        <v>2.8049</v>
      </c>
      <c r="E426" t="n">
        <v>35.65</v>
      </c>
      <c r="F426" t="n">
        <v>27.04</v>
      </c>
      <c r="G426" t="n">
        <v>16.07</v>
      </c>
      <c r="H426" t="n">
        <v>0.21</v>
      </c>
      <c r="I426" t="n">
        <v>101</v>
      </c>
      <c r="J426" t="n">
        <v>301.9</v>
      </c>
      <c r="K426" t="n">
        <v>61.82</v>
      </c>
      <c r="L426" t="n">
        <v>3.5</v>
      </c>
      <c r="M426" t="n">
        <v>99</v>
      </c>
      <c r="N426" t="n">
        <v>86.58</v>
      </c>
      <c r="O426" t="n">
        <v>37468.6</v>
      </c>
      <c r="P426" t="n">
        <v>486.73</v>
      </c>
      <c r="Q426" t="n">
        <v>1397.28</v>
      </c>
      <c r="R426" t="n">
        <v>166.12</v>
      </c>
      <c r="S426" t="n">
        <v>66.97</v>
      </c>
      <c r="T426" t="n">
        <v>46556.35</v>
      </c>
      <c r="U426" t="n">
        <v>0.4</v>
      </c>
      <c r="V426" t="n">
        <v>0.78</v>
      </c>
      <c r="W426" t="n">
        <v>5.46</v>
      </c>
      <c r="X426" t="n">
        <v>2.88</v>
      </c>
      <c r="Y426" t="n">
        <v>1</v>
      </c>
      <c r="Z426" t="n">
        <v>10</v>
      </c>
    </row>
    <row r="427">
      <c r="A427" t="n">
        <v>11</v>
      </c>
      <c r="B427" t="n">
        <v>150</v>
      </c>
      <c r="C427" t="inlineStr">
        <is>
          <t xml:space="preserve">CONCLUIDO	</t>
        </is>
      </c>
      <c r="D427" t="n">
        <v>2.8503</v>
      </c>
      <c r="E427" t="n">
        <v>35.08</v>
      </c>
      <c r="F427" t="n">
        <v>26.86</v>
      </c>
      <c r="G427" t="n">
        <v>17.15</v>
      </c>
      <c r="H427" t="n">
        <v>0.22</v>
      </c>
      <c r="I427" t="n">
        <v>94</v>
      </c>
      <c r="J427" t="n">
        <v>302.43</v>
      </c>
      <c r="K427" t="n">
        <v>61.82</v>
      </c>
      <c r="L427" t="n">
        <v>3.75</v>
      </c>
      <c r="M427" t="n">
        <v>92</v>
      </c>
      <c r="N427" t="n">
        <v>86.86</v>
      </c>
      <c r="O427" t="n">
        <v>37533.94</v>
      </c>
      <c r="P427" t="n">
        <v>482.81</v>
      </c>
      <c r="Q427" t="n">
        <v>1397.45</v>
      </c>
      <c r="R427" t="n">
        <v>160.22</v>
      </c>
      <c r="S427" t="n">
        <v>66.97</v>
      </c>
      <c r="T427" t="n">
        <v>43641.83</v>
      </c>
      <c r="U427" t="n">
        <v>0.42</v>
      </c>
      <c r="V427" t="n">
        <v>0.78</v>
      </c>
      <c r="W427" t="n">
        <v>5.46</v>
      </c>
      <c r="X427" t="n">
        <v>2.7</v>
      </c>
      <c r="Y427" t="n">
        <v>1</v>
      </c>
      <c r="Z427" t="n">
        <v>10</v>
      </c>
    </row>
    <row r="428">
      <c r="A428" t="n">
        <v>12</v>
      </c>
      <c r="B428" t="n">
        <v>150</v>
      </c>
      <c r="C428" t="inlineStr">
        <is>
          <t xml:space="preserve">CONCLUIDO	</t>
        </is>
      </c>
      <c r="D428" t="n">
        <v>2.9011</v>
      </c>
      <c r="E428" t="n">
        <v>34.47</v>
      </c>
      <c r="F428" t="n">
        <v>26.64</v>
      </c>
      <c r="G428" t="n">
        <v>18.37</v>
      </c>
      <c r="H428" t="n">
        <v>0.24</v>
      </c>
      <c r="I428" t="n">
        <v>87</v>
      </c>
      <c r="J428" t="n">
        <v>302.96</v>
      </c>
      <c r="K428" t="n">
        <v>61.82</v>
      </c>
      <c r="L428" t="n">
        <v>4</v>
      </c>
      <c r="M428" t="n">
        <v>85</v>
      </c>
      <c r="N428" t="n">
        <v>87.14</v>
      </c>
      <c r="O428" t="n">
        <v>37599.4</v>
      </c>
      <c r="P428" t="n">
        <v>477.96</v>
      </c>
      <c r="Q428" t="n">
        <v>1397.42</v>
      </c>
      <c r="R428" t="n">
        <v>153.43</v>
      </c>
      <c r="S428" t="n">
        <v>66.97</v>
      </c>
      <c r="T428" t="n">
        <v>40281.8</v>
      </c>
      <c r="U428" t="n">
        <v>0.44</v>
      </c>
      <c r="V428" t="n">
        <v>0.79</v>
      </c>
      <c r="W428" t="n">
        <v>5.43</v>
      </c>
      <c r="X428" t="n">
        <v>2.47</v>
      </c>
      <c r="Y428" t="n">
        <v>1</v>
      </c>
      <c r="Z428" t="n">
        <v>10</v>
      </c>
    </row>
    <row r="429">
      <c r="A429" t="n">
        <v>13</v>
      </c>
      <c r="B429" t="n">
        <v>150</v>
      </c>
      <c r="C429" t="inlineStr">
        <is>
          <t xml:space="preserve">CONCLUIDO	</t>
        </is>
      </c>
      <c r="D429" t="n">
        <v>2.9442</v>
      </c>
      <c r="E429" t="n">
        <v>33.97</v>
      </c>
      <c r="F429" t="n">
        <v>26.47</v>
      </c>
      <c r="G429" t="n">
        <v>19.61</v>
      </c>
      <c r="H429" t="n">
        <v>0.25</v>
      </c>
      <c r="I429" t="n">
        <v>81</v>
      </c>
      <c r="J429" t="n">
        <v>303.49</v>
      </c>
      <c r="K429" t="n">
        <v>61.82</v>
      </c>
      <c r="L429" t="n">
        <v>4.25</v>
      </c>
      <c r="M429" t="n">
        <v>79</v>
      </c>
      <c r="N429" t="n">
        <v>87.42</v>
      </c>
      <c r="O429" t="n">
        <v>37664.98</v>
      </c>
      <c r="P429" t="n">
        <v>474.08</v>
      </c>
      <c r="Q429" t="n">
        <v>1397.35</v>
      </c>
      <c r="R429" t="n">
        <v>147.57</v>
      </c>
      <c r="S429" t="n">
        <v>66.97</v>
      </c>
      <c r="T429" t="n">
        <v>37380.94</v>
      </c>
      <c r="U429" t="n">
        <v>0.45</v>
      </c>
      <c r="V429" t="n">
        <v>0.8</v>
      </c>
      <c r="W429" t="n">
        <v>5.43</v>
      </c>
      <c r="X429" t="n">
        <v>2.3</v>
      </c>
      <c r="Y429" t="n">
        <v>1</v>
      </c>
      <c r="Z429" t="n">
        <v>10</v>
      </c>
    </row>
    <row r="430">
      <c r="A430" t="n">
        <v>14</v>
      </c>
      <c r="B430" t="n">
        <v>150</v>
      </c>
      <c r="C430" t="inlineStr">
        <is>
          <t xml:space="preserve">CONCLUIDO	</t>
        </is>
      </c>
      <c r="D430" t="n">
        <v>2.9727</v>
      </c>
      <c r="E430" t="n">
        <v>33.64</v>
      </c>
      <c r="F430" t="n">
        <v>26.36</v>
      </c>
      <c r="G430" t="n">
        <v>20.54</v>
      </c>
      <c r="H430" t="n">
        <v>0.26</v>
      </c>
      <c r="I430" t="n">
        <v>77</v>
      </c>
      <c r="J430" t="n">
        <v>304.03</v>
      </c>
      <c r="K430" t="n">
        <v>61.82</v>
      </c>
      <c r="L430" t="n">
        <v>4.5</v>
      </c>
      <c r="M430" t="n">
        <v>75</v>
      </c>
      <c r="N430" t="n">
        <v>87.7</v>
      </c>
      <c r="O430" t="n">
        <v>37730.68</v>
      </c>
      <c r="P430" t="n">
        <v>471.73</v>
      </c>
      <c r="Q430" t="n">
        <v>1397.32</v>
      </c>
      <c r="R430" t="n">
        <v>144.09</v>
      </c>
      <c r="S430" t="n">
        <v>66.97</v>
      </c>
      <c r="T430" t="n">
        <v>35663.64</v>
      </c>
      <c r="U430" t="n">
        <v>0.46</v>
      </c>
      <c r="V430" t="n">
        <v>0.8</v>
      </c>
      <c r="W430" t="n">
        <v>5.42</v>
      </c>
      <c r="X430" t="n">
        <v>2.2</v>
      </c>
      <c r="Y430" t="n">
        <v>1</v>
      </c>
      <c r="Z430" t="n">
        <v>10</v>
      </c>
    </row>
    <row r="431">
      <c r="A431" t="n">
        <v>15</v>
      </c>
      <c r="B431" t="n">
        <v>150</v>
      </c>
      <c r="C431" t="inlineStr">
        <is>
          <t xml:space="preserve">CONCLUIDO	</t>
        </is>
      </c>
      <c r="D431" t="n">
        <v>3.0111</v>
      </c>
      <c r="E431" t="n">
        <v>33.21</v>
      </c>
      <c r="F431" t="n">
        <v>26.21</v>
      </c>
      <c r="G431" t="n">
        <v>21.84</v>
      </c>
      <c r="H431" t="n">
        <v>0.28</v>
      </c>
      <c r="I431" t="n">
        <v>72</v>
      </c>
      <c r="J431" t="n">
        <v>304.56</v>
      </c>
      <c r="K431" t="n">
        <v>61.82</v>
      </c>
      <c r="L431" t="n">
        <v>4.75</v>
      </c>
      <c r="M431" t="n">
        <v>70</v>
      </c>
      <c r="N431" t="n">
        <v>87.98999999999999</v>
      </c>
      <c r="O431" t="n">
        <v>37796.51</v>
      </c>
      <c r="P431" t="n">
        <v>468.4</v>
      </c>
      <c r="Q431" t="n">
        <v>1397.44</v>
      </c>
      <c r="R431" t="n">
        <v>139.5</v>
      </c>
      <c r="S431" t="n">
        <v>66.97</v>
      </c>
      <c r="T431" t="n">
        <v>33391.4</v>
      </c>
      <c r="U431" t="n">
        <v>0.48</v>
      </c>
      <c r="V431" t="n">
        <v>0.8</v>
      </c>
      <c r="W431" t="n">
        <v>5.4</v>
      </c>
      <c r="X431" t="n">
        <v>2.05</v>
      </c>
      <c r="Y431" t="n">
        <v>1</v>
      </c>
      <c r="Z431" t="n">
        <v>10</v>
      </c>
    </row>
    <row r="432">
      <c r="A432" t="n">
        <v>16</v>
      </c>
      <c r="B432" t="n">
        <v>150</v>
      </c>
      <c r="C432" t="inlineStr">
        <is>
          <t xml:space="preserve">CONCLUIDO	</t>
        </is>
      </c>
      <c r="D432" t="n">
        <v>3.0434</v>
      </c>
      <c r="E432" t="n">
        <v>32.86</v>
      </c>
      <c r="F432" t="n">
        <v>26.08</v>
      </c>
      <c r="G432" t="n">
        <v>23.01</v>
      </c>
      <c r="H432" t="n">
        <v>0.29</v>
      </c>
      <c r="I432" t="n">
        <v>68</v>
      </c>
      <c r="J432" t="n">
        <v>305.09</v>
      </c>
      <c r="K432" t="n">
        <v>61.82</v>
      </c>
      <c r="L432" t="n">
        <v>5</v>
      </c>
      <c r="M432" t="n">
        <v>66</v>
      </c>
      <c r="N432" t="n">
        <v>88.27</v>
      </c>
      <c r="O432" t="n">
        <v>37862.45</v>
      </c>
      <c r="P432" t="n">
        <v>465.15</v>
      </c>
      <c r="Q432" t="n">
        <v>1397.26</v>
      </c>
      <c r="R432" t="n">
        <v>135.18</v>
      </c>
      <c r="S432" t="n">
        <v>66.97</v>
      </c>
      <c r="T432" t="n">
        <v>31253.76</v>
      </c>
      <c r="U432" t="n">
        <v>0.5</v>
      </c>
      <c r="V432" t="n">
        <v>0.8100000000000001</v>
      </c>
      <c r="W432" t="n">
        <v>5.4</v>
      </c>
      <c r="X432" t="n">
        <v>1.92</v>
      </c>
      <c r="Y432" t="n">
        <v>1</v>
      </c>
      <c r="Z432" t="n">
        <v>10</v>
      </c>
    </row>
    <row r="433">
      <c r="A433" t="n">
        <v>17</v>
      </c>
      <c r="B433" t="n">
        <v>150</v>
      </c>
      <c r="C433" t="inlineStr">
        <is>
          <t xml:space="preserve">CONCLUIDO	</t>
        </is>
      </c>
      <c r="D433" t="n">
        <v>3.0659</v>
      </c>
      <c r="E433" t="n">
        <v>32.62</v>
      </c>
      <c r="F433" t="n">
        <v>26.01</v>
      </c>
      <c r="G433" t="n">
        <v>24.01</v>
      </c>
      <c r="H433" t="n">
        <v>0.31</v>
      </c>
      <c r="I433" t="n">
        <v>65</v>
      </c>
      <c r="J433" t="n">
        <v>305.63</v>
      </c>
      <c r="K433" t="n">
        <v>61.82</v>
      </c>
      <c r="L433" t="n">
        <v>5.25</v>
      </c>
      <c r="M433" t="n">
        <v>63</v>
      </c>
      <c r="N433" t="n">
        <v>88.56</v>
      </c>
      <c r="O433" t="n">
        <v>37928.52</v>
      </c>
      <c r="P433" t="n">
        <v>463.39</v>
      </c>
      <c r="Q433" t="n">
        <v>1397.27</v>
      </c>
      <c r="R433" t="n">
        <v>132.65</v>
      </c>
      <c r="S433" t="n">
        <v>66.97</v>
      </c>
      <c r="T433" t="n">
        <v>30003.76</v>
      </c>
      <c r="U433" t="n">
        <v>0.5</v>
      </c>
      <c r="V433" t="n">
        <v>0.8100000000000001</v>
      </c>
      <c r="W433" t="n">
        <v>5.4</v>
      </c>
      <c r="X433" t="n">
        <v>1.84</v>
      </c>
      <c r="Y433" t="n">
        <v>1</v>
      </c>
      <c r="Z433" t="n">
        <v>10</v>
      </c>
    </row>
    <row r="434">
      <c r="A434" t="n">
        <v>18</v>
      </c>
      <c r="B434" t="n">
        <v>150</v>
      </c>
      <c r="C434" t="inlineStr">
        <is>
          <t xml:space="preserve">CONCLUIDO	</t>
        </is>
      </c>
      <c r="D434" t="n">
        <v>3.0992</v>
      </c>
      <c r="E434" t="n">
        <v>32.27</v>
      </c>
      <c r="F434" t="n">
        <v>25.88</v>
      </c>
      <c r="G434" t="n">
        <v>25.46</v>
      </c>
      <c r="H434" t="n">
        <v>0.32</v>
      </c>
      <c r="I434" t="n">
        <v>61</v>
      </c>
      <c r="J434" t="n">
        <v>306.17</v>
      </c>
      <c r="K434" t="n">
        <v>61.82</v>
      </c>
      <c r="L434" t="n">
        <v>5.5</v>
      </c>
      <c r="M434" t="n">
        <v>59</v>
      </c>
      <c r="N434" t="n">
        <v>88.84</v>
      </c>
      <c r="O434" t="n">
        <v>37994.72</v>
      </c>
      <c r="P434" t="n">
        <v>460.35</v>
      </c>
      <c r="Q434" t="n">
        <v>1397.28</v>
      </c>
      <c r="R434" t="n">
        <v>128.42</v>
      </c>
      <c r="S434" t="n">
        <v>66.97</v>
      </c>
      <c r="T434" t="n">
        <v>27908.2</v>
      </c>
      <c r="U434" t="n">
        <v>0.52</v>
      </c>
      <c r="V434" t="n">
        <v>0.8100000000000001</v>
      </c>
      <c r="W434" t="n">
        <v>5.39</v>
      </c>
      <c r="X434" t="n">
        <v>1.71</v>
      </c>
      <c r="Y434" t="n">
        <v>1</v>
      </c>
      <c r="Z434" t="n">
        <v>10</v>
      </c>
    </row>
    <row r="435">
      <c r="A435" t="n">
        <v>19</v>
      </c>
      <c r="B435" t="n">
        <v>150</v>
      </c>
      <c r="C435" t="inlineStr">
        <is>
          <t xml:space="preserve">CONCLUIDO	</t>
        </is>
      </c>
      <c r="D435" t="n">
        <v>3.1144</v>
      </c>
      <c r="E435" t="n">
        <v>32.11</v>
      </c>
      <c r="F435" t="n">
        <v>25.83</v>
      </c>
      <c r="G435" t="n">
        <v>26.27</v>
      </c>
      <c r="H435" t="n">
        <v>0.33</v>
      </c>
      <c r="I435" t="n">
        <v>59</v>
      </c>
      <c r="J435" t="n">
        <v>306.7</v>
      </c>
      <c r="K435" t="n">
        <v>61.82</v>
      </c>
      <c r="L435" t="n">
        <v>5.75</v>
      </c>
      <c r="M435" t="n">
        <v>57</v>
      </c>
      <c r="N435" t="n">
        <v>89.13</v>
      </c>
      <c r="O435" t="n">
        <v>38061.04</v>
      </c>
      <c r="P435" t="n">
        <v>458.82</v>
      </c>
      <c r="Q435" t="n">
        <v>1397.26</v>
      </c>
      <c r="R435" t="n">
        <v>126.92</v>
      </c>
      <c r="S435" t="n">
        <v>66.97</v>
      </c>
      <c r="T435" t="n">
        <v>27165.44</v>
      </c>
      <c r="U435" t="n">
        <v>0.53</v>
      </c>
      <c r="V435" t="n">
        <v>0.8100000000000001</v>
      </c>
      <c r="W435" t="n">
        <v>5.39</v>
      </c>
      <c r="X435" t="n">
        <v>1.67</v>
      </c>
      <c r="Y435" t="n">
        <v>1</v>
      </c>
      <c r="Z435" t="n">
        <v>10</v>
      </c>
    </row>
    <row r="436">
      <c r="A436" t="n">
        <v>20</v>
      </c>
      <c r="B436" t="n">
        <v>150</v>
      </c>
      <c r="C436" t="inlineStr">
        <is>
          <t xml:space="preserve">CONCLUIDO	</t>
        </is>
      </c>
      <c r="D436" t="n">
        <v>3.1396</v>
      </c>
      <c r="E436" t="n">
        <v>31.85</v>
      </c>
      <c r="F436" t="n">
        <v>25.74</v>
      </c>
      <c r="G436" t="n">
        <v>27.58</v>
      </c>
      <c r="H436" t="n">
        <v>0.35</v>
      </c>
      <c r="I436" t="n">
        <v>56</v>
      </c>
      <c r="J436" t="n">
        <v>307.24</v>
      </c>
      <c r="K436" t="n">
        <v>61.82</v>
      </c>
      <c r="L436" t="n">
        <v>6</v>
      </c>
      <c r="M436" t="n">
        <v>54</v>
      </c>
      <c r="N436" t="n">
        <v>89.42</v>
      </c>
      <c r="O436" t="n">
        <v>38127.48</v>
      </c>
      <c r="P436" t="n">
        <v>456.93</v>
      </c>
      <c r="Q436" t="n">
        <v>1397.26</v>
      </c>
      <c r="R436" t="n">
        <v>123.72</v>
      </c>
      <c r="S436" t="n">
        <v>66.97</v>
      </c>
      <c r="T436" t="n">
        <v>25582.01</v>
      </c>
      <c r="U436" t="n">
        <v>0.54</v>
      </c>
      <c r="V436" t="n">
        <v>0.82</v>
      </c>
      <c r="W436" t="n">
        <v>5.39</v>
      </c>
      <c r="X436" t="n">
        <v>1.58</v>
      </c>
      <c r="Y436" t="n">
        <v>1</v>
      </c>
      <c r="Z436" t="n">
        <v>10</v>
      </c>
    </row>
    <row r="437">
      <c r="A437" t="n">
        <v>21</v>
      </c>
      <c r="B437" t="n">
        <v>150</v>
      </c>
      <c r="C437" t="inlineStr">
        <is>
          <t xml:space="preserve">CONCLUIDO	</t>
        </is>
      </c>
      <c r="D437" t="n">
        <v>3.157</v>
      </c>
      <c r="E437" t="n">
        <v>31.68</v>
      </c>
      <c r="F437" t="n">
        <v>25.68</v>
      </c>
      <c r="G437" t="n">
        <v>28.53</v>
      </c>
      <c r="H437" t="n">
        <v>0.36</v>
      </c>
      <c r="I437" t="n">
        <v>54</v>
      </c>
      <c r="J437" t="n">
        <v>307.78</v>
      </c>
      <c r="K437" t="n">
        <v>61.82</v>
      </c>
      <c r="L437" t="n">
        <v>6.25</v>
      </c>
      <c r="M437" t="n">
        <v>52</v>
      </c>
      <c r="N437" t="n">
        <v>89.70999999999999</v>
      </c>
      <c r="O437" t="n">
        <v>38194.05</v>
      </c>
      <c r="P437" t="n">
        <v>455.07</v>
      </c>
      <c r="Q437" t="n">
        <v>1397.35</v>
      </c>
      <c r="R437" t="n">
        <v>121.79</v>
      </c>
      <c r="S437" t="n">
        <v>66.97</v>
      </c>
      <c r="T437" t="n">
        <v>24625.27</v>
      </c>
      <c r="U437" t="n">
        <v>0.55</v>
      </c>
      <c r="V437" t="n">
        <v>0.82</v>
      </c>
      <c r="W437" t="n">
        <v>5.38</v>
      </c>
      <c r="X437" t="n">
        <v>1.51</v>
      </c>
      <c r="Y437" t="n">
        <v>1</v>
      </c>
      <c r="Z437" t="n">
        <v>10</v>
      </c>
    </row>
    <row r="438">
      <c r="A438" t="n">
        <v>22</v>
      </c>
      <c r="B438" t="n">
        <v>150</v>
      </c>
      <c r="C438" t="inlineStr">
        <is>
          <t xml:space="preserve">CONCLUIDO	</t>
        </is>
      </c>
      <c r="D438" t="n">
        <v>3.1806</v>
      </c>
      <c r="E438" t="n">
        <v>31.44</v>
      </c>
      <c r="F438" t="n">
        <v>25.61</v>
      </c>
      <c r="G438" t="n">
        <v>30.13</v>
      </c>
      <c r="H438" t="n">
        <v>0.38</v>
      </c>
      <c r="I438" t="n">
        <v>51</v>
      </c>
      <c r="J438" t="n">
        <v>308.32</v>
      </c>
      <c r="K438" t="n">
        <v>61.82</v>
      </c>
      <c r="L438" t="n">
        <v>6.5</v>
      </c>
      <c r="M438" t="n">
        <v>49</v>
      </c>
      <c r="N438" t="n">
        <v>90</v>
      </c>
      <c r="O438" t="n">
        <v>38260.74</v>
      </c>
      <c r="P438" t="n">
        <v>452.97</v>
      </c>
      <c r="Q438" t="n">
        <v>1397.25</v>
      </c>
      <c r="R438" t="n">
        <v>119.75</v>
      </c>
      <c r="S438" t="n">
        <v>66.97</v>
      </c>
      <c r="T438" t="n">
        <v>23621.74</v>
      </c>
      <c r="U438" t="n">
        <v>0.5600000000000001</v>
      </c>
      <c r="V438" t="n">
        <v>0.82</v>
      </c>
      <c r="W438" t="n">
        <v>5.37</v>
      </c>
      <c r="X438" t="n">
        <v>1.44</v>
      </c>
      <c r="Y438" t="n">
        <v>1</v>
      </c>
      <c r="Z438" t="n">
        <v>10</v>
      </c>
    </row>
    <row r="439">
      <c r="A439" t="n">
        <v>23</v>
      </c>
      <c r="B439" t="n">
        <v>150</v>
      </c>
      <c r="C439" t="inlineStr">
        <is>
          <t xml:space="preserve">CONCLUIDO	</t>
        </is>
      </c>
      <c r="D439" t="n">
        <v>3.1985</v>
      </c>
      <c r="E439" t="n">
        <v>31.26</v>
      </c>
      <c r="F439" t="n">
        <v>25.55</v>
      </c>
      <c r="G439" t="n">
        <v>31.28</v>
      </c>
      <c r="H439" t="n">
        <v>0.39</v>
      </c>
      <c r="I439" t="n">
        <v>49</v>
      </c>
      <c r="J439" t="n">
        <v>308.86</v>
      </c>
      <c r="K439" t="n">
        <v>61.82</v>
      </c>
      <c r="L439" t="n">
        <v>6.75</v>
      </c>
      <c r="M439" t="n">
        <v>47</v>
      </c>
      <c r="N439" t="n">
        <v>90.29000000000001</v>
      </c>
      <c r="O439" t="n">
        <v>38327.57</v>
      </c>
      <c r="P439" t="n">
        <v>451.47</v>
      </c>
      <c r="Q439" t="n">
        <v>1397.27</v>
      </c>
      <c r="R439" t="n">
        <v>117.39</v>
      </c>
      <c r="S439" t="n">
        <v>66.97</v>
      </c>
      <c r="T439" t="n">
        <v>22449.38</v>
      </c>
      <c r="U439" t="n">
        <v>0.57</v>
      </c>
      <c r="V439" t="n">
        <v>0.82</v>
      </c>
      <c r="W439" t="n">
        <v>5.37</v>
      </c>
      <c r="X439" t="n">
        <v>1.38</v>
      </c>
      <c r="Y439" t="n">
        <v>1</v>
      </c>
      <c r="Z439" t="n">
        <v>10</v>
      </c>
    </row>
    <row r="440">
      <c r="A440" t="n">
        <v>24</v>
      </c>
      <c r="B440" t="n">
        <v>150</v>
      </c>
      <c r="C440" t="inlineStr">
        <is>
          <t xml:space="preserve">CONCLUIDO	</t>
        </is>
      </c>
      <c r="D440" t="n">
        <v>3.2149</v>
      </c>
      <c r="E440" t="n">
        <v>31.1</v>
      </c>
      <c r="F440" t="n">
        <v>25.5</v>
      </c>
      <c r="G440" t="n">
        <v>32.55</v>
      </c>
      <c r="H440" t="n">
        <v>0.4</v>
      </c>
      <c r="I440" t="n">
        <v>47</v>
      </c>
      <c r="J440" t="n">
        <v>309.41</v>
      </c>
      <c r="K440" t="n">
        <v>61.82</v>
      </c>
      <c r="L440" t="n">
        <v>7</v>
      </c>
      <c r="M440" t="n">
        <v>45</v>
      </c>
      <c r="N440" t="n">
        <v>90.59</v>
      </c>
      <c r="O440" t="n">
        <v>38394.52</v>
      </c>
      <c r="P440" t="n">
        <v>449.64</v>
      </c>
      <c r="Q440" t="n">
        <v>1397.26</v>
      </c>
      <c r="R440" t="n">
        <v>116.05</v>
      </c>
      <c r="S440" t="n">
        <v>66.97</v>
      </c>
      <c r="T440" t="n">
        <v>21793.71</v>
      </c>
      <c r="U440" t="n">
        <v>0.58</v>
      </c>
      <c r="V440" t="n">
        <v>0.83</v>
      </c>
      <c r="W440" t="n">
        <v>5.37</v>
      </c>
      <c r="X440" t="n">
        <v>1.33</v>
      </c>
      <c r="Y440" t="n">
        <v>1</v>
      </c>
      <c r="Z440" t="n">
        <v>10</v>
      </c>
    </row>
    <row r="441">
      <c r="A441" t="n">
        <v>25</v>
      </c>
      <c r="B441" t="n">
        <v>150</v>
      </c>
      <c r="C441" t="inlineStr">
        <is>
          <t xml:space="preserve">CONCLUIDO	</t>
        </is>
      </c>
      <c r="D441" t="n">
        <v>3.2247</v>
      </c>
      <c r="E441" t="n">
        <v>31.01</v>
      </c>
      <c r="F441" t="n">
        <v>25.46</v>
      </c>
      <c r="G441" t="n">
        <v>33.21</v>
      </c>
      <c r="H441" t="n">
        <v>0.42</v>
      </c>
      <c r="I441" t="n">
        <v>46</v>
      </c>
      <c r="J441" t="n">
        <v>309.95</v>
      </c>
      <c r="K441" t="n">
        <v>61.82</v>
      </c>
      <c r="L441" t="n">
        <v>7.25</v>
      </c>
      <c r="M441" t="n">
        <v>44</v>
      </c>
      <c r="N441" t="n">
        <v>90.88</v>
      </c>
      <c r="O441" t="n">
        <v>38461.6</v>
      </c>
      <c r="P441" t="n">
        <v>448.62</v>
      </c>
      <c r="Q441" t="n">
        <v>1397.26</v>
      </c>
      <c r="R441" t="n">
        <v>114.57</v>
      </c>
      <c r="S441" t="n">
        <v>66.97</v>
      </c>
      <c r="T441" t="n">
        <v>21058.45</v>
      </c>
      <c r="U441" t="n">
        <v>0.58</v>
      </c>
      <c r="V441" t="n">
        <v>0.83</v>
      </c>
      <c r="W441" t="n">
        <v>5.37</v>
      </c>
      <c r="X441" t="n">
        <v>1.29</v>
      </c>
      <c r="Y441" t="n">
        <v>1</v>
      </c>
      <c r="Z441" t="n">
        <v>10</v>
      </c>
    </row>
    <row r="442">
      <c r="A442" t="n">
        <v>26</v>
      </c>
      <c r="B442" t="n">
        <v>150</v>
      </c>
      <c r="C442" t="inlineStr">
        <is>
          <t xml:space="preserve">CONCLUIDO	</t>
        </is>
      </c>
      <c r="D442" t="n">
        <v>3.241</v>
      </c>
      <c r="E442" t="n">
        <v>30.86</v>
      </c>
      <c r="F442" t="n">
        <v>25.41</v>
      </c>
      <c r="G442" t="n">
        <v>34.65</v>
      </c>
      <c r="H442" t="n">
        <v>0.43</v>
      </c>
      <c r="I442" t="n">
        <v>44</v>
      </c>
      <c r="J442" t="n">
        <v>310.5</v>
      </c>
      <c r="K442" t="n">
        <v>61.82</v>
      </c>
      <c r="L442" t="n">
        <v>7.5</v>
      </c>
      <c r="M442" t="n">
        <v>42</v>
      </c>
      <c r="N442" t="n">
        <v>91.18000000000001</v>
      </c>
      <c r="O442" t="n">
        <v>38528.81</v>
      </c>
      <c r="P442" t="n">
        <v>446.94</v>
      </c>
      <c r="Q442" t="n">
        <v>1397.26</v>
      </c>
      <c r="R442" t="n">
        <v>113.18</v>
      </c>
      <c r="S442" t="n">
        <v>66.97</v>
      </c>
      <c r="T442" t="n">
        <v>20372.55</v>
      </c>
      <c r="U442" t="n">
        <v>0.59</v>
      </c>
      <c r="V442" t="n">
        <v>0.83</v>
      </c>
      <c r="W442" t="n">
        <v>5.37</v>
      </c>
      <c r="X442" t="n">
        <v>1.25</v>
      </c>
      <c r="Y442" t="n">
        <v>1</v>
      </c>
      <c r="Z442" t="n">
        <v>10</v>
      </c>
    </row>
    <row r="443">
      <c r="A443" t="n">
        <v>27</v>
      </c>
      <c r="B443" t="n">
        <v>150</v>
      </c>
      <c r="C443" t="inlineStr">
        <is>
          <t xml:space="preserve">CONCLUIDO	</t>
        </is>
      </c>
      <c r="D443" t="n">
        <v>3.2509</v>
      </c>
      <c r="E443" t="n">
        <v>30.76</v>
      </c>
      <c r="F443" t="n">
        <v>25.37</v>
      </c>
      <c r="G443" t="n">
        <v>35.41</v>
      </c>
      <c r="H443" t="n">
        <v>0.44</v>
      </c>
      <c r="I443" t="n">
        <v>43</v>
      </c>
      <c r="J443" t="n">
        <v>311.04</v>
      </c>
      <c r="K443" t="n">
        <v>61.82</v>
      </c>
      <c r="L443" t="n">
        <v>7.75</v>
      </c>
      <c r="M443" t="n">
        <v>41</v>
      </c>
      <c r="N443" t="n">
        <v>91.47</v>
      </c>
      <c r="O443" t="n">
        <v>38596.15</v>
      </c>
      <c r="P443" t="n">
        <v>445.39</v>
      </c>
      <c r="Q443" t="n">
        <v>1397.25</v>
      </c>
      <c r="R443" t="n">
        <v>111.75</v>
      </c>
      <c r="S443" t="n">
        <v>66.97</v>
      </c>
      <c r="T443" t="n">
        <v>19659.42</v>
      </c>
      <c r="U443" t="n">
        <v>0.6</v>
      </c>
      <c r="V443" t="n">
        <v>0.83</v>
      </c>
      <c r="W443" t="n">
        <v>5.37</v>
      </c>
      <c r="X443" t="n">
        <v>1.21</v>
      </c>
      <c r="Y443" t="n">
        <v>1</v>
      </c>
      <c r="Z443" t="n">
        <v>10</v>
      </c>
    </row>
    <row r="444">
      <c r="A444" t="n">
        <v>28</v>
      </c>
      <c r="B444" t="n">
        <v>150</v>
      </c>
      <c r="C444" t="inlineStr">
        <is>
          <t xml:space="preserve">CONCLUIDO	</t>
        </is>
      </c>
      <c r="D444" t="n">
        <v>3.2718</v>
      </c>
      <c r="E444" t="n">
        <v>30.56</v>
      </c>
      <c r="F444" t="n">
        <v>25.29</v>
      </c>
      <c r="G444" t="n">
        <v>37.01</v>
      </c>
      <c r="H444" t="n">
        <v>0.46</v>
      </c>
      <c r="I444" t="n">
        <v>41</v>
      </c>
      <c r="J444" t="n">
        <v>311.59</v>
      </c>
      <c r="K444" t="n">
        <v>61.82</v>
      </c>
      <c r="L444" t="n">
        <v>8</v>
      </c>
      <c r="M444" t="n">
        <v>39</v>
      </c>
      <c r="N444" t="n">
        <v>91.77</v>
      </c>
      <c r="O444" t="n">
        <v>38663.62</v>
      </c>
      <c r="P444" t="n">
        <v>443.41</v>
      </c>
      <c r="Q444" t="n">
        <v>1397.24</v>
      </c>
      <c r="R444" t="n">
        <v>109.11</v>
      </c>
      <c r="S444" t="n">
        <v>66.97</v>
      </c>
      <c r="T444" t="n">
        <v>18349.97</v>
      </c>
      <c r="U444" t="n">
        <v>0.61</v>
      </c>
      <c r="V444" t="n">
        <v>0.83</v>
      </c>
      <c r="W444" t="n">
        <v>5.36</v>
      </c>
      <c r="X444" t="n">
        <v>1.12</v>
      </c>
      <c r="Y444" t="n">
        <v>1</v>
      </c>
      <c r="Z444" t="n">
        <v>10</v>
      </c>
    </row>
    <row r="445">
      <c r="A445" t="n">
        <v>29</v>
      </c>
      <c r="B445" t="n">
        <v>150</v>
      </c>
      <c r="C445" t="inlineStr">
        <is>
          <t xml:space="preserve">CONCLUIDO	</t>
        </is>
      </c>
      <c r="D445" t="n">
        <v>3.28</v>
      </c>
      <c r="E445" t="n">
        <v>30.49</v>
      </c>
      <c r="F445" t="n">
        <v>25.27</v>
      </c>
      <c r="G445" t="n">
        <v>37.9</v>
      </c>
      <c r="H445" t="n">
        <v>0.47</v>
      </c>
      <c r="I445" t="n">
        <v>40</v>
      </c>
      <c r="J445" t="n">
        <v>312.14</v>
      </c>
      <c r="K445" t="n">
        <v>61.82</v>
      </c>
      <c r="L445" t="n">
        <v>8.25</v>
      </c>
      <c r="M445" t="n">
        <v>38</v>
      </c>
      <c r="N445" t="n">
        <v>92.06999999999999</v>
      </c>
      <c r="O445" t="n">
        <v>38731.35</v>
      </c>
      <c r="P445" t="n">
        <v>442.64</v>
      </c>
      <c r="Q445" t="n">
        <v>1397.36</v>
      </c>
      <c r="R445" t="n">
        <v>108.56</v>
      </c>
      <c r="S445" t="n">
        <v>66.97</v>
      </c>
      <c r="T445" t="n">
        <v>18082.98</v>
      </c>
      <c r="U445" t="n">
        <v>0.62</v>
      </c>
      <c r="V445" t="n">
        <v>0.83</v>
      </c>
      <c r="W445" t="n">
        <v>5.35</v>
      </c>
      <c r="X445" t="n">
        <v>1.1</v>
      </c>
      <c r="Y445" t="n">
        <v>1</v>
      </c>
      <c r="Z445" t="n">
        <v>10</v>
      </c>
    </row>
    <row r="446">
      <c r="A446" t="n">
        <v>30</v>
      </c>
      <c r="B446" t="n">
        <v>150</v>
      </c>
      <c r="C446" t="inlineStr">
        <is>
          <t xml:space="preserve">CONCLUIDO	</t>
        </is>
      </c>
      <c r="D446" t="n">
        <v>3.2879</v>
      </c>
      <c r="E446" t="n">
        <v>30.41</v>
      </c>
      <c r="F446" t="n">
        <v>25.25</v>
      </c>
      <c r="G446" t="n">
        <v>38.85</v>
      </c>
      <c r="H446" t="n">
        <v>0.48</v>
      </c>
      <c r="I446" t="n">
        <v>39</v>
      </c>
      <c r="J446" t="n">
        <v>312.69</v>
      </c>
      <c r="K446" t="n">
        <v>61.82</v>
      </c>
      <c r="L446" t="n">
        <v>8.5</v>
      </c>
      <c r="M446" t="n">
        <v>37</v>
      </c>
      <c r="N446" t="n">
        <v>92.37</v>
      </c>
      <c r="O446" t="n">
        <v>38799.09</v>
      </c>
      <c r="P446" t="n">
        <v>441.74</v>
      </c>
      <c r="Q446" t="n">
        <v>1397.26</v>
      </c>
      <c r="R446" t="n">
        <v>107.8</v>
      </c>
      <c r="S446" t="n">
        <v>66.97</v>
      </c>
      <c r="T446" t="n">
        <v>17706.51</v>
      </c>
      <c r="U446" t="n">
        <v>0.62</v>
      </c>
      <c r="V446" t="n">
        <v>0.83</v>
      </c>
      <c r="W446" t="n">
        <v>5.36</v>
      </c>
      <c r="X446" t="n">
        <v>1.08</v>
      </c>
      <c r="Y446" t="n">
        <v>1</v>
      </c>
      <c r="Z446" t="n">
        <v>10</v>
      </c>
    </row>
    <row r="447">
      <c r="A447" t="n">
        <v>31</v>
      </c>
      <c r="B447" t="n">
        <v>150</v>
      </c>
      <c r="C447" t="inlineStr">
        <is>
          <t xml:space="preserve">CONCLUIDO	</t>
        </is>
      </c>
      <c r="D447" t="n">
        <v>3.3061</v>
      </c>
      <c r="E447" t="n">
        <v>30.25</v>
      </c>
      <c r="F447" t="n">
        <v>25.19</v>
      </c>
      <c r="G447" t="n">
        <v>40.85</v>
      </c>
      <c r="H447" t="n">
        <v>0.5</v>
      </c>
      <c r="I447" t="n">
        <v>37</v>
      </c>
      <c r="J447" t="n">
        <v>313.24</v>
      </c>
      <c r="K447" t="n">
        <v>61.82</v>
      </c>
      <c r="L447" t="n">
        <v>8.75</v>
      </c>
      <c r="M447" t="n">
        <v>35</v>
      </c>
      <c r="N447" t="n">
        <v>92.67</v>
      </c>
      <c r="O447" t="n">
        <v>38866.96</v>
      </c>
      <c r="P447" t="n">
        <v>439.45</v>
      </c>
      <c r="Q447" t="n">
        <v>1397.27</v>
      </c>
      <c r="R447" t="n">
        <v>106.09</v>
      </c>
      <c r="S447" t="n">
        <v>66.97</v>
      </c>
      <c r="T447" t="n">
        <v>16863.54</v>
      </c>
      <c r="U447" t="n">
        <v>0.63</v>
      </c>
      <c r="V447" t="n">
        <v>0.84</v>
      </c>
      <c r="W447" t="n">
        <v>5.35</v>
      </c>
      <c r="X447" t="n">
        <v>1.03</v>
      </c>
      <c r="Y447" t="n">
        <v>1</v>
      </c>
      <c r="Z447" t="n">
        <v>10</v>
      </c>
    </row>
    <row r="448">
      <c r="A448" t="n">
        <v>32</v>
      </c>
      <c r="B448" t="n">
        <v>150</v>
      </c>
      <c r="C448" t="inlineStr">
        <is>
          <t xml:space="preserve">CONCLUIDO	</t>
        </is>
      </c>
      <c r="D448" t="n">
        <v>3.3155</v>
      </c>
      <c r="E448" t="n">
        <v>30.16</v>
      </c>
      <c r="F448" t="n">
        <v>25.16</v>
      </c>
      <c r="G448" t="n">
        <v>41.94</v>
      </c>
      <c r="H448" t="n">
        <v>0.51</v>
      </c>
      <c r="I448" t="n">
        <v>36</v>
      </c>
      <c r="J448" t="n">
        <v>313.79</v>
      </c>
      <c r="K448" t="n">
        <v>61.82</v>
      </c>
      <c r="L448" t="n">
        <v>9</v>
      </c>
      <c r="M448" t="n">
        <v>34</v>
      </c>
      <c r="N448" t="n">
        <v>92.97</v>
      </c>
      <c r="O448" t="n">
        <v>38934.97</v>
      </c>
      <c r="P448" t="n">
        <v>438.62</v>
      </c>
      <c r="Q448" t="n">
        <v>1397.24</v>
      </c>
      <c r="R448" t="n">
        <v>105.25</v>
      </c>
      <c r="S448" t="n">
        <v>66.97</v>
      </c>
      <c r="T448" t="n">
        <v>16448.16</v>
      </c>
      <c r="U448" t="n">
        <v>0.64</v>
      </c>
      <c r="V448" t="n">
        <v>0.84</v>
      </c>
      <c r="W448" t="n">
        <v>5.35</v>
      </c>
      <c r="X448" t="n">
        <v>1</v>
      </c>
      <c r="Y448" t="n">
        <v>1</v>
      </c>
      <c r="Z448" t="n">
        <v>10</v>
      </c>
    </row>
    <row r="449">
      <c r="A449" t="n">
        <v>33</v>
      </c>
      <c r="B449" t="n">
        <v>150</v>
      </c>
      <c r="C449" t="inlineStr">
        <is>
          <t xml:space="preserve">CONCLUIDO	</t>
        </is>
      </c>
      <c r="D449" t="n">
        <v>3.3242</v>
      </c>
      <c r="E449" t="n">
        <v>30.08</v>
      </c>
      <c r="F449" t="n">
        <v>25.14</v>
      </c>
      <c r="G449" t="n">
        <v>43.1</v>
      </c>
      <c r="H449" t="n">
        <v>0.52</v>
      </c>
      <c r="I449" t="n">
        <v>35</v>
      </c>
      <c r="J449" t="n">
        <v>314.34</v>
      </c>
      <c r="K449" t="n">
        <v>61.82</v>
      </c>
      <c r="L449" t="n">
        <v>9.25</v>
      </c>
      <c r="M449" t="n">
        <v>33</v>
      </c>
      <c r="N449" t="n">
        <v>93.27</v>
      </c>
      <c r="O449" t="n">
        <v>39003.11</v>
      </c>
      <c r="P449" t="n">
        <v>437.32</v>
      </c>
      <c r="Q449" t="n">
        <v>1397.27</v>
      </c>
      <c r="R449" t="n">
        <v>104.11</v>
      </c>
      <c r="S449" t="n">
        <v>66.97</v>
      </c>
      <c r="T449" t="n">
        <v>15882.45</v>
      </c>
      <c r="U449" t="n">
        <v>0.64</v>
      </c>
      <c r="V449" t="n">
        <v>0.84</v>
      </c>
      <c r="W449" t="n">
        <v>5.35</v>
      </c>
      <c r="X449" t="n">
        <v>0.97</v>
      </c>
      <c r="Y449" t="n">
        <v>1</v>
      </c>
      <c r="Z449" t="n">
        <v>10</v>
      </c>
    </row>
    <row r="450">
      <c r="A450" t="n">
        <v>34</v>
      </c>
      <c r="B450" t="n">
        <v>150</v>
      </c>
      <c r="C450" t="inlineStr">
        <is>
          <t xml:space="preserve">CONCLUIDO	</t>
        </is>
      </c>
      <c r="D450" t="n">
        <v>3.3331</v>
      </c>
      <c r="E450" t="n">
        <v>30</v>
      </c>
      <c r="F450" t="n">
        <v>25.12</v>
      </c>
      <c r="G450" t="n">
        <v>44.32</v>
      </c>
      <c r="H450" t="n">
        <v>0.54</v>
      </c>
      <c r="I450" t="n">
        <v>34</v>
      </c>
      <c r="J450" t="n">
        <v>314.9</v>
      </c>
      <c r="K450" t="n">
        <v>61.82</v>
      </c>
      <c r="L450" t="n">
        <v>9.5</v>
      </c>
      <c r="M450" t="n">
        <v>32</v>
      </c>
      <c r="N450" t="n">
        <v>93.56999999999999</v>
      </c>
      <c r="O450" t="n">
        <v>39071.38</v>
      </c>
      <c r="P450" t="n">
        <v>436.42</v>
      </c>
      <c r="Q450" t="n">
        <v>1397.19</v>
      </c>
      <c r="R450" t="n">
        <v>103.69</v>
      </c>
      <c r="S450" t="n">
        <v>66.97</v>
      </c>
      <c r="T450" t="n">
        <v>15675.64</v>
      </c>
      <c r="U450" t="n">
        <v>0.65</v>
      </c>
      <c r="V450" t="n">
        <v>0.84</v>
      </c>
      <c r="W450" t="n">
        <v>5.34</v>
      </c>
      <c r="X450" t="n">
        <v>0.95</v>
      </c>
      <c r="Y450" t="n">
        <v>1</v>
      </c>
      <c r="Z450" t="n">
        <v>10</v>
      </c>
    </row>
    <row r="451">
      <c r="A451" t="n">
        <v>35</v>
      </c>
      <c r="B451" t="n">
        <v>150</v>
      </c>
      <c r="C451" t="inlineStr">
        <is>
          <t xml:space="preserve">CONCLUIDO	</t>
        </is>
      </c>
      <c r="D451" t="n">
        <v>3.344</v>
      </c>
      <c r="E451" t="n">
        <v>29.9</v>
      </c>
      <c r="F451" t="n">
        <v>25.07</v>
      </c>
      <c r="G451" t="n">
        <v>45.59</v>
      </c>
      <c r="H451" t="n">
        <v>0.55</v>
      </c>
      <c r="I451" t="n">
        <v>33</v>
      </c>
      <c r="J451" t="n">
        <v>315.45</v>
      </c>
      <c r="K451" t="n">
        <v>61.82</v>
      </c>
      <c r="L451" t="n">
        <v>9.75</v>
      </c>
      <c r="M451" t="n">
        <v>31</v>
      </c>
      <c r="N451" t="n">
        <v>93.88</v>
      </c>
      <c r="O451" t="n">
        <v>39139.8</v>
      </c>
      <c r="P451" t="n">
        <v>435.11</v>
      </c>
      <c r="Q451" t="n">
        <v>1397.22</v>
      </c>
      <c r="R451" t="n">
        <v>102.2</v>
      </c>
      <c r="S451" t="n">
        <v>66.97</v>
      </c>
      <c r="T451" t="n">
        <v>14936.47</v>
      </c>
      <c r="U451" t="n">
        <v>0.66</v>
      </c>
      <c r="V451" t="n">
        <v>0.84</v>
      </c>
      <c r="W451" t="n">
        <v>5.34</v>
      </c>
      <c r="X451" t="n">
        <v>0.91</v>
      </c>
      <c r="Y451" t="n">
        <v>1</v>
      </c>
      <c r="Z451" t="n">
        <v>10</v>
      </c>
    </row>
    <row r="452">
      <c r="A452" t="n">
        <v>36</v>
      </c>
      <c r="B452" t="n">
        <v>150</v>
      </c>
      <c r="C452" t="inlineStr">
        <is>
          <t xml:space="preserve">CONCLUIDO	</t>
        </is>
      </c>
      <c r="D452" t="n">
        <v>3.3427</v>
      </c>
      <c r="E452" t="n">
        <v>29.92</v>
      </c>
      <c r="F452" t="n">
        <v>25.09</v>
      </c>
      <c r="G452" t="n">
        <v>45.61</v>
      </c>
      <c r="H452" t="n">
        <v>0.5600000000000001</v>
      </c>
      <c r="I452" t="n">
        <v>33</v>
      </c>
      <c r="J452" t="n">
        <v>316.01</v>
      </c>
      <c r="K452" t="n">
        <v>61.82</v>
      </c>
      <c r="L452" t="n">
        <v>10</v>
      </c>
      <c r="M452" t="n">
        <v>31</v>
      </c>
      <c r="N452" t="n">
        <v>94.18000000000001</v>
      </c>
      <c r="O452" t="n">
        <v>39208.35</v>
      </c>
      <c r="P452" t="n">
        <v>435.27</v>
      </c>
      <c r="Q452" t="n">
        <v>1397.26</v>
      </c>
      <c r="R452" t="n">
        <v>102.39</v>
      </c>
      <c r="S452" t="n">
        <v>66.97</v>
      </c>
      <c r="T452" t="n">
        <v>15033.87</v>
      </c>
      <c r="U452" t="n">
        <v>0.65</v>
      </c>
      <c r="V452" t="n">
        <v>0.84</v>
      </c>
      <c r="W452" t="n">
        <v>5.35</v>
      </c>
      <c r="X452" t="n">
        <v>0.92</v>
      </c>
      <c r="Y452" t="n">
        <v>1</v>
      </c>
      <c r="Z452" t="n">
        <v>10</v>
      </c>
    </row>
    <row r="453">
      <c r="A453" t="n">
        <v>37</v>
      </c>
      <c r="B453" t="n">
        <v>150</v>
      </c>
      <c r="C453" t="inlineStr">
        <is>
          <t xml:space="preserve">CONCLUIDO	</t>
        </is>
      </c>
      <c r="D453" t="n">
        <v>3.3514</v>
      </c>
      <c r="E453" t="n">
        <v>29.84</v>
      </c>
      <c r="F453" t="n">
        <v>25.06</v>
      </c>
      <c r="G453" t="n">
        <v>46.99</v>
      </c>
      <c r="H453" t="n">
        <v>0.58</v>
      </c>
      <c r="I453" t="n">
        <v>32</v>
      </c>
      <c r="J453" t="n">
        <v>316.56</v>
      </c>
      <c r="K453" t="n">
        <v>61.82</v>
      </c>
      <c r="L453" t="n">
        <v>10.25</v>
      </c>
      <c r="M453" t="n">
        <v>30</v>
      </c>
      <c r="N453" t="n">
        <v>94.48999999999999</v>
      </c>
      <c r="O453" t="n">
        <v>39277.04</v>
      </c>
      <c r="P453" t="n">
        <v>433.52</v>
      </c>
      <c r="Q453" t="n">
        <v>1397.19</v>
      </c>
      <c r="R453" t="n">
        <v>101.67</v>
      </c>
      <c r="S453" t="n">
        <v>66.97</v>
      </c>
      <c r="T453" t="n">
        <v>14676.6</v>
      </c>
      <c r="U453" t="n">
        <v>0.66</v>
      </c>
      <c r="V453" t="n">
        <v>0.84</v>
      </c>
      <c r="W453" t="n">
        <v>5.35</v>
      </c>
      <c r="X453" t="n">
        <v>0.9</v>
      </c>
      <c r="Y453" t="n">
        <v>1</v>
      </c>
      <c r="Z453" t="n">
        <v>10</v>
      </c>
    </row>
    <row r="454">
      <c r="A454" t="n">
        <v>38</v>
      </c>
      <c r="B454" t="n">
        <v>150</v>
      </c>
      <c r="C454" t="inlineStr">
        <is>
          <t xml:space="preserve">CONCLUIDO	</t>
        </is>
      </c>
      <c r="D454" t="n">
        <v>3.3617</v>
      </c>
      <c r="E454" t="n">
        <v>29.75</v>
      </c>
      <c r="F454" t="n">
        <v>25.03</v>
      </c>
      <c r="G454" t="n">
        <v>48.44</v>
      </c>
      <c r="H454" t="n">
        <v>0.59</v>
      </c>
      <c r="I454" t="n">
        <v>31</v>
      </c>
      <c r="J454" t="n">
        <v>317.12</v>
      </c>
      <c r="K454" t="n">
        <v>61.82</v>
      </c>
      <c r="L454" t="n">
        <v>10.5</v>
      </c>
      <c r="M454" t="n">
        <v>29</v>
      </c>
      <c r="N454" t="n">
        <v>94.8</v>
      </c>
      <c r="O454" t="n">
        <v>39345.87</v>
      </c>
      <c r="P454" t="n">
        <v>433.13</v>
      </c>
      <c r="Q454" t="n">
        <v>1397.37</v>
      </c>
      <c r="R454" t="n">
        <v>100.57</v>
      </c>
      <c r="S454" t="n">
        <v>66.97</v>
      </c>
      <c r="T454" t="n">
        <v>14131.84</v>
      </c>
      <c r="U454" t="n">
        <v>0.67</v>
      </c>
      <c r="V454" t="n">
        <v>0.84</v>
      </c>
      <c r="W454" t="n">
        <v>5.34</v>
      </c>
      <c r="X454" t="n">
        <v>0.86</v>
      </c>
      <c r="Y454" t="n">
        <v>1</v>
      </c>
      <c r="Z454" t="n">
        <v>10</v>
      </c>
    </row>
    <row r="455">
      <c r="A455" t="n">
        <v>39</v>
      </c>
      <c r="B455" t="n">
        <v>150</v>
      </c>
      <c r="C455" t="inlineStr">
        <is>
          <t xml:space="preserve">CONCLUIDO	</t>
        </is>
      </c>
      <c r="D455" t="n">
        <v>3.3714</v>
      </c>
      <c r="E455" t="n">
        <v>29.66</v>
      </c>
      <c r="F455" t="n">
        <v>25</v>
      </c>
      <c r="G455" t="n">
        <v>49.99</v>
      </c>
      <c r="H455" t="n">
        <v>0.6</v>
      </c>
      <c r="I455" t="n">
        <v>30</v>
      </c>
      <c r="J455" t="n">
        <v>317.68</v>
      </c>
      <c r="K455" t="n">
        <v>61.82</v>
      </c>
      <c r="L455" t="n">
        <v>10.75</v>
      </c>
      <c r="M455" t="n">
        <v>28</v>
      </c>
      <c r="N455" t="n">
        <v>95.11</v>
      </c>
      <c r="O455" t="n">
        <v>39414.84</v>
      </c>
      <c r="P455" t="n">
        <v>431.82</v>
      </c>
      <c r="Q455" t="n">
        <v>1397.18</v>
      </c>
      <c r="R455" t="n">
        <v>99.77</v>
      </c>
      <c r="S455" t="n">
        <v>66.97</v>
      </c>
      <c r="T455" t="n">
        <v>13738.47</v>
      </c>
      <c r="U455" t="n">
        <v>0.67</v>
      </c>
      <c r="V455" t="n">
        <v>0.84</v>
      </c>
      <c r="W455" t="n">
        <v>5.34</v>
      </c>
      <c r="X455" t="n">
        <v>0.83</v>
      </c>
      <c r="Y455" t="n">
        <v>1</v>
      </c>
      <c r="Z455" t="n">
        <v>10</v>
      </c>
    </row>
    <row r="456">
      <c r="A456" t="n">
        <v>40</v>
      </c>
      <c r="B456" t="n">
        <v>150</v>
      </c>
      <c r="C456" t="inlineStr">
        <is>
          <t xml:space="preserve">CONCLUIDO	</t>
        </is>
      </c>
      <c r="D456" t="n">
        <v>3.3825</v>
      </c>
      <c r="E456" t="n">
        <v>29.56</v>
      </c>
      <c r="F456" t="n">
        <v>24.96</v>
      </c>
      <c r="G456" t="n">
        <v>51.63</v>
      </c>
      <c r="H456" t="n">
        <v>0.62</v>
      </c>
      <c r="I456" t="n">
        <v>29</v>
      </c>
      <c r="J456" t="n">
        <v>318.24</v>
      </c>
      <c r="K456" t="n">
        <v>61.82</v>
      </c>
      <c r="L456" t="n">
        <v>11</v>
      </c>
      <c r="M456" t="n">
        <v>27</v>
      </c>
      <c r="N456" t="n">
        <v>95.42</v>
      </c>
      <c r="O456" t="n">
        <v>39483.95</v>
      </c>
      <c r="P456" t="n">
        <v>429.91</v>
      </c>
      <c r="Q456" t="n">
        <v>1397.26</v>
      </c>
      <c r="R456" t="n">
        <v>98.23</v>
      </c>
      <c r="S456" t="n">
        <v>66.97</v>
      </c>
      <c r="T456" t="n">
        <v>12969.4</v>
      </c>
      <c r="U456" t="n">
        <v>0.68</v>
      </c>
      <c r="V456" t="n">
        <v>0.84</v>
      </c>
      <c r="W456" t="n">
        <v>5.34</v>
      </c>
      <c r="X456" t="n">
        <v>0.79</v>
      </c>
      <c r="Y456" t="n">
        <v>1</v>
      </c>
      <c r="Z456" t="n">
        <v>10</v>
      </c>
    </row>
    <row r="457">
      <c r="A457" t="n">
        <v>41</v>
      </c>
      <c r="B457" t="n">
        <v>150</v>
      </c>
      <c r="C457" t="inlineStr">
        <is>
          <t xml:space="preserve">CONCLUIDO	</t>
        </is>
      </c>
      <c r="D457" t="n">
        <v>3.3817</v>
      </c>
      <c r="E457" t="n">
        <v>29.57</v>
      </c>
      <c r="F457" t="n">
        <v>24.96</v>
      </c>
      <c r="G457" t="n">
        <v>51.65</v>
      </c>
      <c r="H457" t="n">
        <v>0.63</v>
      </c>
      <c r="I457" t="n">
        <v>29</v>
      </c>
      <c r="J457" t="n">
        <v>318.8</v>
      </c>
      <c r="K457" t="n">
        <v>61.82</v>
      </c>
      <c r="L457" t="n">
        <v>11.25</v>
      </c>
      <c r="M457" t="n">
        <v>27</v>
      </c>
      <c r="N457" t="n">
        <v>95.73</v>
      </c>
      <c r="O457" t="n">
        <v>39553.2</v>
      </c>
      <c r="P457" t="n">
        <v>429.23</v>
      </c>
      <c r="Q457" t="n">
        <v>1397.3</v>
      </c>
      <c r="R457" t="n">
        <v>98.56999999999999</v>
      </c>
      <c r="S457" t="n">
        <v>66.97</v>
      </c>
      <c r="T457" t="n">
        <v>13139.66</v>
      </c>
      <c r="U457" t="n">
        <v>0.68</v>
      </c>
      <c r="V457" t="n">
        <v>0.84</v>
      </c>
      <c r="W457" t="n">
        <v>5.34</v>
      </c>
      <c r="X457" t="n">
        <v>0.8</v>
      </c>
      <c r="Y457" t="n">
        <v>1</v>
      </c>
      <c r="Z457" t="n">
        <v>10</v>
      </c>
    </row>
    <row r="458">
      <c r="A458" t="n">
        <v>42</v>
      </c>
      <c r="B458" t="n">
        <v>150</v>
      </c>
      <c r="C458" t="inlineStr">
        <is>
          <t xml:space="preserve">CONCLUIDO	</t>
        </is>
      </c>
      <c r="D458" t="n">
        <v>3.3902</v>
      </c>
      <c r="E458" t="n">
        <v>29.5</v>
      </c>
      <c r="F458" t="n">
        <v>24.94</v>
      </c>
      <c r="G458" t="n">
        <v>53.45</v>
      </c>
      <c r="H458" t="n">
        <v>0.64</v>
      </c>
      <c r="I458" t="n">
        <v>28</v>
      </c>
      <c r="J458" t="n">
        <v>319.36</v>
      </c>
      <c r="K458" t="n">
        <v>61.82</v>
      </c>
      <c r="L458" t="n">
        <v>11.5</v>
      </c>
      <c r="M458" t="n">
        <v>26</v>
      </c>
      <c r="N458" t="n">
        <v>96.04000000000001</v>
      </c>
      <c r="O458" t="n">
        <v>39622.59</v>
      </c>
      <c r="P458" t="n">
        <v>428.89</v>
      </c>
      <c r="Q458" t="n">
        <v>1397.23</v>
      </c>
      <c r="R458" t="n">
        <v>97.90000000000001</v>
      </c>
      <c r="S458" t="n">
        <v>66.97</v>
      </c>
      <c r="T458" t="n">
        <v>12811.27</v>
      </c>
      <c r="U458" t="n">
        <v>0.68</v>
      </c>
      <c r="V458" t="n">
        <v>0.84</v>
      </c>
      <c r="W458" t="n">
        <v>5.34</v>
      </c>
      <c r="X458" t="n">
        <v>0.78</v>
      </c>
      <c r="Y458" t="n">
        <v>1</v>
      </c>
      <c r="Z458" t="n">
        <v>10</v>
      </c>
    </row>
    <row r="459">
      <c r="A459" t="n">
        <v>43</v>
      </c>
      <c r="B459" t="n">
        <v>150</v>
      </c>
      <c r="C459" t="inlineStr">
        <is>
          <t xml:space="preserve">CONCLUIDO	</t>
        </is>
      </c>
      <c r="D459" t="n">
        <v>3.3913</v>
      </c>
      <c r="E459" t="n">
        <v>29.49</v>
      </c>
      <c r="F459" t="n">
        <v>24.93</v>
      </c>
      <c r="G459" t="n">
        <v>53.43</v>
      </c>
      <c r="H459" t="n">
        <v>0.65</v>
      </c>
      <c r="I459" t="n">
        <v>28</v>
      </c>
      <c r="J459" t="n">
        <v>319.93</v>
      </c>
      <c r="K459" t="n">
        <v>61.82</v>
      </c>
      <c r="L459" t="n">
        <v>11.75</v>
      </c>
      <c r="M459" t="n">
        <v>26</v>
      </c>
      <c r="N459" t="n">
        <v>96.36</v>
      </c>
      <c r="O459" t="n">
        <v>39692.13</v>
      </c>
      <c r="P459" t="n">
        <v>427.67</v>
      </c>
      <c r="Q459" t="n">
        <v>1397.25</v>
      </c>
      <c r="R459" t="n">
        <v>97.55</v>
      </c>
      <c r="S459" t="n">
        <v>66.97</v>
      </c>
      <c r="T459" t="n">
        <v>12636.72</v>
      </c>
      <c r="U459" t="n">
        <v>0.6899999999999999</v>
      </c>
      <c r="V459" t="n">
        <v>0.84</v>
      </c>
      <c r="W459" t="n">
        <v>5.34</v>
      </c>
      <c r="X459" t="n">
        <v>0.77</v>
      </c>
      <c r="Y459" t="n">
        <v>1</v>
      </c>
      <c r="Z459" t="n">
        <v>10</v>
      </c>
    </row>
    <row r="460">
      <c r="A460" t="n">
        <v>44</v>
      </c>
      <c r="B460" t="n">
        <v>150</v>
      </c>
      <c r="C460" t="inlineStr">
        <is>
          <t xml:space="preserve">CONCLUIDO	</t>
        </is>
      </c>
      <c r="D460" t="n">
        <v>3.4017</v>
      </c>
      <c r="E460" t="n">
        <v>29.4</v>
      </c>
      <c r="F460" t="n">
        <v>24.9</v>
      </c>
      <c r="G460" t="n">
        <v>55.33</v>
      </c>
      <c r="H460" t="n">
        <v>0.67</v>
      </c>
      <c r="I460" t="n">
        <v>27</v>
      </c>
      <c r="J460" t="n">
        <v>320.49</v>
      </c>
      <c r="K460" t="n">
        <v>61.82</v>
      </c>
      <c r="L460" t="n">
        <v>12</v>
      </c>
      <c r="M460" t="n">
        <v>25</v>
      </c>
      <c r="N460" t="n">
        <v>96.67</v>
      </c>
      <c r="O460" t="n">
        <v>39761.81</v>
      </c>
      <c r="P460" t="n">
        <v>426.79</v>
      </c>
      <c r="Q460" t="n">
        <v>1397.2</v>
      </c>
      <c r="R460" t="n">
        <v>96.31</v>
      </c>
      <c r="S460" t="n">
        <v>66.97</v>
      </c>
      <c r="T460" t="n">
        <v>12022.37</v>
      </c>
      <c r="U460" t="n">
        <v>0.7</v>
      </c>
      <c r="V460" t="n">
        <v>0.85</v>
      </c>
      <c r="W460" t="n">
        <v>5.34</v>
      </c>
      <c r="X460" t="n">
        <v>0.73</v>
      </c>
      <c r="Y460" t="n">
        <v>1</v>
      </c>
      <c r="Z460" t="n">
        <v>10</v>
      </c>
    </row>
    <row r="461">
      <c r="A461" t="n">
        <v>45</v>
      </c>
      <c r="B461" t="n">
        <v>150</v>
      </c>
      <c r="C461" t="inlineStr">
        <is>
          <t xml:space="preserve">CONCLUIDO	</t>
        </is>
      </c>
      <c r="D461" t="n">
        <v>3.4106</v>
      </c>
      <c r="E461" t="n">
        <v>29.32</v>
      </c>
      <c r="F461" t="n">
        <v>24.88</v>
      </c>
      <c r="G461" t="n">
        <v>57.41</v>
      </c>
      <c r="H461" t="n">
        <v>0.68</v>
      </c>
      <c r="I461" t="n">
        <v>26</v>
      </c>
      <c r="J461" t="n">
        <v>321.06</v>
      </c>
      <c r="K461" t="n">
        <v>61.82</v>
      </c>
      <c r="L461" t="n">
        <v>12.25</v>
      </c>
      <c r="M461" t="n">
        <v>24</v>
      </c>
      <c r="N461" t="n">
        <v>96.98999999999999</v>
      </c>
      <c r="O461" t="n">
        <v>39831.64</v>
      </c>
      <c r="P461" t="n">
        <v>425.02</v>
      </c>
      <c r="Q461" t="n">
        <v>1397.19</v>
      </c>
      <c r="R461" t="n">
        <v>96.05</v>
      </c>
      <c r="S461" t="n">
        <v>66.97</v>
      </c>
      <c r="T461" t="n">
        <v>11898.5</v>
      </c>
      <c r="U461" t="n">
        <v>0.7</v>
      </c>
      <c r="V461" t="n">
        <v>0.85</v>
      </c>
      <c r="W461" t="n">
        <v>5.33</v>
      </c>
      <c r="X461" t="n">
        <v>0.71</v>
      </c>
      <c r="Y461" t="n">
        <v>1</v>
      </c>
      <c r="Z461" t="n">
        <v>10</v>
      </c>
    </row>
    <row r="462">
      <c r="A462" t="n">
        <v>46</v>
      </c>
      <c r="B462" t="n">
        <v>150</v>
      </c>
      <c r="C462" t="inlineStr">
        <is>
          <t xml:space="preserve">CONCLUIDO	</t>
        </is>
      </c>
      <c r="D462" t="n">
        <v>3.4119</v>
      </c>
      <c r="E462" t="n">
        <v>29.31</v>
      </c>
      <c r="F462" t="n">
        <v>24.87</v>
      </c>
      <c r="G462" t="n">
        <v>57.39</v>
      </c>
      <c r="H462" t="n">
        <v>0.6899999999999999</v>
      </c>
      <c r="I462" t="n">
        <v>26</v>
      </c>
      <c r="J462" t="n">
        <v>321.63</v>
      </c>
      <c r="K462" t="n">
        <v>61.82</v>
      </c>
      <c r="L462" t="n">
        <v>12.5</v>
      </c>
      <c r="M462" t="n">
        <v>24</v>
      </c>
      <c r="N462" t="n">
        <v>97.31</v>
      </c>
      <c r="O462" t="n">
        <v>39901.61</v>
      </c>
      <c r="P462" t="n">
        <v>424.4</v>
      </c>
      <c r="Q462" t="n">
        <v>1397.18</v>
      </c>
      <c r="R462" t="n">
        <v>95.48</v>
      </c>
      <c r="S462" t="n">
        <v>66.97</v>
      </c>
      <c r="T462" t="n">
        <v>11612.35</v>
      </c>
      <c r="U462" t="n">
        <v>0.7</v>
      </c>
      <c r="V462" t="n">
        <v>0.85</v>
      </c>
      <c r="W462" t="n">
        <v>5.33</v>
      </c>
      <c r="X462" t="n">
        <v>0.7</v>
      </c>
      <c r="Y462" t="n">
        <v>1</v>
      </c>
      <c r="Z462" t="n">
        <v>10</v>
      </c>
    </row>
    <row r="463">
      <c r="A463" t="n">
        <v>47</v>
      </c>
      <c r="B463" t="n">
        <v>150</v>
      </c>
      <c r="C463" t="inlineStr">
        <is>
          <t xml:space="preserve">CONCLUIDO	</t>
        </is>
      </c>
      <c r="D463" t="n">
        <v>3.42</v>
      </c>
      <c r="E463" t="n">
        <v>29.24</v>
      </c>
      <c r="F463" t="n">
        <v>24.85</v>
      </c>
      <c r="G463" t="n">
        <v>59.65</v>
      </c>
      <c r="H463" t="n">
        <v>0.71</v>
      </c>
      <c r="I463" t="n">
        <v>25</v>
      </c>
      <c r="J463" t="n">
        <v>322.2</v>
      </c>
      <c r="K463" t="n">
        <v>61.82</v>
      </c>
      <c r="L463" t="n">
        <v>12.75</v>
      </c>
      <c r="M463" t="n">
        <v>23</v>
      </c>
      <c r="N463" t="n">
        <v>97.62</v>
      </c>
      <c r="O463" t="n">
        <v>39971.73</v>
      </c>
      <c r="P463" t="n">
        <v>424.2</v>
      </c>
      <c r="Q463" t="n">
        <v>1397.32</v>
      </c>
      <c r="R463" t="n">
        <v>95.16</v>
      </c>
      <c r="S463" t="n">
        <v>66.97</v>
      </c>
      <c r="T463" t="n">
        <v>11456.78</v>
      </c>
      <c r="U463" t="n">
        <v>0.7</v>
      </c>
      <c r="V463" t="n">
        <v>0.85</v>
      </c>
      <c r="W463" t="n">
        <v>5.33</v>
      </c>
      <c r="X463" t="n">
        <v>0.6899999999999999</v>
      </c>
      <c r="Y463" t="n">
        <v>1</v>
      </c>
      <c r="Z463" t="n">
        <v>10</v>
      </c>
    </row>
    <row r="464">
      <c r="A464" t="n">
        <v>48</v>
      </c>
      <c r="B464" t="n">
        <v>150</v>
      </c>
      <c r="C464" t="inlineStr">
        <is>
          <t xml:space="preserve">CONCLUIDO	</t>
        </is>
      </c>
      <c r="D464" t="n">
        <v>3.4183</v>
      </c>
      <c r="E464" t="n">
        <v>29.25</v>
      </c>
      <c r="F464" t="n">
        <v>24.87</v>
      </c>
      <c r="G464" t="n">
        <v>59.68</v>
      </c>
      <c r="H464" t="n">
        <v>0.72</v>
      </c>
      <c r="I464" t="n">
        <v>25</v>
      </c>
      <c r="J464" t="n">
        <v>322.77</v>
      </c>
      <c r="K464" t="n">
        <v>61.82</v>
      </c>
      <c r="L464" t="n">
        <v>13</v>
      </c>
      <c r="M464" t="n">
        <v>23</v>
      </c>
      <c r="N464" t="n">
        <v>97.94</v>
      </c>
      <c r="O464" t="n">
        <v>40042</v>
      </c>
      <c r="P464" t="n">
        <v>423.37</v>
      </c>
      <c r="Q464" t="n">
        <v>1397.29</v>
      </c>
      <c r="R464" t="n">
        <v>95.31</v>
      </c>
      <c r="S464" t="n">
        <v>66.97</v>
      </c>
      <c r="T464" t="n">
        <v>11533.13</v>
      </c>
      <c r="U464" t="n">
        <v>0.7</v>
      </c>
      <c r="V464" t="n">
        <v>0.85</v>
      </c>
      <c r="W464" t="n">
        <v>5.34</v>
      </c>
      <c r="X464" t="n">
        <v>0.7</v>
      </c>
      <c r="Y464" t="n">
        <v>1</v>
      </c>
      <c r="Z464" t="n">
        <v>10</v>
      </c>
    </row>
    <row r="465">
      <c r="A465" t="n">
        <v>49</v>
      </c>
      <c r="B465" t="n">
        <v>150</v>
      </c>
      <c r="C465" t="inlineStr">
        <is>
          <t xml:space="preserve">CONCLUIDO	</t>
        </is>
      </c>
      <c r="D465" t="n">
        <v>3.4309</v>
      </c>
      <c r="E465" t="n">
        <v>29.15</v>
      </c>
      <c r="F465" t="n">
        <v>24.82</v>
      </c>
      <c r="G465" t="n">
        <v>62.04</v>
      </c>
      <c r="H465" t="n">
        <v>0.73</v>
      </c>
      <c r="I465" t="n">
        <v>24</v>
      </c>
      <c r="J465" t="n">
        <v>323.34</v>
      </c>
      <c r="K465" t="n">
        <v>61.82</v>
      </c>
      <c r="L465" t="n">
        <v>13.25</v>
      </c>
      <c r="M465" t="n">
        <v>22</v>
      </c>
      <c r="N465" t="n">
        <v>98.27</v>
      </c>
      <c r="O465" t="n">
        <v>40112.54</v>
      </c>
      <c r="P465" t="n">
        <v>421.95</v>
      </c>
      <c r="Q465" t="n">
        <v>1397.17</v>
      </c>
      <c r="R465" t="n">
        <v>93.88</v>
      </c>
      <c r="S465" t="n">
        <v>66.97</v>
      </c>
      <c r="T465" t="n">
        <v>10819.58</v>
      </c>
      <c r="U465" t="n">
        <v>0.71</v>
      </c>
      <c r="V465" t="n">
        <v>0.85</v>
      </c>
      <c r="W465" t="n">
        <v>5.33</v>
      </c>
      <c r="X465" t="n">
        <v>0.65</v>
      </c>
      <c r="Y465" t="n">
        <v>1</v>
      </c>
      <c r="Z465" t="n">
        <v>10</v>
      </c>
    </row>
    <row r="466">
      <c r="A466" t="n">
        <v>50</v>
      </c>
      <c r="B466" t="n">
        <v>150</v>
      </c>
      <c r="C466" t="inlineStr">
        <is>
          <t xml:space="preserve">CONCLUIDO	</t>
        </is>
      </c>
      <c r="D466" t="n">
        <v>3.4293</v>
      </c>
      <c r="E466" t="n">
        <v>29.16</v>
      </c>
      <c r="F466" t="n">
        <v>24.83</v>
      </c>
      <c r="G466" t="n">
        <v>62.08</v>
      </c>
      <c r="H466" t="n">
        <v>0.74</v>
      </c>
      <c r="I466" t="n">
        <v>24</v>
      </c>
      <c r="J466" t="n">
        <v>323.91</v>
      </c>
      <c r="K466" t="n">
        <v>61.82</v>
      </c>
      <c r="L466" t="n">
        <v>13.5</v>
      </c>
      <c r="M466" t="n">
        <v>22</v>
      </c>
      <c r="N466" t="n">
        <v>98.59</v>
      </c>
      <c r="O466" t="n">
        <v>40183.11</v>
      </c>
      <c r="P466" t="n">
        <v>421.89</v>
      </c>
      <c r="Q466" t="n">
        <v>1397.29</v>
      </c>
      <c r="R466" t="n">
        <v>94.14</v>
      </c>
      <c r="S466" t="n">
        <v>66.97</v>
      </c>
      <c r="T466" t="n">
        <v>10949.29</v>
      </c>
      <c r="U466" t="n">
        <v>0.71</v>
      </c>
      <c r="V466" t="n">
        <v>0.85</v>
      </c>
      <c r="W466" t="n">
        <v>5.34</v>
      </c>
      <c r="X466" t="n">
        <v>0.66</v>
      </c>
      <c r="Y466" t="n">
        <v>1</v>
      </c>
      <c r="Z466" t="n">
        <v>10</v>
      </c>
    </row>
    <row r="467">
      <c r="A467" t="n">
        <v>51</v>
      </c>
      <c r="B467" t="n">
        <v>150</v>
      </c>
      <c r="C467" t="inlineStr">
        <is>
          <t xml:space="preserve">CONCLUIDO	</t>
        </is>
      </c>
      <c r="D467" t="n">
        <v>3.4391</v>
      </c>
      <c r="E467" t="n">
        <v>29.08</v>
      </c>
      <c r="F467" t="n">
        <v>24.8</v>
      </c>
      <c r="G467" t="n">
        <v>64.7</v>
      </c>
      <c r="H467" t="n">
        <v>0.76</v>
      </c>
      <c r="I467" t="n">
        <v>23</v>
      </c>
      <c r="J467" t="n">
        <v>324.48</v>
      </c>
      <c r="K467" t="n">
        <v>61.82</v>
      </c>
      <c r="L467" t="n">
        <v>13.75</v>
      </c>
      <c r="M467" t="n">
        <v>21</v>
      </c>
      <c r="N467" t="n">
        <v>98.91</v>
      </c>
      <c r="O467" t="n">
        <v>40253.84</v>
      </c>
      <c r="P467" t="n">
        <v>420.29</v>
      </c>
      <c r="Q467" t="n">
        <v>1397.2</v>
      </c>
      <c r="R467" t="n">
        <v>93.22</v>
      </c>
      <c r="S467" t="n">
        <v>66.97</v>
      </c>
      <c r="T467" t="n">
        <v>10496.41</v>
      </c>
      <c r="U467" t="n">
        <v>0.72</v>
      </c>
      <c r="V467" t="n">
        <v>0.85</v>
      </c>
      <c r="W467" t="n">
        <v>5.33</v>
      </c>
      <c r="X467" t="n">
        <v>0.64</v>
      </c>
      <c r="Y467" t="n">
        <v>1</v>
      </c>
      <c r="Z467" t="n">
        <v>10</v>
      </c>
    </row>
    <row r="468">
      <c r="A468" t="n">
        <v>52</v>
      </c>
      <c r="B468" t="n">
        <v>150</v>
      </c>
      <c r="C468" t="inlineStr">
        <is>
          <t xml:space="preserve">CONCLUIDO	</t>
        </is>
      </c>
      <c r="D468" t="n">
        <v>3.4394</v>
      </c>
      <c r="E468" t="n">
        <v>29.07</v>
      </c>
      <c r="F468" t="n">
        <v>24.8</v>
      </c>
      <c r="G468" t="n">
        <v>64.69</v>
      </c>
      <c r="H468" t="n">
        <v>0.77</v>
      </c>
      <c r="I468" t="n">
        <v>23</v>
      </c>
      <c r="J468" t="n">
        <v>325.06</v>
      </c>
      <c r="K468" t="n">
        <v>61.82</v>
      </c>
      <c r="L468" t="n">
        <v>14</v>
      </c>
      <c r="M468" t="n">
        <v>21</v>
      </c>
      <c r="N468" t="n">
        <v>99.23999999999999</v>
      </c>
      <c r="O468" t="n">
        <v>40324.71</v>
      </c>
      <c r="P468" t="n">
        <v>420.07</v>
      </c>
      <c r="Q468" t="n">
        <v>1397.21</v>
      </c>
      <c r="R468" t="n">
        <v>93.09</v>
      </c>
      <c r="S468" t="n">
        <v>66.97</v>
      </c>
      <c r="T468" t="n">
        <v>10429.69</v>
      </c>
      <c r="U468" t="n">
        <v>0.72</v>
      </c>
      <c r="V468" t="n">
        <v>0.85</v>
      </c>
      <c r="W468" t="n">
        <v>5.34</v>
      </c>
      <c r="X468" t="n">
        <v>0.63</v>
      </c>
      <c r="Y468" t="n">
        <v>1</v>
      </c>
      <c r="Z468" t="n">
        <v>10</v>
      </c>
    </row>
    <row r="469">
      <c r="A469" t="n">
        <v>53</v>
      </c>
      <c r="B469" t="n">
        <v>150</v>
      </c>
      <c r="C469" t="inlineStr">
        <is>
          <t xml:space="preserve">CONCLUIDO	</t>
        </is>
      </c>
      <c r="D469" t="n">
        <v>3.4513</v>
      </c>
      <c r="E469" t="n">
        <v>28.98</v>
      </c>
      <c r="F469" t="n">
        <v>24.76</v>
      </c>
      <c r="G469" t="n">
        <v>67.52</v>
      </c>
      <c r="H469" t="n">
        <v>0.78</v>
      </c>
      <c r="I469" t="n">
        <v>22</v>
      </c>
      <c r="J469" t="n">
        <v>325.63</v>
      </c>
      <c r="K469" t="n">
        <v>61.82</v>
      </c>
      <c r="L469" t="n">
        <v>14.25</v>
      </c>
      <c r="M469" t="n">
        <v>20</v>
      </c>
      <c r="N469" t="n">
        <v>99.56</v>
      </c>
      <c r="O469" t="n">
        <v>40395.74</v>
      </c>
      <c r="P469" t="n">
        <v>418.17</v>
      </c>
      <c r="Q469" t="n">
        <v>1397.19</v>
      </c>
      <c r="R469" t="n">
        <v>91.7</v>
      </c>
      <c r="S469" t="n">
        <v>66.97</v>
      </c>
      <c r="T469" t="n">
        <v>9743.17</v>
      </c>
      <c r="U469" t="n">
        <v>0.73</v>
      </c>
      <c r="V469" t="n">
        <v>0.85</v>
      </c>
      <c r="W469" t="n">
        <v>5.33</v>
      </c>
      <c r="X469" t="n">
        <v>0.59</v>
      </c>
      <c r="Y469" t="n">
        <v>1</v>
      </c>
      <c r="Z469" t="n">
        <v>10</v>
      </c>
    </row>
    <row r="470">
      <c r="A470" t="n">
        <v>54</v>
      </c>
      <c r="B470" t="n">
        <v>150</v>
      </c>
      <c r="C470" t="inlineStr">
        <is>
          <t xml:space="preserve">CONCLUIDO	</t>
        </is>
      </c>
      <c r="D470" t="n">
        <v>3.4492</v>
      </c>
      <c r="E470" t="n">
        <v>28.99</v>
      </c>
      <c r="F470" t="n">
        <v>24.77</v>
      </c>
      <c r="G470" t="n">
        <v>67.56</v>
      </c>
      <c r="H470" t="n">
        <v>0.79</v>
      </c>
      <c r="I470" t="n">
        <v>22</v>
      </c>
      <c r="J470" t="n">
        <v>326.21</v>
      </c>
      <c r="K470" t="n">
        <v>61.82</v>
      </c>
      <c r="L470" t="n">
        <v>14.5</v>
      </c>
      <c r="M470" t="n">
        <v>20</v>
      </c>
      <c r="N470" t="n">
        <v>99.89</v>
      </c>
      <c r="O470" t="n">
        <v>40466.92</v>
      </c>
      <c r="P470" t="n">
        <v>418.86</v>
      </c>
      <c r="Q470" t="n">
        <v>1397.17</v>
      </c>
      <c r="R470" t="n">
        <v>92.40000000000001</v>
      </c>
      <c r="S470" t="n">
        <v>66.97</v>
      </c>
      <c r="T470" t="n">
        <v>10092.32</v>
      </c>
      <c r="U470" t="n">
        <v>0.72</v>
      </c>
      <c r="V470" t="n">
        <v>0.85</v>
      </c>
      <c r="W470" t="n">
        <v>5.33</v>
      </c>
      <c r="X470" t="n">
        <v>0.61</v>
      </c>
      <c r="Y470" t="n">
        <v>1</v>
      </c>
      <c r="Z470" t="n">
        <v>10</v>
      </c>
    </row>
    <row r="471">
      <c r="A471" t="n">
        <v>55</v>
      </c>
      <c r="B471" t="n">
        <v>150</v>
      </c>
      <c r="C471" t="inlineStr">
        <is>
          <t xml:space="preserve">CONCLUIDO	</t>
        </is>
      </c>
      <c r="D471" t="n">
        <v>3.4484</v>
      </c>
      <c r="E471" t="n">
        <v>29</v>
      </c>
      <c r="F471" t="n">
        <v>24.78</v>
      </c>
      <c r="G471" t="n">
        <v>67.58</v>
      </c>
      <c r="H471" t="n">
        <v>0.8</v>
      </c>
      <c r="I471" t="n">
        <v>22</v>
      </c>
      <c r="J471" t="n">
        <v>326.79</v>
      </c>
      <c r="K471" t="n">
        <v>61.82</v>
      </c>
      <c r="L471" t="n">
        <v>14.75</v>
      </c>
      <c r="M471" t="n">
        <v>20</v>
      </c>
      <c r="N471" t="n">
        <v>100.22</v>
      </c>
      <c r="O471" t="n">
        <v>40538.25</v>
      </c>
      <c r="P471" t="n">
        <v>417.32</v>
      </c>
      <c r="Q471" t="n">
        <v>1397.19</v>
      </c>
      <c r="R471" t="n">
        <v>92.51000000000001</v>
      </c>
      <c r="S471" t="n">
        <v>66.97</v>
      </c>
      <c r="T471" t="n">
        <v>10146.7</v>
      </c>
      <c r="U471" t="n">
        <v>0.72</v>
      </c>
      <c r="V471" t="n">
        <v>0.85</v>
      </c>
      <c r="W471" t="n">
        <v>5.33</v>
      </c>
      <c r="X471" t="n">
        <v>0.61</v>
      </c>
      <c r="Y471" t="n">
        <v>1</v>
      </c>
      <c r="Z471" t="n">
        <v>10</v>
      </c>
    </row>
    <row r="472">
      <c r="A472" t="n">
        <v>56</v>
      </c>
      <c r="B472" t="n">
        <v>150</v>
      </c>
      <c r="C472" t="inlineStr">
        <is>
          <t xml:space="preserve">CONCLUIDO	</t>
        </is>
      </c>
      <c r="D472" t="n">
        <v>3.4612</v>
      </c>
      <c r="E472" t="n">
        <v>28.89</v>
      </c>
      <c r="F472" t="n">
        <v>24.73</v>
      </c>
      <c r="G472" t="n">
        <v>70.65000000000001</v>
      </c>
      <c r="H472" t="n">
        <v>0.82</v>
      </c>
      <c r="I472" t="n">
        <v>21</v>
      </c>
      <c r="J472" t="n">
        <v>327.37</v>
      </c>
      <c r="K472" t="n">
        <v>61.82</v>
      </c>
      <c r="L472" t="n">
        <v>15</v>
      </c>
      <c r="M472" t="n">
        <v>19</v>
      </c>
      <c r="N472" t="n">
        <v>100.55</v>
      </c>
      <c r="O472" t="n">
        <v>40609.74</v>
      </c>
      <c r="P472" t="n">
        <v>415.59</v>
      </c>
      <c r="Q472" t="n">
        <v>1397.2</v>
      </c>
      <c r="R472" t="n">
        <v>90.77</v>
      </c>
      <c r="S472" t="n">
        <v>66.97</v>
      </c>
      <c r="T472" t="n">
        <v>9281.6</v>
      </c>
      <c r="U472" t="n">
        <v>0.74</v>
      </c>
      <c r="V472" t="n">
        <v>0.85</v>
      </c>
      <c r="W472" t="n">
        <v>5.33</v>
      </c>
      <c r="X472" t="n">
        <v>0.5600000000000001</v>
      </c>
      <c r="Y472" t="n">
        <v>1</v>
      </c>
      <c r="Z472" t="n">
        <v>10</v>
      </c>
    </row>
    <row r="473">
      <c r="A473" t="n">
        <v>57</v>
      </c>
      <c r="B473" t="n">
        <v>150</v>
      </c>
      <c r="C473" t="inlineStr">
        <is>
          <t xml:space="preserve">CONCLUIDO	</t>
        </is>
      </c>
      <c r="D473" t="n">
        <v>3.4574</v>
      </c>
      <c r="E473" t="n">
        <v>28.92</v>
      </c>
      <c r="F473" t="n">
        <v>24.76</v>
      </c>
      <c r="G473" t="n">
        <v>70.73999999999999</v>
      </c>
      <c r="H473" t="n">
        <v>0.83</v>
      </c>
      <c r="I473" t="n">
        <v>21</v>
      </c>
      <c r="J473" t="n">
        <v>327.95</v>
      </c>
      <c r="K473" t="n">
        <v>61.82</v>
      </c>
      <c r="L473" t="n">
        <v>15.25</v>
      </c>
      <c r="M473" t="n">
        <v>19</v>
      </c>
      <c r="N473" t="n">
        <v>100.88</v>
      </c>
      <c r="O473" t="n">
        <v>40681.39</v>
      </c>
      <c r="P473" t="n">
        <v>415.78</v>
      </c>
      <c r="Q473" t="n">
        <v>1397.22</v>
      </c>
      <c r="R473" t="n">
        <v>91.76000000000001</v>
      </c>
      <c r="S473" t="n">
        <v>66.97</v>
      </c>
      <c r="T473" t="n">
        <v>9778.93</v>
      </c>
      <c r="U473" t="n">
        <v>0.73</v>
      </c>
      <c r="V473" t="n">
        <v>0.85</v>
      </c>
      <c r="W473" t="n">
        <v>5.33</v>
      </c>
      <c r="X473" t="n">
        <v>0.59</v>
      </c>
      <c r="Y473" t="n">
        <v>1</v>
      </c>
      <c r="Z473" t="n">
        <v>10</v>
      </c>
    </row>
    <row r="474">
      <c r="A474" t="n">
        <v>58</v>
      </c>
      <c r="B474" t="n">
        <v>150</v>
      </c>
      <c r="C474" t="inlineStr">
        <is>
          <t xml:space="preserve">CONCLUIDO	</t>
        </is>
      </c>
      <c r="D474" t="n">
        <v>3.4599</v>
      </c>
      <c r="E474" t="n">
        <v>28.9</v>
      </c>
      <c r="F474" t="n">
        <v>24.74</v>
      </c>
      <c r="G474" t="n">
        <v>70.68000000000001</v>
      </c>
      <c r="H474" t="n">
        <v>0.84</v>
      </c>
      <c r="I474" t="n">
        <v>21</v>
      </c>
      <c r="J474" t="n">
        <v>328.53</v>
      </c>
      <c r="K474" t="n">
        <v>61.82</v>
      </c>
      <c r="L474" t="n">
        <v>15.5</v>
      </c>
      <c r="M474" t="n">
        <v>19</v>
      </c>
      <c r="N474" t="n">
        <v>101.21</v>
      </c>
      <c r="O474" t="n">
        <v>40753.2</v>
      </c>
      <c r="P474" t="n">
        <v>414.61</v>
      </c>
      <c r="Q474" t="n">
        <v>1397.22</v>
      </c>
      <c r="R474" t="n">
        <v>91.02</v>
      </c>
      <c r="S474" t="n">
        <v>66.97</v>
      </c>
      <c r="T474" t="n">
        <v>9405.030000000001</v>
      </c>
      <c r="U474" t="n">
        <v>0.74</v>
      </c>
      <c r="V474" t="n">
        <v>0.85</v>
      </c>
      <c r="W474" t="n">
        <v>5.33</v>
      </c>
      <c r="X474" t="n">
        <v>0.57</v>
      </c>
      <c r="Y474" t="n">
        <v>1</v>
      </c>
      <c r="Z474" t="n">
        <v>10</v>
      </c>
    </row>
    <row r="475">
      <c r="A475" t="n">
        <v>59</v>
      </c>
      <c r="B475" t="n">
        <v>150</v>
      </c>
      <c r="C475" t="inlineStr">
        <is>
          <t xml:space="preserve">CONCLUIDO	</t>
        </is>
      </c>
      <c r="D475" t="n">
        <v>3.4705</v>
      </c>
      <c r="E475" t="n">
        <v>28.81</v>
      </c>
      <c r="F475" t="n">
        <v>24.71</v>
      </c>
      <c r="G475" t="n">
        <v>74.12</v>
      </c>
      <c r="H475" t="n">
        <v>0.85</v>
      </c>
      <c r="I475" t="n">
        <v>20</v>
      </c>
      <c r="J475" t="n">
        <v>329.12</v>
      </c>
      <c r="K475" t="n">
        <v>61.82</v>
      </c>
      <c r="L475" t="n">
        <v>15.75</v>
      </c>
      <c r="M475" t="n">
        <v>18</v>
      </c>
      <c r="N475" t="n">
        <v>101.54</v>
      </c>
      <c r="O475" t="n">
        <v>40825.16</v>
      </c>
      <c r="P475" t="n">
        <v>413.87</v>
      </c>
      <c r="Q475" t="n">
        <v>1397.25</v>
      </c>
      <c r="R475" t="n">
        <v>89.95</v>
      </c>
      <c r="S475" t="n">
        <v>66.97</v>
      </c>
      <c r="T475" t="n">
        <v>8878.719999999999</v>
      </c>
      <c r="U475" t="n">
        <v>0.74</v>
      </c>
      <c r="V475" t="n">
        <v>0.85</v>
      </c>
      <c r="W475" t="n">
        <v>5.33</v>
      </c>
      <c r="X475" t="n">
        <v>0.54</v>
      </c>
      <c r="Y475" t="n">
        <v>1</v>
      </c>
      <c r="Z475" t="n">
        <v>10</v>
      </c>
    </row>
    <row r="476">
      <c r="A476" t="n">
        <v>60</v>
      </c>
      <c r="B476" t="n">
        <v>150</v>
      </c>
      <c r="C476" t="inlineStr">
        <is>
          <t xml:space="preserve">CONCLUIDO	</t>
        </is>
      </c>
      <c r="D476" t="n">
        <v>3.4709</v>
      </c>
      <c r="E476" t="n">
        <v>28.81</v>
      </c>
      <c r="F476" t="n">
        <v>24.7</v>
      </c>
      <c r="G476" t="n">
        <v>74.11</v>
      </c>
      <c r="H476" t="n">
        <v>0.86</v>
      </c>
      <c r="I476" t="n">
        <v>20</v>
      </c>
      <c r="J476" t="n">
        <v>329.7</v>
      </c>
      <c r="K476" t="n">
        <v>61.82</v>
      </c>
      <c r="L476" t="n">
        <v>16</v>
      </c>
      <c r="M476" t="n">
        <v>18</v>
      </c>
      <c r="N476" t="n">
        <v>101.88</v>
      </c>
      <c r="O476" t="n">
        <v>40897.29</v>
      </c>
      <c r="P476" t="n">
        <v>413.4</v>
      </c>
      <c r="Q476" t="n">
        <v>1397.2</v>
      </c>
      <c r="R476" t="n">
        <v>89.84999999999999</v>
      </c>
      <c r="S476" t="n">
        <v>66.97</v>
      </c>
      <c r="T476" t="n">
        <v>8825.41</v>
      </c>
      <c r="U476" t="n">
        <v>0.75</v>
      </c>
      <c r="V476" t="n">
        <v>0.85</v>
      </c>
      <c r="W476" t="n">
        <v>5.33</v>
      </c>
      <c r="X476" t="n">
        <v>0.54</v>
      </c>
      <c r="Y476" t="n">
        <v>1</v>
      </c>
      <c r="Z476" t="n">
        <v>10</v>
      </c>
    </row>
    <row r="477">
      <c r="A477" t="n">
        <v>61</v>
      </c>
      <c r="B477" t="n">
        <v>150</v>
      </c>
      <c r="C477" t="inlineStr">
        <is>
          <t xml:space="preserve">CONCLUIDO	</t>
        </is>
      </c>
      <c r="D477" t="n">
        <v>3.4709</v>
      </c>
      <c r="E477" t="n">
        <v>28.81</v>
      </c>
      <c r="F477" t="n">
        <v>24.7</v>
      </c>
      <c r="G477" t="n">
        <v>74.11</v>
      </c>
      <c r="H477" t="n">
        <v>0.88</v>
      </c>
      <c r="I477" t="n">
        <v>20</v>
      </c>
      <c r="J477" t="n">
        <v>330.29</v>
      </c>
      <c r="K477" t="n">
        <v>61.82</v>
      </c>
      <c r="L477" t="n">
        <v>16.25</v>
      </c>
      <c r="M477" t="n">
        <v>18</v>
      </c>
      <c r="N477" t="n">
        <v>102.21</v>
      </c>
      <c r="O477" t="n">
        <v>40969.57</v>
      </c>
      <c r="P477" t="n">
        <v>410.93</v>
      </c>
      <c r="Q477" t="n">
        <v>1397.25</v>
      </c>
      <c r="R477" t="n">
        <v>89.98999999999999</v>
      </c>
      <c r="S477" t="n">
        <v>66.97</v>
      </c>
      <c r="T477" t="n">
        <v>8894.26</v>
      </c>
      <c r="U477" t="n">
        <v>0.74</v>
      </c>
      <c r="V477" t="n">
        <v>0.85</v>
      </c>
      <c r="W477" t="n">
        <v>5.33</v>
      </c>
      <c r="X477" t="n">
        <v>0.54</v>
      </c>
      <c r="Y477" t="n">
        <v>1</v>
      </c>
      <c r="Z477" t="n">
        <v>10</v>
      </c>
    </row>
    <row r="478">
      <c r="A478" t="n">
        <v>62</v>
      </c>
      <c r="B478" t="n">
        <v>150</v>
      </c>
      <c r="C478" t="inlineStr">
        <is>
          <t xml:space="preserve">CONCLUIDO	</t>
        </is>
      </c>
      <c r="D478" t="n">
        <v>3.4797</v>
      </c>
      <c r="E478" t="n">
        <v>28.74</v>
      </c>
      <c r="F478" t="n">
        <v>24.68</v>
      </c>
      <c r="G478" t="n">
        <v>77.95</v>
      </c>
      <c r="H478" t="n">
        <v>0.89</v>
      </c>
      <c r="I478" t="n">
        <v>19</v>
      </c>
      <c r="J478" t="n">
        <v>330.87</v>
      </c>
      <c r="K478" t="n">
        <v>61.82</v>
      </c>
      <c r="L478" t="n">
        <v>16.5</v>
      </c>
      <c r="M478" t="n">
        <v>17</v>
      </c>
      <c r="N478" t="n">
        <v>102.55</v>
      </c>
      <c r="O478" t="n">
        <v>41042.02</v>
      </c>
      <c r="P478" t="n">
        <v>411.31</v>
      </c>
      <c r="Q478" t="n">
        <v>1397.18</v>
      </c>
      <c r="R478" t="n">
        <v>89.42</v>
      </c>
      <c r="S478" t="n">
        <v>66.97</v>
      </c>
      <c r="T478" t="n">
        <v>8618.9</v>
      </c>
      <c r="U478" t="n">
        <v>0.75</v>
      </c>
      <c r="V478" t="n">
        <v>0.85</v>
      </c>
      <c r="W478" t="n">
        <v>5.33</v>
      </c>
      <c r="X478" t="n">
        <v>0.52</v>
      </c>
      <c r="Y478" t="n">
        <v>1</v>
      </c>
      <c r="Z478" t="n">
        <v>10</v>
      </c>
    </row>
    <row r="479">
      <c r="A479" t="n">
        <v>63</v>
      </c>
      <c r="B479" t="n">
        <v>150</v>
      </c>
      <c r="C479" t="inlineStr">
        <is>
          <t xml:space="preserve">CONCLUIDO	</t>
        </is>
      </c>
      <c r="D479" t="n">
        <v>3.4791</v>
      </c>
      <c r="E479" t="n">
        <v>28.74</v>
      </c>
      <c r="F479" t="n">
        <v>24.69</v>
      </c>
      <c r="G479" t="n">
        <v>77.97</v>
      </c>
      <c r="H479" t="n">
        <v>0.9</v>
      </c>
      <c r="I479" t="n">
        <v>19</v>
      </c>
      <c r="J479" t="n">
        <v>331.46</v>
      </c>
      <c r="K479" t="n">
        <v>61.82</v>
      </c>
      <c r="L479" t="n">
        <v>16.75</v>
      </c>
      <c r="M479" t="n">
        <v>17</v>
      </c>
      <c r="N479" t="n">
        <v>102.89</v>
      </c>
      <c r="O479" t="n">
        <v>41114.63</v>
      </c>
      <c r="P479" t="n">
        <v>410.91</v>
      </c>
      <c r="Q479" t="n">
        <v>1397.2</v>
      </c>
      <c r="R479" t="n">
        <v>89.54000000000001</v>
      </c>
      <c r="S479" t="n">
        <v>66.97</v>
      </c>
      <c r="T479" t="n">
        <v>8676.73</v>
      </c>
      <c r="U479" t="n">
        <v>0.75</v>
      </c>
      <c r="V479" t="n">
        <v>0.85</v>
      </c>
      <c r="W479" t="n">
        <v>5.33</v>
      </c>
      <c r="X479" t="n">
        <v>0.53</v>
      </c>
      <c r="Y479" t="n">
        <v>1</v>
      </c>
      <c r="Z479" t="n">
        <v>10</v>
      </c>
    </row>
    <row r="480">
      <c r="A480" t="n">
        <v>64</v>
      </c>
      <c r="B480" t="n">
        <v>150</v>
      </c>
      <c r="C480" t="inlineStr">
        <is>
          <t xml:space="preserve">CONCLUIDO	</t>
        </is>
      </c>
      <c r="D480" t="n">
        <v>3.4799</v>
      </c>
      <c r="E480" t="n">
        <v>28.74</v>
      </c>
      <c r="F480" t="n">
        <v>24.68</v>
      </c>
      <c r="G480" t="n">
        <v>77.95</v>
      </c>
      <c r="H480" t="n">
        <v>0.91</v>
      </c>
      <c r="I480" t="n">
        <v>19</v>
      </c>
      <c r="J480" t="n">
        <v>332.05</v>
      </c>
      <c r="K480" t="n">
        <v>61.82</v>
      </c>
      <c r="L480" t="n">
        <v>17</v>
      </c>
      <c r="M480" t="n">
        <v>17</v>
      </c>
      <c r="N480" t="n">
        <v>103.23</v>
      </c>
      <c r="O480" t="n">
        <v>41187.41</v>
      </c>
      <c r="P480" t="n">
        <v>410.11</v>
      </c>
      <c r="Q480" t="n">
        <v>1397.36</v>
      </c>
      <c r="R480" t="n">
        <v>89.36</v>
      </c>
      <c r="S480" t="n">
        <v>66.97</v>
      </c>
      <c r="T480" t="n">
        <v>8584.959999999999</v>
      </c>
      <c r="U480" t="n">
        <v>0.75</v>
      </c>
      <c r="V480" t="n">
        <v>0.85</v>
      </c>
      <c r="W480" t="n">
        <v>5.33</v>
      </c>
      <c r="X480" t="n">
        <v>0.52</v>
      </c>
      <c r="Y480" t="n">
        <v>1</v>
      </c>
      <c r="Z480" t="n">
        <v>10</v>
      </c>
    </row>
    <row r="481">
      <c r="A481" t="n">
        <v>65</v>
      </c>
      <c r="B481" t="n">
        <v>150</v>
      </c>
      <c r="C481" t="inlineStr">
        <is>
          <t xml:space="preserve">CONCLUIDO	</t>
        </is>
      </c>
      <c r="D481" t="n">
        <v>3.4908</v>
      </c>
      <c r="E481" t="n">
        <v>28.65</v>
      </c>
      <c r="F481" t="n">
        <v>24.65</v>
      </c>
      <c r="G481" t="n">
        <v>82.16</v>
      </c>
      <c r="H481" t="n">
        <v>0.92</v>
      </c>
      <c r="I481" t="n">
        <v>18</v>
      </c>
      <c r="J481" t="n">
        <v>332.64</v>
      </c>
      <c r="K481" t="n">
        <v>61.82</v>
      </c>
      <c r="L481" t="n">
        <v>17.25</v>
      </c>
      <c r="M481" t="n">
        <v>16</v>
      </c>
      <c r="N481" t="n">
        <v>103.57</v>
      </c>
      <c r="O481" t="n">
        <v>41260.35</v>
      </c>
      <c r="P481" t="n">
        <v>407.73</v>
      </c>
      <c r="Q481" t="n">
        <v>1397.2</v>
      </c>
      <c r="R481" t="n">
        <v>88.41</v>
      </c>
      <c r="S481" t="n">
        <v>66.97</v>
      </c>
      <c r="T481" t="n">
        <v>8118.52</v>
      </c>
      <c r="U481" t="n">
        <v>0.76</v>
      </c>
      <c r="V481" t="n">
        <v>0.85</v>
      </c>
      <c r="W481" t="n">
        <v>5.32</v>
      </c>
      <c r="X481" t="n">
        <v>0.48</v>
      </c>
      <c r="Y481" t="n">
        <v>1</v>
      </c>
      <c r="Z481" t="n">
        <v>10</v>
      </c>
    </row>
    <row r="482">
      <c r="A482" t="n">
        <v>66</v>
      </c>
      <c r="B482" t="n">
        <v>150</v>
      </c>
      <c r="C482" t="inlineStr">
        <is>
          <t xml:space="preserve">CONCLUIDO	</t>
        </is>
      </c>
      <c r="D482" t="n">
        <v>3.4878</v>
      </c>
      <c r="E482" t="n">
        <v>28.67</v>
      </c>
      <c r="F482" t="n">
        <v>24.67</v>
      </c>
      <c r="G482" t="n">
        <v>82.25</v>
      </c>
      <c r="H482" t="n">
        <v>0.9399999999999999</v>
      </c>
      <c r="I482" t="n">
        <v>18</v>
      </c>
      <c r="J482" t="n">
        <v>333.24</v>
      </c>
      <c r="K482" t="n">
        <v>61.82</v>
      </c>
      <c r="L482" t="n">
        <v>17.5</v>
      </c>
      <c r="M482" t="n">
        <v>16</v>
      </c>
      <c r="N482" t="n">
        <v>103.92</v>
      </c>
      <c r="O482" t="n">
        <v>41333.46</v>
      </c>
      <c r="P482" t="n">
        <v>408.96</v>
      </c>
      <c r="Q482" t="n">
        <v>1397.17</v>
      </c>
      <c r="R482" t="n">
        <v>89.16</v>
      </c>
      <c r="S482" t="n">
        <v>66.97</v>
      </c>
      <c r="T482" t="n">
        <v>8490.33</v>
      </c>
      <c r="U482" t="n">
        <v>0.75</v>
      </c>
      <c r="V482" t="n">
        <v>0.85</v>
      </c>
      <c r="W482" t="n">
        <v>5.33</v>
      </c>
      <c r="X482" t="n">
        <v>0.51</v>
      </c>
      <c r="Y482" t="n">
        <v>1</v>
      </c>
      <c r="Z482" t="n">
        <v>10</v>
      </c>
    </row>
    <row r="483">
      <c r="A483" t="n">
        <v>67</v>
      </c>
      <c r="B483" t="n">
        <v>150</v>
      </c>
      <c r="C483" t="inlineStr">
        <is>
          <t xml:space="preserve">CONCLUIDO	</t>
        </is>
      </c>
      <c r="D483" t="n">
        <v>3.4904</v>
      </c>
      <c r="E483" t="n">
        <v>28.65</v>
      </c>
      <c r="F483" t="n">
        <v>24.65</v>
      </c>
      <c r="G483" t="n">
        <v>82.17</v>
      </c>
      <c r="H483" t="n">
        <v>0.95</v>
      </c>
      <c r="I483" t="n">
        <v>18</v>
      </c>
      <c r="J483" t="n">
        <v>333.83</v>
      </c>
      <c r="K483" t="n">
        <v>61.82</v>
      </c>
      <c r="L483" t="n">
        <v>17.75</v>
      </c>
      <c r="M483" t="n">
        <v>16</v>
      </c>
      <c r="N483" t="n">
        <v>104.26</v>
      </c>
      <c r="O483" t="n">
        <v>41406.86</v>
      </c>
      <c r="P483" t="n">
        <v>407.85</v>
      </c>
      <c r="Q483" t="n">
        <v>1397.23</v>
      </c>
      <c r="R483" t="n">
        <v>88.58</v>
      </c>
      <c r="S483" t="n">
        <v>66.97</v>
      </c>
      <c r="T483" t="n">
        <v>8201.450000000001</v>
      </c>
      <c r="U483" t="n">
        <v>0.76</v>
      </c>
      <c r="V483" t="n">
        <v>0.85</v>
      </c>
      <c r="W483" t="n">
        <v>5.32</v>
      </c>
      <c r="X483" t="n">
        <v>0.49</v>
      </c>
      <c r="Y483" t="n">
        <v>1</v>
      </c>
      <c r="Z483" t="n">
        <v>10</v>
      </c>
    </row>
    <row r="484">
      <c r="A484" t="n">
        <v>68</v>
      </c>
      <c r="B484" t="n">
        <v>150</v>
      </c>
      <c r="C484" t="inlineStr">
        <is>
          <t xml:space="preserve">CONCLUIDO	</t>
        </is>
      </c>
      <c r="D484" t="n">
        <v>3.4914</v>
      </c>
      <c r="E484" t="n">
        <v>28.64</v>
      </c>
      <c r="F484" t="n">
        <v>24.64</v>
      </c>
      <c r="G484" t="n">
        <v>82.15000000000001</v>
      </c>
      <c r="H484" t="n">
        <v>0.96</v>
      </c>
      <c r="I484" t="n">
        <v>18</v>
      </c>
      <c r="J484" t="n">
        <v>334.43</v>
      </c>
      <c r="K484" t="n">
        <v>61.82</v>
      </c>
      <c r="L484" t="n">
        <v>18</v>
      </c>
      <c r="M484" t="n">
        <v>16</v>
      </c>
      <c r="N484" t="n">
        <v>104.61</v>
      </c>
      <c r="O484" t="n">
        <v>41480.31</v>
      </c>
      <c r="P484" t="n">
        <v>406.27</v>
      </c>
      <c r="Q484" t="n">
        <v>1397.22</v>
      </c>
      <c r="R484" t="n">
        <v>88.13</v>
      </c>
      <c r="S484" t="n">
        <v>66.97</v>
      </c>
      <c r="T484" t="n">
        <v>7978.77</v>
      </c>
      <c r="U484" t="n">
        <v>0.76</v>
      </c>
      <c r="V484" t="n">
        <v>0.85</v>
      </c>
      <c r="W484" t="n">
        <v>5.32</v>
      </c>
      <c r="X484" t="n">
        <v>0.48</v>
      </c>
      <c r="Y484" t="n">
        <v>1</v>
      </c>
      <c r="Z484" t="n">
        <v>10</v>
      </c>
    </row>
    <row r="485">
      <c r="A485" t="n">
        <v>69</v>
      </c>
      <c r="B485" t="n">
        <v>150</v>
      </c>
      <c r="C485" t="inlineStr">
        <is>
          <t xml:space="preserve">CONCLUIDO	</t>
        </is>
      </c>
      <c r="D485" t="n">
        <v>3.5024</v>
      </c>
      <c r="E485" t="n">
        <v>28.55</v>
      </c>
      <c r="F485" t="n">
        <v>24.61</v>
      </c>
      <c r="G485" t="n">
        <v>86.86</v>
      </c>
      <c r="H485" t="n">
        <v>0.97</v>
      </c>
      <c r="I485" t="n">
        <v>17</v>
      </c>
      <c r="J485" t="n">
        <v>335.02</v>
      </c>
      <c r="K485" t="n">
        <v>61.82</v>
      </c>
      <c r="L485" t="n">
        <v>18.25</v>
      </c>
      <c r="M485" t="n">
        <v>15</v>
      </c>
      <c r="N485" t="n">
        <v>104.95</v>
      </c>
      <c r="O485" t="n">
        <v>41553.93</v>
      </c>
      <c r="P485" t="n">
        <v>404.64</v>
      </c>
      <c r="Q485" t="n">
        <v>1397.19</v>
      </c>
      <c r="R485" t="n">
        <v>86.98999999999999</v>
      </c>
      <c r="S485" t="n">
        <v>66.97</v>
      </c>
      <c r="T485" t="n">
        <v>7409.47</v>
      </c>
      <c r="U485" t="n">
        <v>0.77</v>
      </c>
      <c r="V485" t="n">
        <v>0.86</v>
      </c>
      <c r="W485" t="n">
        <v>5.32</v>
      </c>
      <c r="X485" t="n">
        <v>0.45</v>
      </c>
      <c r="Y485" t="n">
        <v>1</v>
      </c>
      <c r="Z485" t="n">
        <v>10</v>
      </c>
    </row>
    <row r="486">
      <c r="A486" t="n">
        <v>70</v>
      </c>
      <c r="B486" t="n">
        <v>150</v>
      </c>
      <c r="C486" t="inlineStr">
        <is>
          <t xml:space="preserve">CONCLUIDO	</t>
        </is>
      </c>
      <c r="D486" t="n">
        <v>3.5028</v>
      </c>
      <c r="E486" t="n">
        <v>28.55</v>
      </c>
      <c r="F486" t="n">
        <v>24.61</v>
      </c>
      <c r="G486" t="n">
        <v>86.84999999999999</v>
      </c>
      <c r="H486" t="n">
        <v>0.98</v>
      </c>
      <c r="I486" t="n">
        <v>17</v>
      </c>
      <c r="J486" t="n">
        <v>335.62</v>
      </c>
      <c r="K486" t="n">
        <v>61.82</v>
      </c>
      <c r="L486" t="n">
        <v>18.5</v>
      </c>
      <c r="M486" t="n">
        <v>15</v>
      </c>
      <c r="N486" t="n">
        <v>105.3</v>
      </c>
      <c r="O486" t="n">
        <v>41627.72</v>
      </c>
      <c r="P486" t="n">
        <v>404.71</v>
      </c>
      <c r="Q486" t="n">
        <v>1397.21</v>
      </c>
      <c r="R486" t="n">
        <v>87.03</v>
      </c>
      <c r="S486" t="n">
        <v>66.97</v>
      </c>
      <c r="T486" t="n">
        <v>7431.98</v>
      </c>
      <c r="U486" t="n">
        <v>0.77</v>
      </c>
      <c r="V486" t="n">
        <v>0.86</v>
      </c>
      <c r="W486" t="n">
        <v>5.32</v>
      </c>
      <c r="X486" t="n">
        <v>0.44</v>
      </c>
      <c r="Y486" t="n">
        <v>1</v>
      </c>
      <c r="Z486" t="n">
        <v>10</v>
      </c>
    </row>
    <row r="487">
      <c r="A487" t="n">
        <v>71</v>
      </c>
      <c r="B487" t="n">
        <v>150</v>
      </c>
      <c r="C487" t="inlineStr">
        <is>
          <t xml:space="preserve">CONCLUIDO	</t>
        </is>
      </c>
      <c r="D487" t="n">
        <v>3.5017</v>
      </c>
      <c r="E487" t="n">
        <v>28.56</v>
      </c>
      <c r="F487" t="n">
        <v>24.62</v>
      </c>
      <c r="G487" t="n">
        <v>86.88</v>
      </c>
      <c r="H487" t="n">
        <v>0.99</v>
      </c>
      <c r="I487" t="n">
        <v>17</v>
      </c>
      <c r="J487" t="n">
        <v>336.22</v>
      </c>
      <c r="K487" t="n">
        <v>61.82</v>
      </c>
      <c r="L487" t="n">
        <v>18.75</v>
      </c>
      <c r="M487" t="n">
        <v>15</v>
      </c>
      <c r="N487" t="n">
        <v>105.65</v>
      </c>
      <c r="O487" t="n">
        <v>41701.68</v>
      </c>
      <c r="P487" t="n">
        <v>404.41</v>
      </c>
      <c r="Q487" t="n">
        <v>1397.2</v>
      </c>
      <c r="R487" t="n">
        <v>87.34999999999999</v>
      </c>
      <c r="S487" t="n">
        <v>66.97</v>
      </c>
      <c r="T487" t="n">
        <v>7593.66</v>
      </c>
      <c r="U487" t="n">
        <v>0.77</v>
      </c>
      <c r="V487" t="n">
        <v>0.85</v>
      </c>
      <c r="W487" t="n">
        <v>5.32</v>
      </c>
      <c r="X487" t="n">
        <v>0.45</v>
      </c>
      <c r="Y487" t="n">
        <v>1</v>
      </c>
      <c r="Z487" t="n">
        <v>10</v>
      </c>
    </row>
    <row r="488">
      <c r="A488" t="n">
        <v>72</v>
      </c>
      <c r="B488" t="n">
        <v>150</v>
      </c>
      <c r="C488" t="inlineStr">
        <is>
          <t xml:space="preserve">CONCLUIDO	</t>
        </is>
      </c>
      <c r="D488" t="n">
        <v>3.5001</v>
      </c>
      <c r="E488" t="n">
        <v>28.57</v>
      </c>
      <c r="F488" t="n">
        <v>24.63</v>
      </c>
      <c r="G488" t="n">
        <v>86.93000000000001</v>
      </c>
      <c r="H488" t="n">
        <v>1.01</v>
      </c>
      <c r="I488" t="n">
        <v>17</v>
      </c>
      <c r="J488" t="n">
        <v>336.82</v>
      </c>
      <c r="K488" t="n">
        <v>61.82</v>
      </c>
      <c r="L488" t="n">
        <v>19</v>
      </c>
      <c r="M488" t="n">
        <v>15</v>
      </c>
      <c r="N488" t="n">
        <v>106</v>
      </c>
      <c r="O488" t="n">
        <v>41775.82</v>
      </c>
      <c r="P488" t="n">
        <v>403.33</v>
      </c>
      <c r="Q488" t="n">
        <v>1397.2</v>
      </c>
      <c r="R488" t="n">
        <v>87.5</v>
      </c>
      <c r="S488" t="n">
        <v>66.97</v>
      </c>
      <c r="T488" t="n">
        <v>7666.16</v>
      </c>
      <c r="U488" t="n">
        <v>0.77</v>
      </c>
      <c r="V488" t="n">
        <v>0.85</v>
      </c>
      <c r="W488" t="n">
        <v>5.33</v>
      </c>
      <c r="X488" t="n">
        <v>0.46</v>
      </c>
      <c r="Y488" t="n">
        <v>1</v>
      </c>
      <c r="Z488" t="n">
        <v>10</v>
      </c>
    </row>
    <row r="489">
      <c r="A489" t="n">
        <v>73</v>
      </c>
      <c r="B489" t="n">
        <v>150</v>
      </c>
      <c r="C489" t="inlineStr">
        <is>
          <t xml:space="preserve">CONCLUIDO	</t>
        </is>
      </c>
      <c r="D489" t="n">
        <v>3.5113</v>
      </c>
      <c r="E489" t="n">
        <v>28.48</v>
      </c>
      <c r="F489" t="n">
        <v>24.59</v>
      </c>
      <c r="G489" t="n">
        <v>92.23</v>
      </c>
      <c r="H489" t="n">
        <v>1.02</v>
      </c>
      <c r="I489" t="n">
        <v>16</v>
      </c>
      <c r="J489" t="n">
        <v>337.43</v>
      </c>
      <c r="K489" t="n">
        <v>61.82</v>
      </c>
      <c r="L489" t="n">
        <v>19.25</v>
      </c>
      <c r="M489" t="n">
        <v>14</v>
      </c>
      <c r="N489" t="n">
        <v>106.35</v>
      </c>
      <c r="O489" t="n">
        <v>41850.13</v>
      </c>
      <c r="P489" t="n">
        <v>401.84</v>
      </c>
      <c r="Q489" t="n">
        <v>1397.2</v>
      </c>
      <c r="R489" t="n">
        <v>86.59999999999999</v>
      </c>
      <c r="S489" t="n">
        <v>66.97</v>
      </c>
      <c r="T489" t="n">
        <v>7221.3</v>
      </c>
      <c r="U489" t="n">
        <v>0.77</v>
      </c>
      <c r="V489" t="n">
        <v>0.86</v>
      </c>
      <c r="W489" t="n">
        <v>5.32</v>
      </c>
      <c r="X489" t="n">
        <v>0.43</v>
      </c>
      <c r="Y489" t="n">
        <v>1</v>
      </c>
      <c r="Z489" t="n">
        <v>10</v>
      </c>
    </row>
    <row r="490">
      <c r="A490" t="n">
        <v>74</v>
      </c>
      <c r="B490" t="n">
        <v>150</v>
      </c>
      <c r="C490" t="inlineStr">
        <is>
          <t xml:space="preserve">CONCLUIDO	</t>
        </is>
      </c>
      <c r="D490" t="n">
        <v>3.5098</v>
      </c>
      <c r="E490" t="n">
        <v>28.49</v>
      </c>
      <c r="F490" t="n">
        <v>24.61</v>
      </c>
      <c r="G490" t="n">
        <v>92.27</v>
      </c>
      <c r="H490" t="n">
        <v>1.03</v>
      </c>
      <c r="I490" t="n">
        <v>16</v>
      </c>
      <c r="J490" t="n">
        <v>338.03</v>
      </c>
      <c r="K490" t="n">
        <v>61.82</v>
      </c>
      <c r="L490" t="n">
        <v>19.5</v>
      </c>
      <c r="M490" t="n">
        <v>14</v>
      </c>
      <c r="N490" t="n">
        <v>106.71</v>
      </c>
      <c r="O490" t="n">
        <v>41924.62</v>
      </c>
      <c r="P490" t="n">
        <v>402.79</v>
      </c>
      <c r="Q490" t="n">
        <v>1397.2</v>
      </c>
      <c r="R490" t="n">
        <v>86.93000000000001</v>
      </c>
      <c r="S490" t="n">
        <v>66.97</v>
      </c>
      <c r="T490" t="n">
        <v>7386.46</v>
      </c>
      <c r="U490" t="n">
        <v>0.77</v>
      </c>
      <c r="V490" t="n">
        <v>0.86</v>
      </c>
      <c r="W490" t="n">
        <v>5.32</v>
      </c>
      <c r="X490" t="n">
        <v>0.44</v>
      </c>
      <c r="Y490" t="n">
        <v>1</v>
      </c>
      <c r="Z490" t="n">
        <v>10</v>
      </c>
    </row>
    <row r="491">
      <c r="A491" t="n">
        <v>75</v>
      </c>
      <c r="B491" t="n">
        <v>150</v>
      </c>
      <c r="C491" t="inlineStr">
        <is>
          <t xml:space="preserve">CONCLUIDO	</t>
        </is>
      </c>
      <c r="D491" t="n">
        <v>3.51</v>
      </c>
      <c r="E491" t="n">
        <v>28.49</v>
      </c>
      <c r="F491" t="n">
        <v>24.6</v>
      </c>
      <c r="G491" t="n">
        <v>92.26000000000001</v>
      </c>
      <c r="H491" t="n">
        <v>1.04</v>
      </c>
      <c r="I491" t="n">
        <v>16</v>
      </c>
      <c r="J491" t="n">
        <v>338.63</v>
      </c>
      <c r="K491" t="n">
        <v>61.82</v>
      </c>
      <c r="L491" t="n">
        <v>19.75</v>
      </c>
      <c r="M491" t="n">
        <v>14</v>
      </c>
      <c r="N491" t="n">
        <v>107.06</v>
      </c>
      <c r="O491" t="n">
        <v>41999.28</v>
      </c>
      <c r="P491" t="n">
        <v>402.14</v>
      </c>
      <c r="Q491" t="n">
        <v>1397.25</v>
      </c>
      <c r="R491" t="n">
        <v>86.90000000000001</v>
      </c>
      <c r="S491" t="n">
        <v>66.97</v>
      </c>
      <c r="T491" t="n">
        <v>7374.05</v>
      </c>
      <c r="U491" t="n">
        <v>0.77</v>
      </c>
      <c r="V491" t="n">
        <v>0.86</v>
      </c>
      <c r="W491" t="n">
        <v>5.32</v>
      </c>
      <c r="X491" t="n">
        <v>0.44</v>
      </c>
      <c r="Y491" t="n">
        <v>1</v>
      </c>
      <c r="Z491" t="n">
        <v>10</v>
      </c>
    </row>
    <row r="492">
      <c r="A492" t="n">
        <v>76</v>
      </c>
      <c r="B492" t="n">
        <v>150</v>
      </c>
      <c r="C492" t="inlineStr">
        <is>
          <t xml:space="preserve">CONCLUIDO	</t>
        </is>
      </c>
      <c r="D492" t="n">
        <v>3.5094</v>
      </c>
      <c r="E492" t="n">
        <v>28.5</v>
      </c>
      <c r="F492" t="n">
        <v>24.61</v>
      </c>
      <c r="G492" t="n">
        <v>92.28</v>
      </c>
      <c r="H492" t="n">
        <v>1.05</v>
      </c>
      <c r="I492" t="n">
        <v>16</v>
      </c>
      <c r="J492" t="n">
        <v>339.24</v>
      </c>
      <c r="K492" t="n">
        <v>61.82</v>
      </c>
      <c r="L492" t="n">
        <v>20</v>
      </c>
      <c r="M492" t="n">
        <v>14</v>
      </c>
      <c r="N492" t="n">
        <v>107.42</v>
      </c>
      <c r="O492" t="n">
        <v>42074.12</v>
      </c>
      <c r="P492" t="n">
        <v>401.86</v>
      </c>
      <c r="Q492" t="n">
        <v>1397.17</v>
      </c>
      <c r="R492" t="n">
        <v>87.18000000000001</v>
      </c>
      <c r="S492" t="n">
        <v>66.97</v>
      </c>
      <c r="T492" t="n">
        <v>7509.33</v>
      </c>
      <c r="U492" t="n">
        <v>0.77</v>
      </c>
      <c r="V492" t="n">
        <v>0.86</v>
      </c>
      <c r="W492" t="n">
        <v>5.32</v>
      </c>
      <c r="X492" t="n">
        <v>0.44</v>
      </c>
      <c r="Y492" t="n">
        <v>1</v>
      </c>
      <c r="Z492" t="n">
        <v>10</v>
      </c>
    </row>
    <row r="493">
      <c r="A493" t="n">
        <v>77</v>
      </c>
      <c r="B493" t="n">
        <v>150</v>
      </c>
      <c r="C493" t="inlineStr">
        <is>
          <t xml:space="preserve">CONCLUIDO	</t>
        </is>
      </c>
      <c r="D493" t="n">
        <v>3.5103</v>
      </c>
      <c r="E493" t="n">
        <v>28.49</v>
      </c>
      <c r="F493" t="n">
        <v>24.6</v>
      </c>
      <c r="G493" t="n">
        <v>92.26000000000001</v>
      </c>
      <c r="H493" t="n">
        <v>1.06</v>
      </c>
      <c r="I493" t="n">
        <v>16</v>
      </c>
      <c r="J493" t="n">
        <v>339.85</v>
      </c>
      <c r="K493" t="n">
        <v>61.82</v>
      </c>
      <c r="L493" t="n">
        <v>20.25</v>
      </c>
      <c r="M493" t="n">
        <v>14</v>
      </c>
      <c r="N493" t="n">
        <v>107.78</v>
      </c>
      <c r="O493" t="n">
        <v>42149.15</v>
      </c>
      <c r="P493" t="n">
        <v>400.84</v>
      </c>
      <c r="Q493" t="n">
        <v>1397.23</v>
      </c>
      <c r="R493" t="n">
        <v>86.90000000000001</v>
      </c>
      <c r="S493" t="n">
        <v>66.97</v>
      </c>
      <c r="T493" t="n">
        <v>7369.31</v>
      </c>
      <c r="U493" t="n">
        <v>0.77</v>
      </c>
      <c r="V493" t="n">
        <v>0.86</v>
      </c>
      <c r="W493" t="n">
        <v>5.32</v>
      </c>
      <c r="X493" t="n">
        <v>0.44</v>
      </c>
      <c r="Y493" t="n">
        <v>1</v>
      </c>
      <c r="Z493" t="n">
        <v>10</v>
      </c>
    </row>
    <row r="494">
      <c r="A494" t="n">
        <v>78</v>
      </c>
      <c r="B494" t="n">
        <v>150</v>
      </c>
      <c r="C494" t="inlineStr">
        <is>
          <t xml:space="preserve">CONCLUIDO	</t>
        </is>
      </c>
      <c r="D494" t="n">
        <v>3.5217</v>
      </c>
      <c r="E494" t="n">
        <v>28.4</v>
      </c>
      <c r="F494" t="n">
        <v>24.57</v>
      </c>
      <c r="G494" t="n">
        <v>98.26000000000001</v>
      </c>
      <c r="H494" t="n">
        <v>1.07</v>
      </c>
      <c r="I494" t="n">
        <v>15</v>
      </c>
      <c r="J494" t="n">
        <v>340.46</v>
      </c>
      <c r="K494" t="n">
        <v>61.82</v>
      </c>
      <c r="L494" t="n">
        <v>20.5</v>
      </c>
      <c r="M494" t="n">
        <v>13</v>
      </c>
      <c r="N494" t="n">
        <v>108.14</v>
      </c>
      <c r="O494" t="n">
        <v>42224.35</v>
      </c>
      <c r="P494" t="n">
        <v>399.51</v>
      </c>
      <c r="Q494" t="n">
        <v>1397.24</v>
      </c>
      <c r="R494" t="n">
        <v>85.52</v>
      </c>
      <c r="S494" t="n">
        <v>66.97</v>
      </c>
      <c r="T494" t="n">
        <v>6687.04</v>
      </c>
      <c r="U494" t="n">
        <v>0.78</v>
      </c>
      <c r="V494" t="n">
        <v>0.86</v>
      </c>
      <c r="W494" t="n">
        <v>5.32</v>
      </c>
      <c r="X494" t="n">
        <v>0.4</v>
      </c>
      <c r="Y494" t="n">
        <v>1</v>
      </c>
      <c r="Z494" t="n">
        <v>10</v>
      </c>
    </row>
    <row r="495">
      <c r="A495" t="n">
        <v>79</v>
      </c>
      <c r="B495" t="n">
        <v>150</v>
      </c>
      <c r="C495" t="inlineStr">
        <is>
          <t xml:space="preserve">CONCLUIDO	</t>
        </is>
      </c>
      <c r="D495" t="n">
        <v>3.523</v>
      </c>
      <c r="E495" t="n">
        <v>28.39</v>
      </c>
      <c r="F495" t="n">
        <v>24.55</v>
      </c>
      <c r="G495" t="n">
        <v>98.22</v>
      </c>
      <c r="H495" t="n">
        <v>1.08</v>
      </c>
      <c r="I495" t="n">
        <v>15</v>
      </c>
      <c r="J495" t="n">
        <v>341.07</v>
      </c>
      <c r="K495" t="n">
        <v>61.82</v>
      </c>
      <c r="L495" t="n">
        <v>20.75</v>
      </c>
      <c r="M495" t="n">
        <v>13</v>
      </c>
      <c r="N495" t="n">
        <v>108.5</v>
      </c>
      <c r="O495" t="n">
        <v>42299.74</v>
      </c>
      <c r="P495" t="n">
        <v>399.02</v>
      </c>
      <c r="Q495" t="n">
        <v>1397.19</v>
      </c>
      <c r="R495" t="n">
        <v>85.20999999999999</v>
      </c>
      <c r="S495" t="n">
        <v>66.97</v>
      </c>
      <c r="T495" t="n">
        <v>6533.74</v>
      </c>
      <c r="U495" t="n">
        <v>0.79</v>
      </c>
      <c r="V495" t="n">
        <v>0.86</v>
      </c>
      <c r="W495" t="n">
        <v>5.32</v>
      </c>
      <c r="X495" t="n">
        <v>0.39</v>
      </c>
      <c r="Y495" t="n">
        <v>1</v>
      </c>
      <c r="Z495" t="n">
        <v>10</v>
      </c>
    </row>
    <row r="496">
      <c r="A496" t="n">
        <v>80</v>
      </c>
      <c r="B496" t="n">
        <v>150</v>
      </c>
      <c r="C496" t="inlineStr">
        <is>
          <t xml:space="preserve">CONCLUIDO	</t>
        </is>
      </c>
      <c r="D496" t="n">
        <v>3.5215</v>
      </c>
      <c r="E496" t="n">
        <v>28.4</v>
      </c>
      <c r="F496" t="n">
        <v>24.57</v>
      </c>
      <c r="G496" t="n">
        <v>98.27</v>
      </c>
      <c r="H496" t="n">
        <v>1.1</v>
      </c>
      <c r="I496" t="n">
        <v>15</v>
      </c>
      <c r="J496" t="n">
        <v>341.68</v>
      </c>
      <c r="K496" t="n">
        <v>61.82</v>
      </c>
      <c r="L496" t="n">
        <v>21</v>
      </c>
      <c r="M496" t="n">
        <v>13</v>
      </c>
      <c r="N496" t="n">
        <v>108.86</v>
      </c>
      <c r="O496" t="n">
        <v>42375.31</v>
      </c>
      <c r="P496" t="n">
        <v>398.67</v>
      </c>
      <c r="Q496" t="n">
        <v>1397.17</v>
      </c>
      <c r="R496" t="n">
        <v>85.73</v>
      </c>
      <c r="S496" t="n">
        <v>66.97</v>
      </c>
      <c r="T496" t="n">
        <v>6792.34</v>
      </c>
      <c r="U496" t="n">
        <v>0.78</v>
      </c>
      <c r="V496" t="n">
        <v>0.86</v>
      </c>
      <c r="W496" t="n">
        <v>5.32</v>
      </c>
      <c r="X496" t="n">
        <v>0.4</v>
      </c>
      <c r="Y496" t="n">
        <v>1</v>
      </c>
      <c r="Z496" t="n">
        <v>10</v>
      </c>
    </row>
    <row r="497">
      <c r="A497" t="n">
        <v>81</v>
      </c>
      <c r="B497" t="n">
        <v>150</v>
      </c>
      <c r="C497" t="inlineStr">
        <is>
          <t xml:space="preserve">CONCLUIDO	</t>
        </is>
      </c>
      <c r="D497" t="n">
        <v>3.5196</v>
      </c>
      <c r="E497" t="n">
        <v>28.41</v>
      </c>
      <c r="F497" t="n">
        <v>24.58</v>
      </c>
      <c r="G497" t="n">
        <v>98.33</v>
      </c>
      <c r="H497" t="n">
        <v>1.11</v>
      </c>
      <c r="I497" t="n">
        <v>15</v>
      </c>
      <c r="J497" t="n">
        <v>342.3</v>
      </c>
      <c r="K497" t="n">
        <v>61.82</v>
      </c>
      <c r="L497" t="n">
        <v>21.25</v>
      </c>
      <c r="M497" t="n">
        <v>13</v>
      </c>
      <c r="N497" t="n">
        <v>109.23</v>
      </c>
      <c r="O497" t="n">
        <v>42451.07</v>
      </c>
      <c r="P497" t="n">
        <v>397.83</v>
      </c>
      <c r="Q497" t="n">
        <v>1397.2</v>
      </c>
      <c r="R497" t="n">
        <v>86.02</v>
      </c>
      <c r="S497" t="n">
        <v>66.97</v>
      </c>
      <c r="T497" t="n">
        <v>6934.69</v>
      </c>
      <c r="U497" t="n">
        <v>0.78</v>
      </c>
      <c r="V497" t="n">
        <v>0.86</v>
      </c>
      <c r="W497" t="n">
        <v>5.32</v>
      </c>
      <c r="X497" t="n">
        <v>0.42</v>
      </c>
      <c r="Y497" t="n">
        <v>1</v>
      </c>
      <c r="Z497" t="n">
        <v>10</v>
      </c>
    </row>
    <row r="498">
      <c r="A498" t="n">
        <v>82</v>
      </c>
      <c r="B498" t="n">
        <v>150</v>
      </c>
      <c r="C498" t="inlineStr">
        <is>
          <t xml:space="preserve">CONCLUIDO	</t>
        </is>
      </c>
      <c r="D498" t="n">
        <v>3.5223</v>
      </c>
      <c r="E498" t="n">
        <v>28.39</v>
      </c>
      <c r="F498" t="n">
        <v>24.56</v>
      </c>
      <c r="G498" t="n">
        <v>98.23999999999999</v>
      </c>
      <c r="H498" t="n">
        <v>1.12</v>
      </c>
      <c r="I498" t="n">
        <v>15</v>
      </c>
      <c r="J498" t="n">
        <v>342.91</v>
      </c>
      <c r="K498" t="n">
        <v>61.82</v>
      </c>
      <c r="L498" t="n">
        <v>21.5</v>
      </c>
      <c r="M498" t="n">
        <v>13</v>
      </c>
      <c r="N498" t="n">
        <v>109.59</v>
      </c>
      <c r="O498" t="n">
        <v>42527.02</v>
      </c>
      <c r="P498" t="n">
        <v>395.35</v>
      </c>
      <c r="Q498" t="n">
        <v>1397.17</v>
      </c>
      <c r="R498" t="n">
        <v>85.41</v>
      </c>
      <c r="S498" t="n">
        <v>66.97</v>
      </c>
      <c r="T498" t="n">
        <v>6630.35</v>
      </c>
      <c r="U498" t="n">
        <v>0.78</v>
      </c>
      <c r="V498" t="n">
        <v>0.86</v>
      </c>
      <c r="W498" t="n">
        <v>5.32</v>
      </c>
      <c r="X498" t="n">
        <v>0.4</v>
      </c>
      <c r="Y498" t="n">
        <v>1</v>
      </c>
      <c r="Z498" t="n">
        <v>10</v>
      </c>
    </row>
    <row r="499">
      <c r="A499" t="n">
        <v>83</v>
      </c>
      <c r="B499" t="n">
        <v>150</v>
      </c>
      <c r="C499" t="inlineStr">
        <is>
          <t xml:space="preserve">CONCLUIDO	</t>
        </is>
      </c>
      <c r="D499" t="n">
        <v>3.5318</v>
      </c>
      <c r="E499" t="n">
        <v>28.31</v>
      </c>
      <c r="F499" t="n">
        <v>24.54</v>
      </c>
      <c r="G499" t="n">
        <v>105.17</v>
      </c>
      <c r="H499" t="n">
        <v>1.13</v>
      </c>
      <c r="I499" t="n">
        <v>14</v>
      </c>
      <c r="J499" t="n">
        <v>343.53</v>
      </c>
      <c r="K499" t="n">
        <v>61.82</v>
      </c>
      <c r="L499" t="n">
        <v>21.75</v>
      </c>
      <c r="M499" t="n">
        <v>12</v>
      </c>
      <c r="N499" t="n">
        <v>109.96</v>
      </c>
      <c r="O499" t="n">
        <v>42603.15</v>
      </c>
      <c r="P499" t="n">
        <v>394.15</v>
      </c>
      <c r="Q499" t="n">
        <v>1397.2</v>
      </c>
      <c r="R499" t="n">
        <v>84.64</v>
      </c>
      <c r="S499" t="n">
        <v>66.97</v>
      </c>
      <c r="T499" t="n">
        <v>6251.28</v>
      </c>
      <c r="U499" t="n">
        <v>0.79</v>
      </c>
      <c r="V499" t="n">
        <v>0.86</v>
      </c>
      <c r="W499" t="n">
        <v>5.32</v>
      </c>
      <c r="X499" t="n">
        <v>0.37</v>
      </c>
      <c r="Y499" t="n">
        <v>1</v>
      </c>
      <c r="Z499" t="n">
        <v>10</v>
      </c>
    </row>
    <row r="500">
      <c r="A500" t="n">
        <v>84</v>
      </c>
      <c r="B500" t="n">
        <v>150</v>
      </c>
      <c r="C500" t="inlineStr">
        <is>
          <t xml:space="preserve">CONCLUIDO	</t>
        </is>
      </c>
      <c r="D500" t="n">
        <v>3.5333</v>
      </c>
      <c r="E500" t="n">
        <v>28.3</v>
      </c>
      <c r="F500" t="n">
        <v>24.53</v>
      </c>
      <c r="G500" t="n">
        <v>105.12</v>
      </c>
      <c r="H500" t="n">
        <v>1.14</v>
      </c>
      <c r="I500" t="n">
        <v>14</v>
      </c>
      <c r="J500" t="n">
        <v>344.15</v>
      </c>
      <c r="K500" t="n">
        <v>61.82</v>
      </c>
      <c r="L500" t="n">
        <v>22</v>
      </c>
      <c r="M500" t="n">
        <v>12</v>
      </c>
      <c r="N500" t="n">
        <v>110.33</v>
      </c>
      <c r="O500" t="n">
        <v>42679.6</v>
      </c>
      <c r="P500" t="n">
        <v>394.23</v>
      </c>
      <c r="Q500" t="n">
        <v>1397.2</v>
      </c>
      <c r="R500" t="n">
        <v>84.18000000000001</v>
      </c>
      <c r="S500" t="n">
        <v>66.97</v>
      </c>
      <c r="T500" t="n">
        <v>6021.69</v>
      </c>
      <c r="U500" t="n">
        <v>0.8</v>
      </c>
      <c r="V500" t="n">
        <v>0.86</v>
      </c>
      <c r="W500" t="n">
        <v>5.32</v>
      </c>
      <c r="X500" t="n">
        <v>0.36</v>
      </c>
      <c r="Y500" t="n">
        <v>1</v>
      </c>
      <c r="Z500" t="n">
        <v>10</v>
      </c>
    </row>
    <row r="501">
      <c r="A501" t="n">
        <v>85</v>
      </c>
      <c r="B501" t="n">
        <v>150</v>
      </c>
      <c r="C501" t="inlineStr">
        <is>
          <t xml:space="preserve">CONCLUIDO	</t>
        </is>
      </c>
      <c r="D501" t="n">
        <v>3.5334</v>
      </c>
      <c r="E501" t="n">
        <v>28.3</v>
      </c>
      <c r="F501" t="n">
        <v>24.53</v>
      </c>
      <c r="G501" t="n">
        <v>105.11</v>
      </c>
      <c r="H501" t="n">
        <v>1.15</v>
      </c>
      <c r="I501" t="n">
        <v>14</v>
      </c>
      <c r="J501" t="n">
        <v>344.77</v>
      </c>
      <c r="K501" t="n">
        <v>61.82</v>
      </c>
      <c r="L501" t="n">
        <v>22.25</v>
      </c>
      <c r="M501" t="n">
        <v>12</v>
      </c>
      <c r="N501" t="n">
        <v>110.7</v>
      </c>
      <c r="O501" t="n">
        <v>42756.12</v>
      </c>
      <c r="P501" t="n">
        <v>394.14</v>
      </c>
      <c r="Q501" t="n">
        <v>1397.17</v>
      </c>
      <c r="R501" t="n">
        <v>84.25</v>
      </c>
      <c r="S501" t="n">
        <v>66.97</v>
      </c>
      <c r="T501" t="n">
        <v>6054.45</v>
      </c>
      <c r="U501" t="n">
        <v>0.79</v>
      </c>
      <c r="V501" t="n">
        <v>0.86</v>
      </c>
      <c r="W501" t="n">
        <v>5.32</v>
      </c>
      <c r="X501" t="n">
        <v>0.36</v>
      </c>
      <c r="Y501" t="n">
        <v>1</v>
      </c>
      <c r="Z501" t="n">
        <v>10</v>
      </c>
    </row>
    <row r="502">
      <c r="A502" t="n">
        <v>86</v>
      </c>
      <c r="B502" t="n">
        <v>150</v>
      </c>
      <c r="C502" t="inlineStr">
        <is>
          <t xml:space="preserve">CONCLUIDO	</t>
        </is>
      </c>
      <c r="D502" t="n">
        <v>3.5333</v>
      </c>
      <c r="E502" t="n">
        <v>28.3</v>
      </c>
      <c r="F502" t="n">
        <v>24.53</v>
      </c>
      <c r="G502" t="n">
        <v>105.12</v>
      </c>
      <c r="H502" t="n">
        <v>1.16</v>
      </c>
      <c r="I502" t="n">
        <v>14</v>
      </c>
      <c r="J502" t="n">
        <v>345.39</v>
      </c>
      <c r="K502" t="n">
        <v>61.82</v>
      </c>
      <c r="L502" t="n">
        <v>22.5</v>
      </c>
      <c r="M502" t="n">
        <v>12</v>
      </c>
      <c r="N502" t="n">
        <v>111.07</v>
      </c>
      <c r="O502" t="n">
        <v>42832.82</v>
      </c>
      <c r="P502" t="n">
        <v>392.69</v>
      </c>
      <c r="Q502" t="n">
        <v>1397.19</v>
      </c>
      <c r="R502" t="n">
        <v>84.54000000000001</v>
      </c>
      <c r="S502" t="n">
        <v>66.97</v>
      </c>
      <c r="T502" t="n">
        <v>6202.78</v>
      </c>
      <c r="U502" t="n">
        <v>0.79</v>
      </c>
      <c r="V502" t="n">
        <v>0.86</v>
      </c>
      <c r="W502" t="n">
        <v>5.31</v>
      </c>
      <c r="X502" t="n">
        <v>0.36</v>
      </c>
      <c r="Y502" t="n">
        <v>1</v>
      </c>
      <c r="Z502" t="n">
        <v>10</v>
      </c>
    </row>
    <row r="503">
      <c r="A503" t="n">
        <v>87</v>
      </c>
      <c r="B503" t="n">
        <v>150</v>
      </c>
      <c r="C503" t="inlineStr">
        <is>
          <t xml:space="preserve">CONCLUIDO	</t>
        </is>
      </c>
      <c r="D503" t="n">
        <v>3.5326</v>
      </c>
      <c r="E503" t="n">
        <v>28.31</v>
      </c>
      <c r="F503" t="n">
        <v>24.53</v>
      </c>
      <c r="G503" t="n">
        <v>105.14</v>
      </c>
      <c r="H503" t="n">
        <v>1.17</v>
      </c>
      <c r="I503" t="n">
        <v>14</v>
      </c>
      <c r="J503" t="n">
        <v>346.02</v>
      </c>
      <c r="K503" t="n">
        <v>61.82</v>
      </c>
      <c r="L503" t="n">
        <v>22.75</v>
      </c>
      <c r="M503" t="n">
        <v>12</v>
      </c>
      <c r="N503" t="n">
        <v>111.45</v>
      </c>
      <c r="O503" t="n">
        <v>42909.73</v>
      </c>
      <c r="P503" t="n">
        <v>391.58</v>
      </c>
      <c r="Q503" t="n">
        <v>1397.21</v>
      </c>
      <c r="R503" t="n">
        <v>84.41</v>
      </c>
      <c r="S503" t="n">
        <v>66.97</v>
      </c>
      <c r="T503" t="n">
        <v>6134.62</v>
      </c>
      <c r="U503" t="n">
        <v>0.79</v>
      </c>
      <c r="V503" t="n">
        <v>0.86</v>
      </c>
      <c r="W503" t="n">
        <v>5.32</v>
      </c>
      <c r="X503" t="n">
        <v>0.37</v>
      </c>
      <c r="Y503" t="n">
        <v>1</v>
      </c>
      <c r="Z503" t="n">
        <v>10</v>
      </c>
    </row>
    <row r="504">
      <c r="A504" t="n">
        <v>88</v>
      </c>
      <c r="B504" t="n">
        <v>150</v>
      </c>
      <c r="C504" t="inlineStr">
        <is>
          <t xml:space="preserve">CONCLUIDO	</t>
        </is>
      </c>
      <c r="D504" t="n">
        <v>3.5311</v>
      </c>
      <c r="E504" t="n">
        <v>28.32</v>
      </c>
      <c r="F504" t="n">
        <v>24.55</v>
      </c>
      <c r="G504" t="n">
        <v>105.19</v>
      </c>
      <c r="H504" t="n">
        <v>1.18</v>
      </c>
      <c r="I504" t="n">
        <v>14</v>
      </c>
      <c r="J504" t="n">
        <v>346.64</v>
      </c>
      <c r="K504" t="n">
        <v>61.82</v>
      </c>
      <c r="L504" t="n">
        <v>23</v>
      </c>
      <c r="M504" t="n">
        <v>12</v>
      </c>
      <c r="N504" t="n">
        <v>111.82</v>
      </c>
      <c r="O504" t="n">
        <v>42986.83</v>
      </c>
      <c r="P504" t="n">
        <v>389.09</v>
      </c>
      <c r="Q504" t="n">
        <v>1397.17</v>
      </c>
      <c r="R504" t="n">
        <v>84.86</v>
      </c>
      <c r="S504" t="n">
        <v>66.97</v>
      </c>
      <c r="T504" t="n">
        <v>6363.26</v>
      </c>
      <c r="U504" t="n">
        <v>0.79</v>
      </c>
      <c r="V504" t="n">
        <v>0.86</v>
      </c>
      <c r="W504" t="n">
        <v>5.32</v>
      </c>
      <c r="X504" t="n">
        <v>0.38</v>
      </c>
      <c r="Y504" t="n">
        <v>1</v>
      </c>
      <c r="Z504" t="n">
        <v>10</v>
      </c>
    </row>
    <row r="505">
      <c r="A505" t="n">
        <v>89</v>
      </c>
      <c r="B505" t="n">
        <v>150</v>
      </c>
      <c r="C505" t="inlineStr">
        <is>
          <t xml:space="preserve">CONCLUIDO	</t>
        </is>
      </c>
      <c r="D505" t="n">
        <v>3.5425</v>
      </c>
      <c r="E505" t="n">
        <v>28.23</v>
      </c>
      <c r="F505" t="n">
        <v>24.51</v>
      </c>
      <c r="G505" t="n">
        <v>113.12</v>
      </c>
      <c r="H505" t="n">
        <v>1.19</v>
      </c>
      <c r="I505" t="n">
        <v>13</v>
      </c>
      <c r="J505" t="n">
        <v>347.27</v>
      </c>
      <c r="K505" t="n">
        <v>61.82</v>
      </c>
      <c r="L505" t="n">
        <v>23.25</v>
      </c>
      <c r="M505" t="n">
        <v>11</v>
      </c>
      <c r="N505" t="n">
        <v>112.2</v>
      </c>
      <c r="O505" t="n">
        <v>43064.12</v>
      </c>
      <c r="P505" t="n">
        <v>388.93</v>
      </c>
      <c r="Q505" t="n">
        <v>1397.2</v>
      </c>
      <c r="R505" t="n">
        <v>83.73</v>
      </c>
      <c r="S505" t="n">
        <v>66.97</v>
      </c>
      <c r="T505" t="n">
        <v>5799.32</v>
      </c>
      <c r="U505" t="n">
        <v>0.8</v>
      </c>
      <c r="V505" t="n">
        <v>0.86</v>
      </c>
      <c r="W505" t="n">
        <v>5.32</v>
      </c>
      <c r="X505" t="n">
        <v>0.34</v>
      </c>
      <c r="Y505" t="n">
        <v>1</v>
      </c>
      <c r="Z505" t="n">
        <v>10</v>
      </c>
    </row>
    <row r="506">
      <c r="A506" t="n">
        <v>90</v>
      </c>
      <c r="B506" t="n">
        <v>150</v>
      </c>
      <c r="C506" t="inlineStr">
        <is>
          <t xml:space="preserve">CONCLUIDO	</t>
        </is>
      </c>
      <c r="D506" t="n">
        <v>3.5418</v>
      </c>
      <c r="E506" t="n">
        <v>28.23</v>
      </c>
      <c r="F506" t="n">
        <v>24.51</v>
      </c>
      <c r="G506" t="n">
        <v>113.14</v>
      </c>
      <c r="H506" t="n">
        <v>1.2</v>
      </c>
      <c r="I506" t="n">
        <v>13</v>
      </c>
      <c r="J506" t="n">
        <v>347.9</v>
      </c>
      <c r="K506" t="n">
        <v>61.82</v>
      </c>
      <c r="L506" t="n">
        <v>23.5</v>
      </c>
      <c r="M506" t="n">
        <v>11</v>
      </c>
      <c r="N506" t="n">
        <v>112.58</v>
      </c>
      <c r="O506" t="n">
        <v>43141.62</v>
      </c>
      <c r="P506" t="n">
        <v>389.76</v>
      </c>
      <c r="Q506" t="n">
        <v>1397.17</v>
      </c>
      <c r="R506" t="n">
        <v>83.90000000000001</v>
      </c>
      <c r="S506" t="n">
        <v>66.97</v>
      </c>
      <c r="T506" t="n">
        <v>5884.3</v>
      </c>
      <c r="U506" t="n">
        <v>0.8</v>
      </c>
      <c r="V506" t="n">
        <v>0.86</v>
      </c>
      <c r="W506" t="n">
        <v>5.32</v>
      </c>
      <c r="X506" t="n">
        <v>0.35</v>
      </c>
      <c r="Y506" t="n">
        <v>1</v>
      </c>
      <c r="Z506" t="n">
        <v>10</v>
      </c>
    </row>
    <row r="507">
      <c r="A507" t="n">
        <v>91</v>
      </c>
      <c r="B507" t="n">
        <v>150</v>
      </c>
      <c r="C507" t="inlineStr">
        <is>
          <t xml:space="preserve">CONCLUIDO	</t>
        </is>
      </c>
      <c r="D507" t="n">
        <v>3.5416</v>
      </c>
      <c r="E507" t="n">
        <v>28.24</v>
      </c>
      <c r="F507" t="n">
        <v>24.52</v>
      </c>
      <c r="G507" t="n">
        <v>113.15</v>
      </c>
      <c r="H507" t="n">
        <v>1.21</v>
      </c>
      <c r="I507" t="n">
        <v>13</v>
      </c>
      <c r="J507" t="n">
        <v>348.53</v>
      </c>
      <c r="K507" t="n">
        <v>61.82</v>
      </c>
      <c r="L507" t="n">
        <v>23.75</v>
      </c>
      <c r="M507" t="n">
        <v>11</v>
      </c>
      <c r="N507" t="n">
        <v>112.96</v>
      </c>
      <c r="O507" t="n">
        <v>43219.31</v>
      </c>
      <c r="P507" t="n">
        <v>389.74</v>
      </c>
      <c r="Q507" t="n">
        <v>1397.17</v>
      </c>
      <c r="R507" t="n">
        <v>83.95999999999999</v>
      </c>
      <c r="S507" t="n">
        <v>66.97</v>
      </c>
      <c r="T507" t="n">
        <v>5915.68</v>
      </c>
      <c r="U507" t="n">
        <v>0.8</v>
      </c>
      <c r="V507" t="n">
        <v>0.86</v>
      </c>
      <c r="W507" t="n">
        <v>5.32</v>
      </c>
      <c r="X507" t="n">
        <v>0.35</v>
      </c>
      <c r="Y507" t="n">
        <v>1</v>
      </c>
      <c r="Z507" t="n">
        <v>10</v>
      </c>
    </row>
    <row r="508">
      <c r="A508" t="n">
        <v>92</v>
      </c>
      <c r="B508" t="n">
        <v>150</v>
      </c>
      <c r="C508" t="inlineStr">
        <is>
          <t xml:space="preserve">CONCLUIDO	</t>
        </is>
      </c>
      <c r="D508" t="n">
        <v>3.5411</v>
      </c>
      <c r="E508" t="n">
        <v>28.24</v>
      </c>
      <c r="F508" t="n">
        <v>24.52</v>
      </c>
      <c r="G508" t="n">
        <v>113.17</v>
      </c>
      <c r="H508" t="n">
        <v>1.23</v>
      </c>
      <c r="I508" t="n">
        <v>13</v>
      </c>
      <c r="J508" t="n">
        <v>349.16</v>
      </c>
      <c r="K508" t="n">
        <v>61.82</v>
      </c>
      <c r="L508" t="n">
        <v>24</v>
      </c>
      <c r="M508" t="n">
        <v>11</v>
      </c>
      <c r="N508" t="n">
        <v>113.34</v>
      </c>
      <c r="O508" t="n">
        <v>43297.21</v>
      </c>
      <c r="P508" t="n">
        <v>390.22</v>
      </c>
      <c r="Q508" t="n">
        <v>1397.19</v>
      </c>
      <c r="R508" t="n">
        <v>84.25</v>
      </c>
      <c r="S508" t="n">
        <v>66.97</v>
      </c>
      <c r="T508" t="n">
        <v>6059.85</v>
      </c>
      <c r="U508" t="n">
        <v>0.79</v>
      </c>
      <c r="V508" t="n">
        <v>0.86</v>
      </c>
      <c r="W508" t="n">
        <v>5.31</v>
      </c>
      <c r="X508" t="n">
        <v>0.36</v>
      </c>
      <c r="Y508" t="n">
        <v>1</v>
      </c>
      <c r="Z508" t="n">
        <v>10</v>
      </c>
    </row>
    <row r="509">
      <c r="A509" t="n">
        <v>93</v>
      </c>
      <c r="B509" t="n">
        <v>150</v>
      </c>
      <c r="C509" t="inlineStr">
        <is>
          <t xml:space="preserve">CONCLUIDO	</t>
        </is>
      </c>
      <c r="D509" t="n">
        <v>3.542</v>
      </c>
      <c r="E509" t="n">
        <v>28.23</v>
      </c>
      <c r="F509" t="n">
        <v>24.51</v>
      </c>
      <c r="G509" t="n">
        <v>113.14</v>
      </c>
      <c r="H509" t="n">
        <v>1.24</v>
      </c>
      <c r="I509" t="n">
        <v>13</v>
      </c>
      <c r="J509" t="n">
        <v>349.79</v>
      </c>
      <c r="K509" t="n">
        <v>61.82</v>
      </c>
      <c r="L509" t="n">
        <v>24.25</v>
      </c>
      <c r="M509" t="n">
        <v>11</v>
      </c>
      <c r="N509" t="n">
        <v>113.72</v>
      </c>
      <c r="O509" t="n">
        <v>43375.3</v>
      </c>
      <c r="P509" t="n">
        <v>389.1</v>
      </c>
      <c r="Q509" t="n">
        <v>1397.32</v>
      </c>
      <c r="R509" t="n">
        <v>83.98</v>
      </c>
      <c r="S509" t="n">
        <v>66.97</v>
      </c>
      <c r="T509" t="n">
        <v>5929.02</v>
      </c>
      <c r="U509" t="n">
        <v>0.8</v>
      </c>
      <c r="V509" t="n">
        <v>0.86</v>
      </c>
      <c r="W509" t="n">
        <v>5.31</v>
      </c>
      <c r="X509" t="n">
        <v>0.35</v>
      </c>
      <c r="Y509" t="n">
        <v>1</v>
      </c>
      <c r="Z509" t="n">
        <v>10</v>
      </c>
    </row>
    <row r="510">
      <c r="A510" t="n">
        <v>94</v>
      </c>
      <c r="B510" t="n">
        <v>150</v>
      </c>
      <c r="C510" t="inlineStr">
        <is>
          <t xml:space="preserve">CONCLUIDO	</t>
        </is>
      </c>
      <c r="D510" t="n">
        <v>3.5426</v>
      </c>
      <c r="E510" t="n">
        <v>28.23</v>
      </c>
      <c r="F510" t="n">
        <v>24.51</v>
      </c>
      <c r="G510" t="n">
        <v>113.11</v>
      </c>
      <c r="H510" t="n">
        <v>1.25</v>
      </c>
      <c r="I510" t="n">
        <v>13</v>
      </c>
      <c r="J510" t="n">
        <v>350.43</v>
      </c>
      <c r="K510" t="n">
        <v>61.82</v>
      </c>
      <c r="L510" t="n">
        <v>24.5</v>
      </c>
      <c r="M510" t="n">
        <v>11</v>
      </c>
      <c r="N510" t="n">
        <v>114.11</v>
      </c>
      <c r="O510" t="n">
        <v>43453.61</v>
      </c>
      <c r="P510" t="n">
        <v>387.05</v>
      </c>
      <c r="Q510" t="n">
        <v>1397.26</v>
      </c>
      <c r="R510" t="n">
        <v>83.73999999999999</v>
      </c>
      <c r="S510" t="n">
        <v>66.97</v>
      </c>
      <c r="T510" t="n">
        <v>5805.14</v>
      </c>
      <c r="U510" t="n">
        <v>0.8</v>
      </c>
      <c r="V510" t="n">
        <v>0.86</v>
      </c>
      <c r="W510" t="n">
        <v>5.32</v>
      </c>
      <c r="X510" t="n">
        <v>0.34</v>
      </c>
      <c r="Y510" t="n">
        <v>1</v>
      </c>
      <c r="Z510" t="n">
        <v>10</v>
      </c>
    </row>
    <row r="511">
      <c r="A511" t="n">
        <v>95</v>
      </c>
      <c r="B511" t="n">
        <v>150</v>
      </c>
      <c r="C511" t="inlineStr">
        <is>
          <t xml:space="preserve">CONCLUIDO	</t>
        </is>
      </c>
      <c r="D511" t="n">
        <v>3.5421</v>
      </c>
      <c r="E511" t="n">
        <v>28.23</v>
      </c>
      <c r="F511" t="n">
        <v>24.51</v>
      </c>
      <c r="G511" t="n">
        <v>113.14</v>
      </c>
      <c r="H511" t="n">
        <v>1.26</v>
      </c>
      <c r="I511" t="n">
        <v>13</v>
      </c>
      <c r="J511" t="n">
        <v>351.06</v>
      </c>
      <c r="K511" t="n">
        <v>61.82</v>
      </c>
      <c r="L511" t="n">
        <v>24.75</v>
      </c>
      <c r="M511" t="n">
        <v>11</v>
      </c>
      <c r="N511" t="n">
        <v>114.49</v>
      </c>
      <c r="O511" t="n">
        <v>43532.12</v>
      </c>
      <c r="P511" t="n">
        <v>386.55</v>
      </c>
      <c r="Q511" t="n">
        <v>1397.21</v>
      </c>
      <c r="R511" t="n">
        <v>83.86</v>
      </c>
      <c r="S511" t="n">
        <v>66.97</v>
      </c>
      <c r="T511" t="n">
        <v>5867.82</v>
      </c>
      <c r="U511" t="n">
        <v>0.8</v>
      </c>
      <c r="V511" t="n">
        <v>0.86</v>
      </c>
      <c r="W511" t="n">
        <v>5.32</v>
      </c>
      <c r="X511" t="n">
        <v>0.35</v>
      </c>
      <c r="Y511" t="n">
        <v>1</v>
      </c>
      <c r="Z511" t="n">
        <v>10</v>
      </c>
    </row>
    <row r="512">
      <c r="A512" t="n">
        <v>96</v>
      </c>
      <c r="B512" t="n">
        <v>150</v>
      </c>
      <c r="C512" t="inlineStr">
        <is>
          <t xml:space="preserve">CONCLUIDO	</t>
        </is>
      </c>
      <c r="D512" t="n">
        <v>3.5524</v>
      </c>
      <c r="E512" t="n">
        <v>28.15</v>
      </c>
      <c r="F512" t="n">
        <v>24.49</v>
      </c>
      <c r="G512" t="n">
        <v>122.43</v>
      </c>
      <c r="H512" t="n">
        <v>1.27</v>
      </c>
      <c r="I512" t="n">
        <v>12</v>
      </c>
      <c r="J512" t="n">
        <v>351.7</v>
      </c>
      <c r="K512" t="n">
        <v>61.82</v>
      </c>
      <c r="L512" t="n">
        <v>25</v>
      </c>
      <c r="M512" t="n">
        <v>10</v>
      </c>
      <c r="N512" t="n">
        <v>114.88</v>
      </c>
      <c r="O512" t="n">
        <v>43610.83</v>
      </c>
      <c r="P512" t="n">
        <v>384</v>
      </c>
      <c r="Q512" t="n">
        <v>1397.17</v>
      </c>
      <c r="R512" t="n">
        <v>82.91</v>
      </c>
      <c r="S512" t="n">
        <v>66.97</v>
      </c>
      <c r="T512" t="n">
        <v>5395.73</v>
      </c>
      <c r="U512" t="n">
        <v>0.8100000000000001</v>
      </c>
      <c r="V512" t="n">
        <v>0.86</v>
      </c>
      <c r="W512" t="n">
        <v>5.32</v>
      </c>
      <c r="X512" t="n">
        <v>0.32</v>
      </c>
      <c r="Y512" t="n">
        <v>1</v>
      </c>
      <c r="Z512" t="n">
        <v>10</v>
      </c>
    </row>
    <row r="513">
      <c r="A513" t="n">
        <v>97</v>
      </c>
      <c r="B513" t="n">
        <v>150</v>
      </c>
      <c r="C513" t="inlineStr">
        <is>
          <t xml:space="preserve">CONCLUIDO	</t>
        </is>
      </c>
      <c r="D513" t="n">
        <v>3.5537</v>
      </c>
      <c r="E513" t="n">
        <v>28.14</v>
      </c>
      <c r="F513" t="n">
        <v>24.48</v>
      </c>
      <c r="G513" t="n">
        <v>122.38</v>
      </c>
      <c r="H513" t="n">
        <v>1.28</v>
      </c>
      <c r="I513" t="n">
        <v>12</v>
      </c>
      <c r="J513" t="n">
        <v>352.34</v>
      </c>
      <c r="K513" t="n">
        <v>61.82</v>
      </c>
      <c r="L513" t="n">
        <v>25.25</v>
      </c>
      <c r="M513" t="n">
        <v>10</v>
      </c>
      <c r="N513" t="n">
        <v>115.27</v>
      </c>
      <c r="O513" t="n">
        <v>43689.76</v>
      </c>
      <c r="P513" t="n">
        <v>383.94</v>
      </c>
      <c r="Q513" t="n">
        <v>1397.19</v>
      </c>
      <c r="R513" t="n">
        <v>82.59</v>
      </c>
      <c r="S513" t="n">
        <v>66.97</v>
      </c>
      <c r="T513" t="n">
        <v>5234.73</v>
      </c>
      <c r="U513" t="n">
        <v>0.8100000000000001</v>
      </c>
      <c r="V513" t="n">
        <v>0.86</v>
      </c>
      <c r="W513" t="n">
        <v>5.32</v>
      </c>
      <c r="X513" t="n">
        <v>0.31</v>
      </c>
      <c r="Y513" t="n">
        <v>1</v>
      </c>
      <c r="Z513" t="n">
        <v>10</v>
      </c>
    </row>
    <row r="514">
      <c r="A514" t="n">
        <v>98</v>
      </c>
      <c r="B514" t="n">
        <v>150</v>
      </c>
      <c r="C514" t="inlineStr">
        <is>
          <t xml:space="preserve">CONCLUIDO	</t>
        </is>
      </c>
      <c r="D514" t="n">
        <v>3.5527</v>
      </c>
      <c r="E514" t="n">
        <v>28.15</v>
      </c>
      <c r="F514" t="n">
        <v>24.48</v>
      </c>
      <c r="G514" t="n">
        <v>122.42</v>
      </c>
      <c r="H514" t="n">
        <v>1.29</v>
      </c>
      <c r="I514" t="n">
        <v>12</v>
      </c>
      <c r="J514" t="n">
        <v>352.98</v>
      </c>
      <c r="K514" t="n">
        <v>61.82</v>
      </c>
      <c r="L514" t="n">
        <v>25.5</v>
      </c>
      <c r="M514" t="n">
        <v>10</v>
      </c>
      <c r="N514" t="n">
        <v>115.66</v>
      </c>
      <c r="O514" t="n">
        <v>43769.02</v>
      </c>
      <c r="P514" t="n">
        <v>384.14</v>
      </c>
      <c r="Q514" t="n">
        <v>1397.17</v>
      </c>
      <c r="R514" t="n">
        <v>82.87</v>
      </c>
      <c r="S514" t="n">
        <v>66.97</v>
      </c>
      <c r="T514" t="n">
        <v>5378.69</v>
      </c>
      <c r="U514" t="n">
        <v>0.8100000000000001</v>
      </c>
      <c r="V514" t="n">
        <v>0.86</v>
      </c>
      <c r="W514" t="n">
        <v>5.32</v>
      </c>
      <c r="X514" t="n">
        <v>0.32</v>
      </c>
      <c r="Y514" t="n">
        <v>1</v>
      </c>
      <c r="Z514" t="n">
        <v>10</v>
      </c>
    </row>
    <row r="515">
      <c r="A515" t="n">
        <v>99</v>
      </c>
      <c r="B515" t="n">
        <v>150</v>
      </c>
      <c r="C515" t="inlineStr">
        <is>
          <t xml:space="preserve">CONCLUIDO	</t>
        </is>
      </c>
      <c r="D515" t="n">
        <v>3.5534</v>
      </c>
      <c r="E515" t="n">
        <v>28.14</v>
      </c>
      <c r="F515" t="n">
        <v>24.48</v>
      </c>
      <c r="G515" t="n">
        <v>122.39</v>
      </c>
      <c r="H515" t="n">
        <v>1.3</v>
      </c>
      <c r="I515" t="n">
        <v>12</v>
      </c>
      <c r="J515" t="n">
        <v>353.63</v>
      </c>
      <c r="K515" t="n">
        <v>61.82</v>
      </c>
      <c r="L515" t="n">
        <v>25.75</v>
      </c>
      <c r="M515" t="n">
        <v>10</v>
      </c>
      <c r="N515" t="n">
        <v>116.06</v>
      </c>
      <c r="O515" t="n">
        <v>43848.38</v>
      </c>
      <c r="P515" t="n">
        <v>384.26</v>
      </c>
      <c r="Q515" t="n">
        <v>1397.17</v>
      </c>
      <c r="R515" t="n">
        <v>82.68000000000001</v>
      </c>
      <c r="S515" t="n">
        <v>66.97</v>
      </c>
      <c r="T515" t="n">
        <v>5282.19</v>
      </c>
      <c r="U515" t="n">
        <v>0.8100000000000001</v>
      </c>
      <c r="V515" t="n">
        <v>0.86</v>
      </c>
      <c r="W515" t="n">
        <v>5.31</v>
      </c>
      <c r="X515" t="n">
        <v>0.31</v>
      </c>
      <c r="Y515" t="n">
        <v>1</v>
      </c>
      <c r="Z515" t="n">
        <v>10</v>
      </c>
    </row>
    <row r="516">
      <c r="A516" t="n">
        <v>100</v>
      </c>
      <c r="B516" t="n">
        <v>150</v>
      </c>
      <c r="C516" t="inlineStr">
        <is>
          <t xml:space="preserve">CONCLUIDO	</t>
        </is>
      </c>
      <c r="D516" t="n">
        <v>3.555</v>
      </c>
      <c r="E516" t="n">
        <v>28.13</v>
      </c>
      <c r="F516" t="n">
        <v>24.47</v>
      </c>
      <c r="G516" t="n">
        <v>122.33</v>
      </c>
      <c r="H516" t="n">
        <v>1.31</v>
      </c>
      <c r="I516" t="n">
        <v>12</v>
      </c>
      <c r="J516" t="n">
        <v>354.27</v>
      </c>
      <c r="K516" t="n">
        <v>61.82</v>
      </c>
      <c r="L516" t="n">
        <v>26</v>
      </c>
      <c r="M516" t="n">
        <v>10</v>
      </c>
      <c r="N516" t="n">
        <v>116.45</v>
      </c>
      <c r="O516" t="n">
        <v>43927.95</v>
      </c>
      <c r="P516" t="n">
        <v>383.68</v>
      </c>
      <c r="Q516" t="n">
        <v>1397.18</v>
      </c>
      <c r="R516" t="n">
        <v>82.45999999999999</v>
      </c>
      <c r="S516" t="n">
        <v>66.97</v>
      </c>
      <c r="T516" t="n">
        <v>5171.39</v>
      </c>
      <c r="U516" t="n">
        <v>0.8100000000000001</v>
      </c>
      <c r="V516" t="n">
        <v>0.86</v>
      </c>
      <c r="W516" t="n">
        <v>5.31</v>
      </c>
      <c r="X516" t="n">
        <v>0.3</v>
      </c>
      <c r="Y516" t="n">
        <v>1</v>
      </c>
      <c r="Z516" t="n">
        <v>10</v>
      </c>
    </row>
    <row r="517">
      <c r="A517" t="n">
        <v>101</v>
      </c>
      <c r="B517" t="n">
        <v>150</v>
      </c>
      <c r="C517" t="inlineStr">
        <is>
          <t xml:space="preserve">CONCLUIDO	</t>
        </is>
      </c>
      <c r="D517" t="n">
        <v>3.5534</v>
      </c>
      <c r="E517" t="n">
        <v>28.14</v>
      </c>
      <c r="F517" t="n">
        <v>24.48</v>
      </c>
      <c r="G517" t="n">
        <v>122.39</v>
      </c>
      <c r="H517" t="n">
        <v>1.32</v>
      </c>
      <c r="I517" t="n">
        <v>12</v>
      </c>
      <c r="J517" t="n">
        <v>354.92</v>
      </c>
      <c r="K517" t="n">
        <v>61.82</v>
      </c>
      <c r="L517" t="n">
        <v>26.25</v>
      </c>
      <c r="M517" t="n">
        <v>9</v>
      </c>
      <c r="N517" t="n">
        <v>116.85</v>
      </c>
      <c r="O517" t="n">
        <v>44007.74</v>
      </c>
      <c r="P517" t="n">
        <v>383.97</v>
      </c>
      <c r="Q517" t="n">
        <v>1397.22</v>
      </c>
      <c r="R517" t="n">
        <v>82.73999999999999</v>
      </c>
      <c r="S517" t="n">
        <v>66.97</v>
      </c>
      <c r="T517" t="n">
        <v>5311.66</v>
      </c>
      <c r="U517" t="n">
        <v>0.8100000000000001</v>
      </c>
      <c r="V517" t="n">
        <v>0.86</v>
      </c>
      <c r="W517" t="n">
        <v>5.31</v>
      </c>
      <c r="X517" t="n">
        <v>0.31</v>
      </c>
      <c r="Y517" t="n">
        <v>1</v>
      </c>
      <c r="Z517" t="n">
        <v>10</v>
      </c>
    </row>
    <row r="518">
      <c r="A518" t="n">
        <v>102</v>
      </c>
      <c r="B518" t="n">
        <v>150</v>
      </c>
      <c r="C518" t="inlineStr">
        <is>
          <t xml:space="preserve">CONCLUIDO	</t>
        </is>
      </c>
      <c r="D518" t="n">
        <v>3.5519</v>
      </c>
      <c r="E518" t="n">
        <v>28.15</v>
      </c>
      <c r="F518" t="n">
        <v>24.49</v>
      </c>
      <c r="G518" t="n">
        <v>122.45</v>
      </c>
      <c r="H518" t="n">
        <v>1.33</v>
      </c>
      <c r="I518" t="n">
        <v>12</v>
      </c>
      <c r="J518" t="n">
        <v>355.57</v>
      </c>
      <c r="K518" t="n">
        <v>61.82</v>
      </c>
      <c r="L518" t="n">
        <v>26.5</v>
      </c>
      <c r="M518" t="n">
        <v>10</v>
      </c>
      <c r="N518" t="n">
        <v>117.25</v>
      </c>
      <c r="O518" t="n">
        <v>44087.74</v>
      </c>
      <c r="P518" t="n">
        <v>381.74</v>
      </c>
      <c r="Q518" t="n">
        <v>1397.18</v>
      </c>
      <c r="R518" t="n">
        <v>82.95999999999999</v>
      </c>
      <c r="S518" t="n">
        <v>66.97</v>
      </c>
      <c r="T518" t="n">
        <v>5420.12</v>
      </c>
      <c r="U518" t="n">
        <v>0.8100000000000001</v>
      </c>
      <c r="V518" t="n">
        <v>0.86</v>
      </c>
      <c r="W518" t="n">
        <v>5.32</v>
      </c>
      <c r="X518" t="n">
        <v>0.32</v>
      </c>
      <c r="Y518" t="n">
        <v>1</v>
      </c>
      <c r="Z518" t="n">
        <v>10</v>
      </c>
    </row>
    <row r="519">
      <c r="A519" t="n">
        <v>103</v>
      </c>
      <c r="B519" t="n">
        <v>150</v>
      </c>
      <c r="C519" t="inlineStr">
        <is>
          <t xml:space="preserve">CONCLUIDO	</t>
        </is>
      </c>
      <c r="D519" t="n">
        <v>3.5525</v>
      </c>
      <c r="E519" t="n">
        <v>28.15</v>
      </c>
      <c r="F519" t="n">
        <v>24.49</v>
      </c>
      <c r="G519" t="n">
        <v>122.43</v>
      </c>
      <c r="H519" t="n">
        <v>1.34</v>
      </c>
      <c r="I519" t="n">
        <v>12</v>
      </c>
      <c r="J519" t="n">
        <v>356.22</v>
      </c>
      <c r="K519" t="n">
        <v>61.82</v>
      </c>
      <c r="L519" t="n">
        <v>26.75</v>
      </c>
      <c r="M519" t="n">
        <v>9</v>
      </c>
      <c r="N519" t="n">
        <v>117.65</v>
      </c>
      <c r="O519" t="n">
        <v>44167.96</v>
      </c>
      <c r="P519" t="n">
        <v>379.36</v>
      </c>
      <c r="Q519" t="n">
        <v>1397.2</v>
      </c>
      <c r="R519" t="n">
        <v>82.84999999999999</v>
      </c>
      <c r="S519" t="n">
        <v>66.97</v>
      </c>
      <c r="T519" t="n">
        <v>5366.11</v>
      </c>
      <c r="U519" t="n">
        <v>0.8100000000000001</v>
      </c>
      <c r="V519" t="n">
        <v>0.86</v>
      </c>
      <c r="W519" t="n">
        <v>5.32</v>
      </c>
      <c r="X519" t="n">
        <v>0.32</v>
      </c>
      <c r="Y519" t="n">
        <v>1</v>
      </c>
      <c r="Z519" t="n">
        <v>10</v>
      </c>
    </row>
    <row r="520">
      <c r="A520" t="n">
        <v>104</v>
      </c>
      <c r="B520" t="n">
        <v>150</v>
      </c>
      <c r="C520" t="inlineStr">
        <is>
          <t xml:space="preserve">CONCLUIDO	</t>
        </is>
      </c>
      <c r="D520" t="n">
        <v>3.5644</v>
      </c>
      <c r="E520" t="n">
        <v>28.06</v>
      </c>
      <c r="F520" t="n">
        <v>24.45</v>
      </c>
      <c r="G520" t="n">
        <v>133.35</v>
      </c>
      <c r="H520" t="n">
        <v>1.35</v>
      </c>
      <c r="I520" t="n">
        <v>11</v>
      </c>
      <c r="J520" t="n">
        <v>356.87</v>
      </c>
      <c r="K520" t="n">
        <v>61.82</v>
      </c>
      <c r="L520" t="n">
        <v>27</v>
      </c>
      <c r="M520" t="n">
        <v>9</v>
      </c>
      <c r="N520" t="n">
        <v>118.05</v>
      </c>
      <c r="O520" t="n">
        <v>44248.41</v>
      </c>
      <c r="P520" t="n">
        <v>376.43</v>
      </c>
      <c r="Q520" t="n">
        <v>1397.18</v>
      </c>
      <c r="R520" t="n">
        <v>81.81</v>
      </c>
      <c r="S520" t="n">
        <v>66.97</v>
      </c>
      <c r="T520" t="n">
        <v>4852.75</v>
      </c>
      <c r="U520" t="n">
        <v>0.82</v>
      </c>
      <c r="V520" t="n">
        <v>0.86</v>
      </c>
      <c r="W520" t="n">
        <v>5.31</v>
      </c>
      <c r="X520" t="n">
        <v>0.28</v>
      </c>
      <c r="Y520" t="n">
        <v>1</v>
      </c>
      <c r="Z520" t="n">
        <v>10</v>
      </c>
    </row>
    <row r="521">
      <c r="A521" t="n">
        <v>105</v>
      </c>
      <c r="B521" t="n">
        <v>150</v>
      </c>
      <c r="C521" t="inlineStr">
        <is>
          <t xml:space="preserve">CONCLUIDO	</t>
        </is>
      </c>
      <c r="D521" t="n">
        <v>3.5645</v>
      </c>
      <c r="E521" t="n">
        <v>28.05</v>
      </c>
      <c r="F521" t="n">
        <v>24.45</v>
      </c>
      <c r="G521" t="n">
        <v>133.34</v>
      </c>
      <c r="H521" t="n">
        <v>1.36</v>
      </c>
      <c r="I521" t="n">
        <v>11</v>
      </c>
      <c r="J521" t="n">
        <v>357.52</v>
      </c>
      <c r="K521" t="n">
        <v>61.82</v>
      </c>
      <c r="L521" t="n">
        <v>27.25</v>
      </c>
      <c r="M521" t="n">
        <v>8</v>
      </c>
      <c r="N521" t="n">
        <v>118.45</v>
      </c>
      <c r="O521" t="n">
        <v>44329.08</v>
      </c>
      <c r="P521" t="n">
        <v>377.29</v>
      </c>
      <c r="Q521" t="n">
        <v>1397.25</v>
      </c>
      <c r="R521" t="n">
        <v>81.76000000000001</v>
      </c>
      <c r="S521" t="n">
        <v>66.97</v>
      </c>
      <c r="T521" t="n">
        <v>4829.1</v>
      </c>
      <c r="U521" t="n">
        <v>0.82</v>
      </c>
      <c r="V521" t="n">
        <v>0.86</v>
      </c>
      <c r="W521" t="n">
        <v>5.31</v>
      </c>
      <c r="X521" t="n">
        <v>0.28</v>
      </c>
      <c r="Y521" t="n">
        <v>1</v>
      </c>
      <c r="Z521" t="n">
        <v>10</v>
      </c>
    </row>
    <row r="522">
      <c r="A522" t="n">
        <v>106</v>
      </c>
      <c r="B522" t="n">
        <v>150</v>
      </c>
      <c r="C522" t="inlineStr">
        <is>
          <t xml:space="preserve">CONCLUIDO	</t>
        </is>
      </c>
      <c r="D522" t="n">
        <v>3.5649</v>
      </c>
      <c r="E522" t="n">
        <v>28.05</v>
      </c>
      <c r="F522" t="n">
        <v>24.44</v>
      </c>
      <c r="G522" t="n">
        <v>133.33</v>
      </c>
      <c r="H522" t="n">
        <v>1.37</v>
      </c>
      <c r="I522" t="n">
        <v>11</v>
      </c>
      <c r="J522" t="n">
        <v>358.18</v>
      </c>
      <c r="K522" t="n">
        <v>61.82</v>
      </c>
      <c r="L522" t="n">
        <v>27.5</v>
      </c>
      <c r="M522" t="n">
        <v>7</v>
      </c>
      <c r="N522" t="n">
        <v>118.86</v>
      </c>
      <c r="O522" t="n">
        <v>44409.98</v>
      </c>
      <c r="P522" t="n">
        <v>377.49</v>
      </c>
      <c r="Q522" t="n">
        <v>1397.24</v>
      </c>
      <c r="R522" t="n">
        <v>81.70999999999999</v>
      </c>
      <c r="S522" t="n">
        <v>66.97</v>
      </c>
      <c r="T522" t="n">
        <v>4802.2</v>
      </c>
      <c r="U522" t="n">
        <v>0.82</v>
      </c>
      <c r="V522" t="n">
        <v>0.86</v>
      </c>
      <c r="W522" t="n">
        <v>5.31</v>
      </c>
      <c r="X522" t="n">
        <v>0.28</v>
      </c>
      <c r="Y522" t="n">
        <v>1</v>
      </c>
      <c r="Z522" t="n">
        <v>10</v>
      </c>
    </row>
    <row r="523">
      <c r="A523" t="n">
        <v>107</v>
      </c>
      <c r="B523" t="n">
        <v>150</v>
      </c>
      <c r="C523" t="inlineStr">
        <is>
          <t xml:space="preserve">CONCLUIDO	</t>
        </is>
      </c>
      <c r="D523" t="n">
        <v>3.5628</v>
      </c>
      <c r="E523" t="n">
        <v>28.07</v>
      </c>
      <c r="F523" t="n">
        <v>24.46</v>
      </c>
      <c r="G523" t="n">
        <v>133.42</v>
      </c>
      <c r="H523" t="n">
        <v>1.38</v>
      </c>
      <c r="I523" t="n">
        <v>11</v>
      </c>
      <c r="J523" t="n">
        <v>358.84</v>
      </c>
      <c r="K523" t="n">
        <v>61.82</v>
      </c>
      <c r="L523" t="n">
        <v>27.75</v>
      </c>
      <c r="M523" t="n">
        <v>6</v>
      </c>
      <c r="N523" t="n">
        <v>119.27</v>
      </c>
      <c r="O523" t="n">
        <v>44491.1</v>
      </c>
      <c r="P523" t="n">
        <v>377.09</v>
      </c>
      <c r="Q523" t="n">
        <v>1397.27</v>
      </c>
      <c r="R523" t="n">
        <v>81.98999999999999</v>
      </c>
      <c r="S523" t="n">
        <v>66.97</v>
      </c>
      <c r="T523" t="n">
        <v>4939.77</v>
      </c>
      <c r="U523" t="n">
        <v>0.82</v>
      </c>
      <c r="V523" t="n">
        <v>0.86</v>
      </c>
      <c r="W523" t="n">
        <v>5.32</v>
      </c>
      <c r="X523" t="n">
        <v>0.29</v>
      </c>
      <c r="Y523" t="n">
        <v>1</v>
      </c>
      <c r="Z523" t="n">
        <v>10</v>
      </c>
    </row>
    <row r="524">
      <c r="A524" t="n">
        <v>108</v>
      </c>
      <c r="B524" t="n">
        <v>150</v>
      </c>
      <c r="C524" t="inlineStr">
        <is>
          <t xml:space="preserve">CONCLUIDO	</t>
        </is>
      </c>
      <c r="D524" t="n">
        <v>3.5622</v>
      </c>
      <c r="E524" t="n">
        <v>28.07</v>
      </c>
      <c r="F524" t="n">
        <v>24.46</v>
      </c>
      <c r="G524" t="n">
        <v>133.44</v>
      </c>
      <c r="H524" t="n">
        <v>1.39</v>
      </c>
      <c r="I524" t="n">
        <v>11</v>
      </c>
      <c r="J524" t="n">
        <v>359.5</v>
      </c>
      <c r="K524" t="n">
        <v>61.82</v>
      </c>
      <c r="L524" t="n">
        <v>28</v>
      </c>
      <c r="M524" t="n">
        <v>6</v>
      </c>
      <c r="N524" t="n">
        <v>119.68</v>
      </c>
      <c r="O524" t="n">
        <v>44572.45</v>
      </c>
      <c r="P524" t="n">
        <v>378</v>
      </c>
      <c r="Q524" t="n">
        <v>1397.25</v>
      </c>
      <c r="R524" t="n">
        <v>82.09</v>
      </c>
      <c r="S524" t="n">
        <v>66.97</v>
      </c>
      <c r="T524" t="n">
        <v>4993.57</v>
      </c>
      <c r="U524" t="n">
        <v>0.82</v>
      </c>
      <c r="V524" t="n">
        <v>0.86</v>
      </c>
      <c r="W524" t="n">
        <v>5.32</v>
      </c>
      <c r="X524" t="n">
        <v>0.3</v>
      </c>
      <c r="Y524" t="n">
        <v>1</v>
      </c>
      <c r="Z524" t="n">
        <v>10</v>
      </c>
    </row>
    <row r="525">
      <c r="A525" t="n">
        <v>109</v>
      </c>
      <c r="B525" t="n">
        <v>150</v>
      </c>
      <c r="C525" t="inlineStr">
        <is>
          <t xml:space="preserve">CONCLUIDO	</t>
        </is>
      </c>
      <c r="D525" t="n">
        <v>3.5635</v>
      </c>
      <c r="E525" t="n">
        <v>28.06</v>
      </c>
      <c r="F525" t="n">
        <v>24.45</v>
      </c>
      <c r="G525" t="n">
        <v>133.38</v>
      </c>
      <c r="H525" t="n">
        <v>1.4</v>
      </c>
      <c r="I525" t="n">
        <v>11</v>
      </c>
      <c r="J525" t="n">
        <v>360.16</v>
      </c>
      <c r="K525" t="n">
        <v>61.82</v>
      </c>
      <c r="L525" t="n">
        <v>28.25</v>
      </c>
      <c r="M525" t="n">
        <v>6</v>
      </c>
      <c r="N525" t="n">
        <v>120.09</v>
      </c>
      <c r="O525" t="n">
        <v>44654.04</v>
      </c>
      <c r="P525" t="n">
        <v>378.23</v>
      </c>
      <c r="Q525" t="n">
        <v>1397.23</v>
      </c>
      <c r="R525" t="n">
        <v>81.91</v>
      </c>
      <c r="S525" t="n">
        <v>66.97</v>
      </c>
      <c r="T525" t="n">
        <v>4902.09</v>
      </c>
      <c r="U525" t="n">
        <v>0.82</v>
      </c>
      <c r="V525" t="n">
        <v>0.86</v>
      </c>
      <c r="W525" t="n">
        <v>5.31</v>
      </c>
      <c r="X525" t="n">
        <v>0.29</v>
      </c>
      <c r="Y525" t="n">
        <v>1</v>
      </c>
      <c r="Z525" t="n">
        <v>10</v>
      </c>
    </row>
    <row r="526">
      <c r="A526" t="n">
        <v>110</v>
      </c>
      <c r="B526" t="n">
        <v>150</v>
      </c>
      <c r="C526" t="inlineStr">
        <is>
          <t xml:space="preserve">CONCLUIDO	</t>
        </is>
      </c>
      <c r="D526" t="n">
        <v>3.564</v>
      </c>
      <c r="E526" t="n">
        <v>28.06</v>
      </c>
      <c r="F526" t="n">
        <v>24.45</v>
      </c>
      <c r="G526" t="n">
        <v>133.36</v>
      </c>
      <c r="H526" t="n">
        <v>1.41</v>
      </c>
      <c r="I526" t="n">
        <v>11</v>
      </c>
      <c r="J526" t="n">
        <v>360.82</v>
      </c>
      <c r="K526" t="n">
        <v>61.82</v>
      </c>
      <c r="L526" t="n">
        <v>28.5</v>
      </c>
      <c r="M526" t="n">
        <v>5</v>
      </c>
      <c r="N526" t="n">
        <v>120.5</v>
      </c>
      <c r="O526" t="n">
        <v>44735.86</v>
      </c>
      <c r="P526" t="n">
        <v>378.92</v>
      </c>
      <c r="Q526" t="n">
        <v>1397.23</v>
      </c>
      <c r="R526" t="n">
        <v>81.67</v>
      </c>
      <c r="S526" t="n">
        <v>66.97</v>
      </c>
      <c r="T526" t="n">
        <v>4781.06</v>
      </c>
      <c r="U526" t="n">
        <v>0.82</v>
      </c>
      <c r="V526" t="n">
        <v>0.86</v>
      </c>
      <c r="W526" t="n">
        <v>5.32</v>
      </c>
      <c r="X526" t="n">
        <v>0.28</v>
      </c>
      <c r="Y526" t="n">
        <v>1</v>
      </c>
      <c r="Z526" t="n">
        <v>10</v>
      </c>
    </row>
    <row r="527">
      <c r="A527" t="n">
        <v>111</v>
      </c>
      <c r="B527" t="n">
        <v>150</v>
      </c>
      <c r="C527" t="inlineStr">
        <is>
          <t xml:space="preserve">CONCLUIDO	</t>
        </is>
      </c>
      <c r="D527" t="n">
        <v>3.5632</v>
      </c>
      <c r="E527" t="n">
        <v>28.06</v>
      </c>
      <c r="F527" t="n">
        <v>24.46</v>
      </c>
      <c r="G527" t="n">
        <v>133.4</v>
      </c>
      <c r="H527" t="n">
        <v>1.42</v>
      </c>
      <c r="I527" t="n">
        <v>11</v>
      </c>
      <c r="J527" t="n">
        <v>361.49</v>
      </c>
      <c r="K527" t="n">
        <v>61.82</v>
      </c>
      <c r="L527" t="n">
        <v>28.75</v>
      </c>
      <c r="M527" t="n">
        <v>4</v>
      </c>
      <c r="N527" t="n">
        <v>120.92</v>
      </c>
      <c r="O527" t="n">
        <v>44817.91</v>
      </c>
      <c r="P527" t="n">
        <v>379.17</v>
      </c>
      <c r="Q527" t="n">
        <v>1397.23</v>
      </c>
      <c r="R527" t="n">
        <v>81.70999999999999</v>
      </c>
      <c r="S527" t="n">
        <v>66.97</v>
      </c>
      <c r="T527" t="n">
        <v>4801.34</v>
      </c>
      <c r="U527" t="n">
        <v>0.82</v>
      </c>
      <c r="V527" t="n">
        <v>0.86</v>
      </c>
      <c r="W527" t="n">
        <v>5.32</v>
      </c>
      <c r="X527" t="n">
        <v>0.29</v>
      </c>
      <c r="Y527" t="n">
        <v>1</v>
      </c>
      <c r="Z527" t="n">
        <v>10</v>
      </c>
    </row>
    <row r="528">
      <c r="A528" t="n">
        <v>112</v>
      </c>
      <c r="B528" t="n">
        <v>150</v>
      </c>
      <c r="C528" t="inlineStr">
        <is>
          <t xml:space="preserve">CONCLUIDO	</t>
        </is>
      </c>
      <c r="D528" t="n">
        <v>3.5641</v>
      </c>
      <c r="E528" t="n">
        <v>28.06</v>
      </c>
      <c r="F528" t="n">
        <v>24.45</v>
      </c>
      <c r="G528" t="n">
        <v>133.36</v>
      </c>
      <c r="H528" t="n">
        <v>1.43</v>
      </c>
      <c r="I528" t="n">
        <v>11</v>
      </c>
      <c r="J528" t="n">
        <v>362.16</v>
      </c>
      <c r="K528" t="n">
        <v>61.82</v>
      </c>
      <c r="L528" t="n">
        <v>29</v>
      </c>
      <c r="M528" t="n">
        <v>4</v>
      </c>
      <c r="N528" t="n">
        <v>121.34</v>
      </c>
      <c r="O528" t="n">
        <v>44900.33</v>
      </c>
      <c r="P528" t="n">
        <v>378.74</v>
      </c>
      <c r="Q528" t="n">
        <v>1397.24</v>
      </c>
      <c r="R528" t="n">
        <v>81.59999999999999</v>
      </c>
      <c r="S528" t="n">
        <v>66.97</v>
      </c>
      <c r="T528" t="n">
        <v>4747.94</v>
      </c>
      <c r="U528" t="n">
        <v>0.82</v>
      </c>
      <c r="V528" t="n">
        <v>0.86</v>
      </c>
      <c r="W528" t="n">
        <v>5.32</v>
      </c>
      <c r="X528" t="n">
        <v>0.28</v>
      </c>
      <c r="Y528" t="n">
        <v>1</v>
      </c>
      <c r="Z528" t="n">
        <v>10</v>
      </c>
    </row>
    <row r="529">
      <c r="A529" t="n">
        <v>113</v>
      </c>
      <c r="B529" t="n">
        <v>150</v>
      </c>
      <c r="C529" t="inlineStr">
        <is>
          <t xml:space="preserve">CONCLUIDO	</t>
        </is>
      </c>
      <c r="D529" t="n">
        <v>3.5641</v>
      </c>
      <c r="E529" t="n">
        <v>28.06</v>
      </c>
      <c r="F529" t="n">
        <v>24.45</v>
      </c>
      <c r="G529" t="n">
        <v>133.36</v>
      </c>
      <c r="H529" t="n">
        <v>1.44</v>
      </c>
      <c r="I529" t="n">
        <v>11</v>
      </c>
      <c r="J529" t="n">
        <v>362.83</v>
      </c>
      <c r="K529" t="n">
        <v>61.82</v>
      </c>
      <c r="L529" t="n">
        <v>29.25</v>
      </c>
      <c r="M529" t="n">
        <v>2</v>
      </c>
      <c r="N529" t="n">
        <v>121.75</v>
      </c>
      <c r="O529" t="n">
        <v>44982.86</v>
      </c>
      <c r="P529" t="n">
        <v>379.44</v>
      </c>
      <c r="Q529" t="n">
        <v>1397.31</v>
      </c>
      <c r="R529" t="n">
        <v>81.51000000000001</v>
      </c>
      <c r="S529" t="n">
        <v>66.97</v>
      </c>
      <c r="T529" t="n">
        <v>4702.29</v>
      </c>
      <c r="U529" t="n">
        <v>0.82</v>
      </c>
      <c r="V529" t="n">
        <v>0.86</v>
      </c>
      <c r="W529" t="n">
        <v>5.32</v>
      </c>
      <c r="X529" t="n">
        <v>0.28</v>
      </c>
      <c r="Y529" t="n">
        <v>1</v>
      </c>
      <c r="Z529" t="n">
        <v>10</v>
      </c>
    </row>
    <row r="530">
      <c r="A530" t="n">
        <v>114</v>
      </c>
      <c r="B530" t="n">
        <v>150</v>
      </c>
      <c r="C530" t="inlineStr">
        <is>
          <t xml:space="preserve">CONCLUIDO	</t>
        </is>
      </c>
      <c r="D530" t="n">
        <v>3.5637</v>
      </c>
      <c r="E530" t="n">
        <v>28.06</v>
      </c>
      <c r="F530" t="n">
        <v>24.45</v>
      </c>
      <c r="G530" t="n">
        <v>133.38</v>
      </c>
      <c r="H530" t="n">
        <v>1.45</v>
      </c>
      <c r="I530" t="n">
        <v>11</v>
      </c>
      <c r="J530" t="n">
        <v>363.5</v>
      </c>
      <c r="K530" t="n">
        <v>61.82</v>
      </c>
      <c r="L530" t="n">
        <v>29.5</v>
      </c>
      <c r="M530" t="n">
        <v>2</v>
      </c>
      <c r="N530" t="n">
        <v>122.18</v>
      </c>
      <c r="O530" t="n">
        <v>45065.64</v>
      </c>
      <c r="P530" t="n">
        <v>379.87</v>
      </c>
      <c r="Q530" t="n">
        <v>1397.27</v>
      </c>
      <c r="R530" t="n">
        <v>81.61</v>
      </c>
      <c r="S530" t="n">
        <v>66.97</v>
      </c>
      <c r="T530" t="n">
        <v>4753.68</v>
      </c>
      <c r="U530" t="n">
        <v>0.82</v>
      </c>
      <c r="V530" t="n">
        <v>0.86</v>
      </c>
      <c r="W530" t="n">
        <v>5.32</v>
      </c>
      <c r="X530" t="n">
        <v>0.29</v>
      </c>
      <c r="Y530" t="n">
        <v>1</v>
      </c>
      <c r="Z530" t="n">
        <v>10</v>
      </c>
    </row>
    <row r="531">
      <c r="A531" t="n">
        <v>115</v>
      </c>
      <c r="B531" t="n">
        <v>150</v>
      </c>
      <c r="C531" t="inlineStr">
        <is>
          <t xml:space="preserve">CONCLUIDO	</t>
        </is>
      </c>
      <c r="D531" t="n">
        <v>3.5634</v>
      </c>
      <c r="E531" t="n">
        <v>28.06</v>
      </c>
      <c r="F531" t="n">
        <v>24.45</v>
      </c>
      <c r="G531" t="n">
        <v>133.39</v>
      </c>
      <c r="H531" t="n">
        <v>1.46</v>
      </c>
      <c r="I531" t="n">
        <v>11</v>
      </c>
      <c r="J531" t="n">
        <v>364.17</v>
      </c>
      <c r="K531" t="n">
        <v>61.82</v>
      </c>
      <c r="L531" t="n">
        <v>29.75</v>
      </c>
      <c r="M531" t="n">
        <v>1</v>
      </c>
      <c r="N531" t="n">
        <v>122.6</v>
      </c>
      <c r="O531" t="n">
        <v>45148.66</v>
      </c>
      <c r="P531" t="n">
        <v>380.26</v>
      </c>
      <c r="Q531" t="n">
        <v>1397.28</v>
      </c>
      <c r="R531" t="n">
        <v>81.67</v>
      </c>
      <c r="S531" t="n">
        <v>66.97</v>
      </c>
      <c r="T531" t="n">
        <v>4780.57</v>
      </c>
      <c r="U531" t="n">
        <v>0.82</v>
      </c>
      <c r="V531" t="n">
        <v>0.86</v>
      </c>
      <c r="W531" t="n">
        <v>5.32</v>
      </c>
      <c r="X531" t="n">
        <v>0.29</v>
      </c>
      <c r="Y531" t="n">
        <v>1</v>
      </c>
      <c r="Z531" t="n">
        <v>10</v>
      </c>
    </row>
    <row r="532">
      <c r="A532" t="n">
        <v>116</v>
      </c>
      <c r="B532" t="n">
        <v>150</v>
      </c>
      <c r="C532" t="inlineStr">
        <is>
          <t xml:space="preserve">CONCLUIDO	</t>
        </is>
      </c>
      <c r="D532" t="n">
        <v>3.5634</v>
      </c>
      <c r="E532" t="n">
        <v>28.06</v>
      </c>
      <c r="F532" t="n">
        <v>24.45</v>
      </c>
      <c r="G532" t="n">
        <v>133.39</v>
      </c>
      <c r="H532" t="n">
        <v>1.47</v>
      </c>
      <c r="I532" t="n">
        <v>11</v>
      </c>
      <c r="J532" t="n">
        <v>364.85</v>
      </c>
      <c r="K532" t="n">
        <v>61.82</v>
      </c>
      <c r="L532" t="n">
        <v>30</v>
      </c>
      <c r="M532" t="n">
        <v>1</v>
      </c>
      <c r="N532" t="n">
        <v>123.02</v>
      </c>
      <c r="O532" t="n">
        <v>45231.92</v>
      </c>
      <c r="P532" t="n">
        <v>380.72</v>
      </c>
      <c r="Q532" t="n">
        <v>1397.28</v>
      </c>
      <c r="R532" t="n">
        <v>81.65000000000001</v>
      </c>
      <c r="S532" t="n">
        <v>66.97</v>
      </c>
      <c r="T532" t="n">
        <v>4773.39</v>
      </c>
      <c r="U532" t="n">
        <v>0.82</v>
      </c>
      <c r="V532" t="n">
        <v>0.86</v>
      </c>
      <c r="W532" t="n">
        <v>5.32</v>
      </c>
      <c r="X532" t="n">
        <v>0.29</v>
      </c>
      <c r="Y532" t="n">
        <v>1</v>
      </c>
      <c r="Z532" t="n">
        <v>10</v>
      </c>
    </row>
    <row r="533">
      <c r="A533" t="n">
        <v>117</v>
      </c>
      <c r="B533" t="n">
        <v>150</v>
      </c>
      <c r="C533" t="inlineStr">
        <is>
          <t xml:space="preserve">CONCLUIDO	</t>
        </is>
      </c>
      <c r="D533" t="n">
        <v>3.5635</v>
      </c>
      <c r="E533" t="n">
        <v>28.06</v>
      </c>
      <c r="F533" t="n">
        <v>24.45</v>
      </c>
      <c r="G533" t="n">
        <v>133.39</v>
      </c>
      <c r="H533" t="n">
        <v>1.48</v>
      </c>
      <c r="I533" t="n">
        <v>11</v>
      </c>
      <c r="J533" t="n">
        <v>365.52</v>
      </c>
      <c r="K533" t="n">
        <v>61.82</v>
      </c>
      <c r="L533" t="n">
        <v>30.25</v>
      </c>
      <c r="M533" t="n">
        <v>1</v>
      </c>
      <c r="N533" t="n">
        <v>123.45</v>
      </c>
      <c r="O533" t="n">
        <v>45315.43</v>
      </c>
      <c r="P533" t="n">
        <v>381.17</v>
      </c>
      <c r="Q533" t="n">
        <v>1397.28</v>
      </c>
      <c r="R533" t="n">
        <v>81.65000000000001</v>
      </c>
      <c r="S533" t="n">
        <v>66.97</v>
      </c>
      <c r="T533" t="n">
        <v>4771.05</v>
      </c>
      <c r="U533" t="n">
        <v>0.82</v>
      </c>
      <c r="V533" t="n">
        <v>0.86</v>
      </c>
      <c r="W533" t="n">
        <v>5.32</v>
      </c>
      <c r="X533" t="n">
        <v>0.29</v>
      </c>
      <c r="Y533" t="n">
        <v>1</v>
      </c>
      <c r="Z533" t="n">
        <v>10</v>
      </c>
    </row>
    <row r="534">
      <c r="A534" t="n">
        <v>118</v>
      </c>
      <c r="B534" t="n">
        <v>150</v>
      </c>
      <c r="C534" t="inlineStr">
        <is>
          <t xml:space="preserve">CONCLUIDO	</t>
        </is>
      </c>
      <c r="D534" t="n">
        <v>3.5633</v>
      </c>
      <c r="E534" t="n">
        <v>28.06</v>
      </c>
      <c r="F534" t="n">
        <v>24.46</v>
      </c>
      <c r="G534" t="n">
        <v>133.39</v>
      </c>
      <c r="H534" t="n">
        <v>1.49</v>
      </c>
      <c r="I534" t="n">
        <v>11</v>
      </c>
      <c r="J534" t="n">
        <v>366.2</v>
      </c>
      <c r="K534" t="n">
        <v>61.82</v>
      </c>
      <c r="L534" t="n">
        <v>30.5</v>
      </c>
      <c r="M534" t="n">
        <v>1</v>
      </c>
      <c r="N534" t="n">
        <v>123.88</v>
      </c>
      <c r="O534" t="n">
        <v>45399.2</v>
      </c>
      <c r="P534" t="n">
        <v>381.62</v>
      </c>
      <c r="Q534" t="n">
        <v>1397.28</v>
      </c>
      <c r="R534" t="n">
        <v>81.69</v>
      </c>
      <c r="S534" t="n">
        <v>66.97</v>
      </c>
      <c r="T534" t="n">
        <v>4789.43</v>
      </c>
      <c r="U534" t="n">
        <v>0.82</v>
      </c>
      <c r="V534" t="n">
        <v>0.86</v>
      </c>
      <c r="W534" t="n">
        <v>5.32</v>
      </c>
      <c r="X534" t="n">
        <v>0.29</v>
      </c>
      <c r="Y534" t="n">
        <v>1</v>
      </c>
      <c r="Z534" t="n">
        <v>10</v>
      </c>
    </row>
    <row r="535">
      <c r="A535" t="n">
        <v>119</v>
      </c>
      <c r="B535" t="n">
        <v>150</v>
      </c>
      <c r="C535" t="inlineStr">
        <is>
          <t xml:space="preserve">CONCLUIDO	</t>
        </is>
      </c>
      <c r="D535" t="n">
        <v>3.5631</v>
      </c>
      <c r="E535" t="n">
        <v>28.07</v>
      </c>
      <c r="F535" t="n">
        <v>24.46</v>
      </c>
      <c r="G535" t="n">
        <v>133.4</v>
      </c>
      <c r="H535" t="n">
        <v>1.49</v>
      </c>
      <c r="I535" t="n">
        <v>11</v>
      </c>
      <c r="J535" t="n">
        <v>366.88</v>
      </c>
      <c r="K535" t="n">
        <v>61.82</v>
      </c>
      <c r="L535" t="n">
        <v>30.75</v>
      </c>
      <c r="M535" t="n">
        <v>0</v>
      </c>
      <c r="N535" t="n">
        <v>124.31</v>
      </c>
      <c r="O535" t="n">
        <v>45483.22</v>
      </c>
      <c r="P535" t="n">
        <v>382.24</v>
      </c>
      <c r="Q535" t="n">
        <v>1397.28</v>
      </c>
      <c r="R535" t="n">
        <v>81.70999999999999</v>
      </c>
      <c r="S535" t="n">
        <v>66.97</v>
      </c>
      <c r="T535" t="n">
        <v>4802.61</v>
      </c>
      <c r="U535" t="n">
        <v>0.82</v>
      </c>
      <c r="V535" t="n">
        <v>0.86</v>
      </c>
      <c r="W535" t="n">
        <v>5.32</v>
      </c>
      <c r="X535" t="n">
        <v>0.29</v>
      </c>
      <c r="Y535" t="n">
        <v>1</v>
      </c>
      <c r="Z535" t="n">
        <v>10</v>
      </c>
    </row>
    <row r="536">
      <c r="A536" t="n">
        <v>0</v>
      </c>
      <c r="B536" t="n">
        <v>10</v>
      </c>
      <c r="C536" t="inlineStr">
        <is>
          <t xml:space="preserve">CONCLUIDO	</t>
        </is>
      </c>
      <c r="D536" t="n">
        <v>3.1705</v>
      </c>
      <c r="E536" t="n">
        <v>31.54</v>
      </c>
      <c r="F536" t="n">
        <v>28.33</v>
      </c>
      <c r="G536" t="n">
        <v>12.05</v>
      </c>
      <c r="H536" t="n">
        <v>0.64</v>
      </c>
      <c r="I536" t="n">
        <v>141</v>
      </c>
      <c r="J536" t="n">
        <v>26.11</v>
      </c>
      <c r="K536" t="n">
        <v>12.1</v>
      </c>
      <c r="L536" t="n">
        <v>1</v>
      </c>
      <c r="M536" t="n">
        <v>0</v>
      </c>
      <c r="N536" t="n">
        <v>3.01</v>
      </c>
      <c r="O536" t="n">
        <v>3454.41</v>
      </c>
      <c r="P536" t="n">
        <v>82.28</v>
      </c>
      <c r="Q536" t="n">
        <v>1397.74</v>
      </c>
      <c r="R536" t="n">
        <v>201.96</v>
      </c>
      <c r="S536" t="n">
        <v>66.97</v>
      </c>
      <c r="T536" t="n">
        <v>64278.12</v>
      </c>
      <c r="U536" t="n">
        <v>0.33</v>
      </c>
      <c r="V536" t="n">
        <v>0.74</v>
      </c>
      <c r="W536" t="n">
        <v>5.71</v>
      </c>
      <c r="X536" t="n">
        <v>4.16</v>
      </c>
      <c r="Y536" t="n">
        <v>1</v>
      </c>
      <c r="Z536" t="n">
        <v>10</v>
      </c>
    </row>
    <row r="537">
      <c r="A537" t="n">
        <v>0</v>
      </c>
      <c r="B537" t="n">
        <v>45</v>
      </c>
      <c r="C537" t="inlineStr">
        <is>
          <t xml:space="preserve">CONCLUIDO	</t>
        </is>
      </c>
      <c r="D537" t="n">
        <v>2.8227</v>
      </c>
      <c r="E537" t="n">
        <v>35.43</v>
      </c>
      <c r="F537" t="n">
        <v>29.59</v>
      </c>
      <c r="G537" t="n">
        <v>9.5</v>
      </c>
      <c r="H537" t="n">
        <v>0.18</v>
      </c>
      <c r="I537" t="n">
        <v>187</v>
      </c>
      <c r="J537" t="n">
        <v>98.70999999999999</v>
      </c>
      <c r="K537" t="n">
        <v>39.72</v>
      </c>
      <c r="L537" t="n">
        <v>1</v>
      </c>
      <c r="M537" t="n">
        <v>185</v>
      </c>
      <c r="N537" t="n">
        <v>12.99</v>
      </c>
      <c r="O537" t="n">
        <v>12407.75</v>
      </c>
      <c r="P537" t="n">
        <v>258.59</v>
      </c>
      <c r="Q537" t="n">
        <v>1397.44</v>
      </c>
      <c r="R537" t="n">
        <v>249.75</v>
      </c>
      <c r="S537" t="n">
        <v>66.97</v>
      </c>
      <c r="T537" t="n">
        <v>87939.41</v>
      </c>
      <c r="U537" t="n">
        <v>0.27</v>
      </c>
      <c r="V537" t="n">
        <v>0.71</v>
      </c>
      <c r="W537" t="n">
        <v>5.59</v>
      </c>
      <c r="X537" t="n">
        <v>5.42</v>
      </c>
      <c r="Y537" t="n">
        <v>1</v>
      </c>
      <c r="Z537" t="n">
        <v>10</v>
      </c>
    </row>
    <row r="538">
      <c r="A538" t="n">
        <v>1</v>
      </c>
      <c r="B538" t="n">
        <v>45</v>
      </c>
      <c r="C538" t="inlineStr">
        <is>
          <t xml:space="preserve">CONCLUIDO	</t>
        </is>
      </c>
      <c r="D538" t="n">
        <v>3.0111</v>
      </c>
      <c r="E538" t="n">
        <v>33.21</v>
      </c>
      <c r="F538" t="n">
        <v>28.3</v>
      </c>
      <c r="G538" t="n">
        <v>11.96</v>
      </c>
      <c r="H538" t="n">
        <v>0.22</v>
      </c>
      <c r="I538" t="n">
        <v>142</v>
      </c>
      <c r="J538" t="n">
        <v>99.02</v>
      </c>
      <c r="K538" t="n">
        <v>39.72</v>
      </c>
      <c r="L538" t="n">
        <v>1.25</v>
      </c>
      <c r="M538" t="n">
        <v>140</v>
      </c>
      <c r="N538" t="n">
        <v>13.05</v>
      </c>
      <c r="O538" t="n">
        <v>12446.14</v>
      </c>
      <c r="P538" t="n">
        <v>244.13</v>
      </c>
      <c r="Q538" t="n">
        <v>1397.65</v>
      </c>
      <c r="R538" t="n">
        <v>206.82</v>
      </c>
      <c r="S538" t="n">
        <v>66.97</v>
      </c>
      <c r="T538" t="n">
        <v>66699.64999999999</v>
      </c>
      <c r="U538" t="n">
        <v>0.32</v>
      </c>
      <c r="V538" t="n">
        <v>0.74</v>
      </c>
      <c r="W538" t="n">
        <v>5.54</v>
      </c>
      <c r="X538" t="n">
        <v>4.13</v>
      </c>
      <c r="Y538" t="n">
        <v>1</v>
      </c>
      <c r="Z538" t="n">
        <v>10</v>
      </c>
    </row>
    <row r="539">
      <c r="A539" t="n">
        <v>2</v>
      </c>
      <c r="B539" t="n">
        <v>45</v>
      </c>
      <c r="C539" t="inlineStr">
        <is>
          <t xml:space="preserve">CONCLUIDO	</t>
        </is>
      </c>
      <c r="D539" t="n">
        <v>3.1504</v>
      </c>
      <c r="E539" t="n">
        <v>31.74</v>
      </c>
      <c r="F539" t="n">
        <v>27.43</v>
      </c>
      <c r="G539" t="n">
        <v>14.57</v>
      </c>
      <c r="H539" t="n">
        <v>0.27</v>
      </c>
      <c r="I539" t="n">
        <v>113</v>
      </c>
      <c r="J539" t="n">
        <v>99.33</v>
      </c>
      <c r="K539" t="n">
        <v>39.72</v>
      </c>
      <c r="L539" t="n">
        <v>1.5</v>
      </c>
      <c r="M539" t="n">
        <v>111</v>
      </c>
      <c r="N539" t="n">
        <v>13.11</v>
      </c>
      <c r="O539" t="n">
        <v>12484.55</v>
      </c>
      <c r="P539" t="n">
        <v>233.69</v>
      </c>
      <c r="Q539" t="n">
        <v>1397.52</v>
      </c>
      <c r="R539" t="n">
        <v>178.32</v>
      </c>
      <c r="S539" t="n">
        <v>66.97</v>
      </c>
      <c r="T539" t="n">
        <v>52595.75</v>
      </c>
      <c r="U539" t="n">
        <v>0.38</v>
      </c>
      <c r="V539" t="n">
        <v>0.77</v>
      </c>
      <c r="W539" t="n">
        <v>5.5</v>
      </c>
      <c r="X539" t="n">
        <v>3.26</v>
      </c>
      <c r="Y539" t="n">
        <v>1</v>
      </c>
      <c r="Z539" t="n">
        <v>10</v>
      </c>
    </row>
    <row r="540">
      <c r="A540" t="n">
        <v>3</v>
      </c>
      <c r="B540" t="n">
        <v>45</v>
      </c>
      <c r="C540" t="inlineStr">
        <is>
          <t xml:space="preserve">CONCLUIDO	</t>
        </is>
      </c>
      <c r="D540" t="n">
        <v>3.2475</v>
      </c>
      <c r="E540" t="n">
        <v>30.79</v>
      </c>
      <c r="F540" t="n">
        <v>26.87</v>
      </c>
      <c r="G540" t="n">
        <v>17.15</v>
      </c>
      <c r="H540" t="n">
        <v>0.31</v>
      </c>
      <c r="I540" t="n">
        <v>94</v>
      </c>
      <c r="J540" t="n">
        <v>99.64</v>
      </c>
      <c r="K540" t="n">
        <v>39.72</v>
      </c>
      <c r="L540" t="n">
        <v>1.75</v>
      </c>
      <c r="M540" t="n">
        <v>92</v>
      </c>
      <c r="N540" t="n">
        <v>13.18</v>
      </c>
      <c r="O540" t="n">
        <v>12522.99</v>
      </c>
      <c r="P540" t="n">
        <v>226.05</v>
      </c>
      <c r="Q540" t="n">
        <v>1397.34</v>
      </c>
      <c r="R540" t="n">
        <v>160.21</v>
      </c>
      <c r="S540" t="n">
        <v>66.97</v>
      </c>
      <c r="T540" t="n">
        <v>43634.61</v>
      </c>
      <c r="U540" t="n">
        <v>0.42</v>
      </c>
      <c r="V540" t="n">
        <v>0.78</v>
      </c>
      <c r="W540" t="n">
        <v>5.46</v>
      </c>
      <c r="X540" t="n">
        <v>2.7</v>
      </c>
      <c r="Y540" t="n">
        <v>1</v>
      </c>
      <c r="Z540" t="n">
        <v>10</v>
      </c>
    </row>
    <row r="541">
      <c r="A541" t="n">
        <v>4</v>
      </c>
      <c r="B541" t="n">
        <v>45</v>
      </c>
      <c r="C541" t="inlineStr">
        <is>
          <t xml:space="preserve">CONCLUIDO	</t>
        </is>
      </c>
      <c r="D541" t="n">
        <v>3.3246</v>
      </c>
      <c r="E541" t="n">
        <v>30.08</v>
      </c>
      <c r="F541" t="n">
        <v>26.45</v>
      </c>
      <c r="G541" t="n">
        <v>19.83</v>
      </c>
      <c r="H541" t="n">
        <v>0.35</v>
      </c>
      <c r="I541" t="n">
        <v>80</v>
      </c>
      <c r="J541" t="n">
        <v>99.95</v>
      </c>
      <c r="K541" t="n">
        <v>39.72</v>
      </c>
      <c r="L541" t="n">
        <v>2</v>
      </c>
      <c r="M541" t="n">
        <v>78</v>
      </c>
      <c r="N541" t="n">
        <v>13.24</v>
      </c>
      <c r="O541" t="n">
        <v>12561.45</v>
      </c>
      <c r="P541" t="n">
        <v>219.26</v>
      </c>
      <c r="Q541" t="n">
        <v>1397.41</v>
      </c>
      <c r="R541" t="n">
        <v>146.34</v>
      </c>
      <c r="S541" t="n">
        <v>66.97</v>
      </c>
      <c r="T541" t="n">
        <v>36769.53</v>
      </c>
      <c r="U541" t="n">
        <v>0.46</v>
      </c>
      <c r="V541" t="n">
        <v>0.8</v>
      </c>
      <c r="W541" t="n">
        <v>5.44</v>
      </c>
      <c r="X541" t="n">
        <v>2.28</v>
      </c>
      <c r="Y541" t="n">
        <v>1</v>
      </c>
      <c r="Z541" t="n">
        <v>10</v>
      </c>
    </row>
    <row r="542">
      <c r="A542" t="n">
        <v>5</v>
      </c>
      <c r="B542" t="n">
        <v>45</v>
      </c>
      <c r="C542" t="inlineStr">
        <is>
          <t xml:space="preserve">CONCLUIDO	</t>
        </is>
      </c>
      <c r="D542" t="n">
        <v>3.3882</v>
      </c>
      <c r="E542" t="n">
        <v>29.51</v>
      </c>
      <c r="F542" t="n">
        <v>26.11</v>
      </c>
      <c r="G542" t="n">
        <v>22.7</v>
      </c>
      <c r="H542" t="n">
        <v>0.39</v>
      </c>
      <c r="I542" t="n">
        <v>69</v>
      </c>
      <c r="J542" t="n">
        <v>100.27</v>
      </c>
      <c r="K542" t="n">
        <v>39.72</v>
      </c>
      <c r="L542" t="n">
        <v>2.25</v>
      </c>
      <c r="M542" t="n">
        <v>67</v>
      </c>
      <c r="N542" t="n">
        <v>13.3</v>
      </c>
      <c r="O542" t="n">
        <v>12599.94</v>
      </c>
      <c r="P542" t="n">
        <v>213.01</v>
      </c>
      <c r="Q542" t="n">
        <v>1397.37</v>
      </c>
      <c r="R542" t="n">
        <v>135.72</v>
      </c>
      <c r="S542" t="n">
        <v>66.97</v>
      </c>
      <c r="T542" t="n">
        <v>31516.74</v>
      </c>
      <c r="U542" t="n">
        <v>0.49</v>
      </c>
      <c r="V542" t="n">
        <v>0.8100000000000001</v>
      </c>
      <c r="W542" t="n">
        <v>5.41</v>
      </c>
      <c r="X542" t="n">
        <v>1.94</v>
      </c>
      <c r="Y542" t="n">
        <v>1</v>
      </c>
      <c r="Z542" t="n">
        <v>10</v>
      </c>
    </row>
    <row r="543">
      <c r="A543" t="n">
        <v>6</v>
      </c>
      <c r="B543" t="n">
        <v>45</v>
      </c>
      <c r="C543" t="inlineStr">
        <is>
          <t xml:space="preserve">CONCLUIDO	</t>
        </is>
      </c>
      <c r="D543" t="n">
        <v>3.4318</v>
      </c>
      <c r="E543" t="n">
        <v>29.14</v>
      </c>
      <c r="F543" t="n">
        <v>25.9</v>
      </c>
      <c r="G543" t="n">
        <v>25.47</v>
      </c>
      <c r="H543" t="n">
        <v>0.44</v>
      </c>
      <c r="I543" t="n">
        <v>61</v>
      </c>
      <c r="J543" t="n">
        <v>100.58</v>
      </c>
      <c r="K543" t="n">
        <v>39.72</v>
      </c>
      <c r="L543" t="n">
        <v>2.5</v>
      </c>
      <c r="M543" t="n">
        <v>59</v>
      </c>
      <c r="N543" t="n">
        <v>13.36</v>
      </c>
      <c r="O543" t="n">
        <v>12638.45</v>
      </c>
      <c r="P543" t="n">
        <v>208.39</v>
      </c>
      <c r="Q543" t="n">
        <v>1397.29</v>
      </c>
      <c r="R543" t="n">
        <v>128.85</v>
      </c>
      <c r="S543" t="n">
        <v>66.97</v>
      </c>
      <c r="T543" t="n">
        <v>28121.32</v>
      </c>
      <c r="U543" t="n">
        <v>0.52</v>
      </c>
      <c r="V543" t="n">
        <v>0.8100000000000001</v>
      </c>
      <c r="W543" t="n">
        <v>5.4</v>
      </c>
      <c r="X543" t="n">
        <v>1.73</v>
      </c>
      <c r="Y543" t="n">
        <v>1</v>
      </c>
      <c r="Z543" t="n">
        <v>10</v>
      </c>
    </row>
    <row r="544">
      <c r="A544" t="n">
        <v>7</v>
      </c>
      <c r="B544" t="n">
        <v>45</v>
      </c>
      <c r="C544" t="inlineStr">
        <is>
          <t xml:space="preserve">CONCLUIDO	</t>
        </is>
      </c>
      <c r="D544" t="n">
        <v>3.4734</v>
      </c>
      <c r="E544" t="n">
        <v>28.79</v>
      </c>
      <c r="F544" t="n">
        <v>25.69</v>
      </c>
      <c r="G544" t="n">
        <v>28.55</v>
      </c>
      <c r="H544" t="n">
        <v>0.48</v>
      </c>
      <c r="I544" t="n">
        <v>54</v>
      </c>
      <c r="J544" t="n">
        <v>100.89</v>
      </c>
      <c r="K544" t="n">
        <v>39.72</v>
      </c>
      <c r="L544" t="n">
        <v>2.75</v>
      </c>
      <c r="M544" t="n">
        <v>52</v>
      </c>
      <c r="N544" t="n">
        <v>13.42</v>
      </c>
      <c r="O544" t="n">
        <v>12676.98</v>
      </c>
      <c r="P544" t="n">
        <v>202.96</v>
      </c>
      <c r="Q544" t="n">
        <v>1397.43</v>
      </c>
      <c r="R544" t="n">
        <v>122.11</v>
      </c>
      <c r="S544" t="n">
        <v>66.97</v>
      </c>
      <c r="T544" t="n">
        <v>24788.48</v>
      </c>
      <c r="U544" t="n">
        <v>0.55</v>
      </c>
      <c r="V544" t="n">
        <v>0.82</v>
      </c>
      <c r="W544" t="n">
        <v>5.39</v>
      </c>
      <c r="X544" t="n">
        <v>1.52</v>
      </c>
      <c r="Y544" t="n">
        <v>1</v>
      </c>
      <c r="Z544" t="n">
        <v>10</v>
      </c>
    </row>
    <row r="545">
      <c r="A545" t="n">
        <v>8</v>
      </c>
      <c r="B545" t="n">
        <v>45</v>
      </c>
      <c r="C545" t="inlineStr">
        <is>
          <t xml:space="preserve">CONCLUIDO	</t>
        </is>
      </c>
      <c r="D545" t="n">
        <v>3.5041</v>
      </c>
      <c r="E545" t="n">
        <v>28.54</v>
      </c>
      <c r="F545" t="n">
        <v>25.54</v>
      </c>
      <c r="G545" t="n">
        <v>31.28</v>
      </c>
      <c r="H545" t="n">
        <v>0.52</v>
      </c>
      <c r="I545" t="n">
        <v>49</v>
      </c>
      <c r="J545" t="n">
        <v>101.2</v>
      </c>
      <c r="K545" t="n">
        <v>39.72</v>
      </c>
      <c r="L545" t="n">
        <v>3</v>
      </c>
      <c r="M545" t="n">
        <v>47</v>
      </c>
      <c r="N545" t="n">
        <v>13.49</v>
      </c>
      <c r="O545" t="n">
        <v>12715.54</v>
      </c>
      <c r="P545" t="n">
        <v>198.56</v>
      </c>
      <c r="Q545" t="n">
        <v>1397.24</v>
      </c>
      <c r="R545" t="n">
        <v>117.29</v>
      </c>
      <c r="S545" t="n">
        <v>66.97</v>
      </c>
      <c r="T545" t="n">
        <v>22399.63</v>
      </c>
      <c r="U545" t="n">
        <v>0.57</v>
      </c>
      <c r="V545" t="n">
        <v>0.82</v>
      </c>
      <c r="W545" t="n">
        <v>5.38</v>
      </c>
      <c r="X545" t="n">
        <v>1.38</v>
      </c>
      <c r="Y545" t="n">
        <v>1</v>
      </c>
      <c r="Z545" t="n">
        <v>10</v>
      </c>
    </row>
    <row r="546">
      <c r="A546" t="n">
        <v>9</v>
      </c>
      <c r="B546" t="n">
        <v>45</v>
      </c>
      <c r="C546" t="inlineStr">
        <is>
          <t xml:space="preserve">CONCLUIDO	</t>
        </is>
      </c>
      <c r="D546" t="n">
        <v>3.5335</v>
      </c>
      <c r="E546" t="n">
        <v>28.3</v>
      </c>
      <c r="F546" t="n">
        <v>25.41</v>
      </c>
      <c r="G546" t="n">
        <v>34.65</v>
      </c>
      <c r="H546" t="n">
        <v>0.5600000000000001</v>
      </c>
      <c r="I546" t="n">
        <v>44</v>
      </c>
      <c r="J546" t="n">
        <v>101.52</v>
      </c>
      <c r="K546" t="n">
        <v>39.72</v>
      </c>
      <c r="L546" t="n">
        <v>3.25</v>
      </c>
      <c r="M546" t="n">
        <v>42</v>
      </c>
      <c r="N546" t="n">
        <v>13.55</v>
      </c>
      <c r="O546" t="n">
        <v>12754.13</v>
      </c>
      <c r="P546" t="n">
        <v>193.82</v>
      </c>
      <c r="Q546" t="n">
        <v>1397.24</v>
      </c>
      <c r="R546" t="n">
        <v>113.07</v>
      </c>
      <c r="S546" t="n">
        <v>66.97</v>
      </c>
      <c r="T546" t="n">
        <v>20316.57</v>
      </c>
      <c r="U546" t="n">
        <v>0.59</v>
      </c>
      <c r="V546" t="n">
        <v>0.83</v>
      </c>
      <c r="W546" t="n">
        <v>5.36</v>
      </c>
      <c r="X546" t="n">
        <v>1.24</v>
      </c>
      <c r="Y546" t="n">
        <v>1</v>
      </c>
      <c r="Z546" t="n">
        <v>10</v>
      </c>
    </row>
    <row r="547">
      <c r="A547" t="n">
        <v>10</v>
      </c>
      <c r="B547" t="n">
        <v>45</v>
      </c>
      <c r="C547" t="inlineStr">
        <is>
          <t xml:space="preserve">CONCLUIDO	</t>
        </is>
      </c>
      <c r="D547" t="n">
        <v>3.5583</v>
      </c>
      <c r="E547" t="n">
        <v>28.1</v>
      </c>
      <c r="F547" t="n">
        <v>25.29</v>
      </c>
      <c r="G547" t="n">
        <v>37.94</v>
      </c>
      <c r="H547" t="n">
        <v>0.6</v>
      </c>
      <c r="I547" t="n">
        <v>40</v>
      </c>
      <c r="J547" t="n">
        <v>101.83</v>
      </c>
      <c r="K547" t="n">
        <v>39.72</v>
      </c>
      <c r="L547" t="n">
        <v>3.5</v>
      </c>
      <c r="M547" t="n">
        <v>38</v>
      </c>
      <c r="N547" t="n">
        <v>13.61</v>
      </c>
      <c r="O547" t="n">
        <v>12792.74</v>
      </c>
      <c r="P547" t="n">
        <v>188.91</v>
      </c>
      <c r="Q547" t="n">
        <v>1397.32</v>
      </c>
      <c r="R547" t="n">
        <v>109.2</v>
      </c>
      <c r="S547" t="n">
        <v>66.97</v>
      </c>
      <c r="T547" t="n">
        <v>18399.72</v>
      </c>
      <c r="U547" t="n">
        <v>0.61</v>
      </c>
      <c r="V547" t="n">
        <v>0.83</v>
      </c>
      <c r="W547" t="n">
        <v>5.36</v>
      </c>
      <c r="X547" t="n">
        <v>1.13</v>
      </c>
      <c r="Y547" t="n">
        <v>1</v>
      </c>
      <c r="Z547" t="n">
        <v>10</v>
      </c>
    </row>
    <row r="548">
      <c r="A548" t="n">
        <v>11</v>
      </c>
      <c r="B548" t="n">
        <v>45</v>
      </c>
      <c r="C548" t="inlineStr">
        <is>
          <t xml:space="preserve">CONCLUIDO	</t>
        </is>
      </c>
      <c r="D548" t="n">
        <v>3.5764</v>
      </c>
      <c r="E548" t="n">
        <v>27.96</v>
      </c>
      <c r="F548" t="n">
        <v>25.21</v>
      </c>
      <c r="G548" t="n">
        <v>40.89</v>
      </c>
      <c r="H548" t="n">
        <v>0.65</v>
      </c>
      <c r="I548" t="n">
        <v>37</v>
      </c>
      <c r="J548" t="n">
        <v>102.14</v>
      </c>
      <c r="K548" t="n">
        <v>39.72</v>
      </c>
      <c r="L548" t="n">
        <v>3.75</v>
      </c>
      <c r="M548" t="n">
        <v>31</v>
      </c>
      <c r="N548" t="n">
        <v>13.68</v>
      </c>
      <c r="O548" t="n">
        <v>12831.37</v>
      </c>
      <c r="P548" t="n">
        <v>185.5</v>
      </c>
      <c r="Q548" t="n">
        <v>1397.29</v>
      </c>
      <c r="R548" t="n">
        <v>106.2</v>
      </c>
      <c r="S548" t="n">
        <v>66.97</v>
      </c>
      <c r="T548" t="n">
        <v>16917.92</v>
      </c>
      <c r="U548" t="n">
        <v>0.63</v>
      </c>
      <c r="V548" t="n">
        <v>0.83</v>
      </c>
      <c r="W548" t="n">
        <v>5.37</v>
      </c>
      <c r="X548" t="n">
        <v>1.05</v>
      </c>
      <c r="Y548" t="n">
        <v>1</v>
      </c>
      <c r="Z548" t="n">
        <v>10</v>
      </c>
    </row>
    <row r="549">
      <c r="A549" t="n">
        <v>12</v>
      </c>
      <c r="B549" t="n">
        <v>45</v>
      </c>
      <c r="C549" t="inlineStr">
        <is>
          <t xml:space="preserve">CONCLUIDO	</t>
        </is>
      </c>
      <c r="D549" t="n">
        <v>3.5944</v>
      </c>
      <c r="E549" t="n">
        <v>27.82</v>
      </c>
      <c r="F549" t="n">
        <v>25.13</v>
      </c>
      <c r="G549" t="n">
        <v>44.35</v>
      </c>
      <c r="H549" t="n">
        <v>0.6899999999999999</v>
      </c>
      <c r="I549" t="n">
        <v>34</v>
      </c>
      <c r="J549" t="n">
        <v>102.45</v>
      </c>
      <c r="K549" t="n">
        <v>39.72</v>
      </c>
      <c r="L549" t="n">
        <v>4</v>
      </c>
      <c r="M549" t="n">
        <v>21</v>
      </c>
      <c r="N549" t="n">
        <v>13.74</v>
      </c>
      <c r="O549" t="n">
        <v>12870.03</v>
      </c>
      <c r="P549" t="n">
        <v>180.96</v>
      </c>
      <c r="Q549" t="n">
        <v>1397.4</v>
      </c>
      <c r="R549" t="n">
        <v>103.68</v>
      </c>
      <c r="S549" t="n">
        <v>66.97</v>
      </c>
      <c r="T549" t="n">
        <v>15671.69</v>
      </c>
      <c r="U549" t="n">
        <v>0.65</v>
      </c>
      <c r="V549" t="n">
        <v>0.84</v>
      </c>
      <c r="W549" t="n">
        <v>5.36</v>
      </c>
      <c r="X549" t="n">
        <v>0.97</v>
      </c>
      <c r="Y549" t="n">
        <v>1</v>
      </c>
      <c r="Z549" t="n">
        <v>10</v>
      </c>
    </row>
    <row r="550">
      <c r="A550" t="n">
        <v>13</v>
      </c>
      <c r="B550" t="n">
        <v>45</v>
      </c>
      <c r="C550" t="inlineStr">
        <is>
          <t xml:space="preserve">CONCLUIDO	</t>
        </is>
      </c>
      <c r="D550" t="n">
        <v>3.604</v>
      </c>
      <c r="E550" t="n">
        <v>27.75</v>
      </c>
      <c r="F550" t="n">
        <v>25.08</v>
      </c>
      <c r="G550" t="n">
        <v>45.6</v>
      </c>
      <c r="H550" t="n">
        <v>0.73</v>
      </c>
      <c r="I550" t="n">
        <v>33</v>
      </c>
      <c r="J550" t="n">
        <v>102.77</v>
      </c>
      <c r="K550" t="n">
        <v>39.72</v>
      </c>
      <c r="L550" t="n">
        <v>4.25</v>
      </c>
      <c r="M550" t="n">
        <v>7</v>
      </c>
      <c r="N550" t="n">
        <v>13.8</v>
      </c>
      <c r="O550" t="n">
        <v>12908.71</v>
      </c>
      <c r="P550" t="n">
        <v>179.27</v>
      </c>
      <c r="Q550" t="n">
        <v>1397.47</v>
      </c>
      <c r="R550" t="n">
        <v>101.27</v>
      </c>
      <c r="S550" t="n">
        <v>66.97</v>
      </c>
      <c r="T550" t="n">
        <v>14470.84</v>
      </c>
      <c r="U550" t="n">
        <v>0.66</v>
      </c>
      <c r="V550" t="n">
        <v>0.84</v>
      </c>
      <c r="W550" t="n">
        <v>5.38</v>
      </c>
      <c r="X550" t="n">
        <v>0.91</v>
      </c>
      <c r="Y550" t="n">
        <v>1</v>
      </c>
      <c r="Z550" t="n">
        <v>10</v>
      </c>
    </row>
    <row r="551">
      <c r="A551" t="n">
        <v>14</v>
      </c>
      <c r="B551" t="n">
        <v>45</v>
      </c>
      <c r="C551" t="inlineStr">
        <is>
          <t xml:space="preserve">CONCLUIDO	</t>
        </is>
      </c>
      <c r="D551" t="n">
        <v>3.6012</v>
      </c>
      <c r="E551" t="n">
        <v>27.77</v>
      </c>
      <c r="F551" t="n">
        <v>25.1</v>
      </c>
      <c r="G551" t="n">
        <v>45.64</v>
      </c>
      <c r="H551" t="n">
        <v>0.77</v>
      </c>
      <c r="I551" t="n">
        <v>33</v>
      </c>
      <c r="J551" t="n">
        <v>103.08</v>
      </c>
      <c r="K551" t="n">
        <v>39.72</v>
      </c>
      <c r="L551" t="n">
        <v>4.5</v>
      </c>
      <c r="M551" t="n">
        <v>3</v>
      </c>
      <c r="N551" t="n">
        <v>13.87</v>
      </c>
      <c r="O551" t="n">
        <v>12947.42</v>
      </c>
      <c r="P551" t="n">
        <v>179.49</v>
      </c>
      <c r="Q551" t="n">
        <v>1397.37</v>
      </c>
      <c r="R551" t="n">
        <v>101.61</v>
      </c>
      <c r="S551" t="n">
        <v>66.97</v>
      </c>
      <c r="T551" t="n">
        <v>14639.87</v>
      </c>
      <c r="U551" t="n">
        <v>0.66</v>
      </c>
      <c r="V551" t="n">
        <v>0.84</v>
      </c>
      <c r="W551" t="n">
        <v>5.39</v>
      </c>
      <c r="X551" t="n">
        <v>0.9399999999999999</v>
      </c>
      <c r="Y551" t="n">
        <v>1</v>
      </c>
      <c r="Z551" t="n">
        <v>10</v>
      </c>
    </row>
    <row r="552">
      <c r="A552" t="n">
        <v>15</v>
      </c>
      <c r="B552" t="n">
        <v>45</v>
      </c>
      <c r="C552" t="inlineStr">
        <is>
          <t xml:space="preserve">CONCLUIDO	</t>
        </is>
      </c>
      <c r="D552" t="n">
        <v>3.6009</v>
      </c>
      <c r="E552" t="n">
        <v>27.77</v>
      </c>
      <c r="F552" t="n">
        <v>25.1</v>
      </c>
      <c r="G552" t="n">
        <v>45.64</v>
      </c>
      <c r="H552" t="n">
        <v>0.8100000000000001</v>
      </c>
      <c r="I552" t="n">
        <v>33</v>
      </c>
      <c r="J552" t="n">
        <v>103.4</v>
      </c>
      <c r="K552" t="n">
        <v>39.72</v>
      </c>
      <c r="L552" t="n">
        <v>4.75</v>
      </c>
      <c r="M552" t="n">
        <v>0</v>
      </c>
      <c r="N552" t="n">
        <v>13.93</v>
      </c>
      <c r="O552" t="n">
        <v>12986.15</v>
      </c>
      <c r="P552" t="n">
        <v>179.97</v>
      </c>
      <c r="Q552" t="n">
        <v>1397.35</v>
      </c>
      <c r="R552" t="n">
        <v>101.7</v>
      </c>
      <c r="S552" t="n">
        <v>66.97</v>
      </c>
      <c r="T552" t="n">
        <v>14688.13</v>
      </c>
      <c r="U552" t="n">
        <v>0.66</v>
      </c>
      <c r="V552" t="n">
        <v>0.84</v>
      </c>
      <c r="W552" t="n">
        <v>5.39</v>
      </c>
      <c r="X552" t="n">
        <v>0.9399999999999999</v>
      </c>
      <c r="Y552" t="n">
        <v>1</v>
      </c>
      <c r="Z552" t="n">
        <v>10</v>
      </c>
    </row>
    <row r="553">
      <c r="A553" t="n">
        <v>0</v>
      </c>
      <c r="B553" t="n">
        <v>105</v>
      </c>
      <c r="C553" t="inlineStr">
        <is>
          <t xml:space="preserve">CONCLUIDO	</t>
        </is>
      </c>
      <c r="D553" t="n">
        <v>1.9037</v>
      </c>
      <c r="E553" t="n">
        <v>52.53</v>
      </c>
      <c r="F553" t="n">
        <v>35.12</v>
      </c>
      <c r="G553" t="n">
        <v>5.76</v>
      </c>
      <c r="H553" t="n">
        <v>0.09</v>
      </c>
      <c r="I553" t="n">
        <v>366</v>
      </c>
      <c r="J553" t="n">
        <v>204</v>
      </c>
      <c r="K553" t="n">
        <v>55.27</v>
      </c>
      <c r="L553" t="n">
        <v>1</v>
      </c>
      <c r="M553" t="n">
        <v>364</v>
      </c>
      <c r="N553" t="n">
        <v>42.72</v>
      </c>
      <c r="O553" t="n">
        <v>25393.6</v>
      </c>
      <c r="P553" t="n">
        <v>504.52</v>
      </c>
      <c r="Q553" t="n">
        <v>1398.21</v>
      </c>
      <c r="R553" t="n">
        <v>430.07</v>
      </c>
      <c r="S553" t="n">
        <v>66.97</v>
      </c>
      <c r="T553" t="n">
        <v>177204.81</v>
      </c>
      <c r="U553" t="n">
        <v>0.16</v>
      </c>
      <c r="V553" t="n">
        <v>0.6</v>
      </c>
      <c r="W553" t="n">
        <v>5.9</v>
      </c>
      <c r="X553" t="n">
        <v>10.94</v>
      </c>
      <c r="Y553" t="n">
        <v>1</v>
      </c>
      <c r="Z553" t="n">
        <v>10</v>
      </c>
    </row>
    <row r="554">
      <c r="A554" t="n">
        <v>1</v>
      </c>
      <c r="B554" t="n">
        <v>105</v>
      </c>
      <c r="C554" t="inlineStr">
        <is>
          <t xml:space="preserve">CONCLUIDO	</t>
        </is>
      </c>
      <c r="D554" t="n">
        <v>2.2094</v>
      </c>
      <c r="E554" t="n">
        <v>45.26</v>
      </c>
      <c r="F554" t="n">
        <v>31.95</v>
      </c>
      <c r="G554" t="n">
        <v>7.23</v>
      </c>
      <c r="H554" t="n">
        <v>0.11</v>
      </c>
      <c r="I554" t="n">
        <v>265</v>
      </c>
      <c r="J554" t="n">
        <v>204.39</v>
      </c>
      <c r="K554" t="n">
        <v>55.27</v>
      </c>
      <c r="L554" t="n">
        <v>1.25</v>
      </c>
      <c r="M554" t="n">
        <v>263</v>
      </c>
      <c r="N554" t="n">
        <v>42.87</v>
      </c>
      <c r="O554" t="n">
        <v>25442.42</v>
      </c>
      <c r="P554" t="n">
        <v>457.58</v>
      </c>
      <c r="Q554" t="n">
        <v>1397.77</v>
      </c>
      <c r="R554" t="n">
        <v>327.07</v>
      </c>
      <c r="S554" t="n">
        <v>66.97</v>
      </c>
      <c r="T554" t="n">
        <v>126210.77</v>
      </c>
      <c r="U554" t="n">
        <v>0.2</v>
      </c>
      <c r="V554" t="n">
        <v>0.66</v>
      </c>
      <c r="W554" t="n">
        <v>5.71</v>
      </c>
      <c r="X554" t="n">
        <v>7.78</v>
      </c>
      <c r="Y554" t="n">
        <v>1</v>
      </c>
      <c r="Z554" t="n">
        <v>10</v>
      </c>
    </row>
    <row r="555">
      <c r="A555" t="n">
        <v>2</v>
      </c>
      <c r="B555" t="n">
        <v>105</v>
      </c>
      <c r="C555" t="inlineStr">
        <is>
          <t xml:space="preserve">CONCLUIDO	</t>
        </is>
      </c>
      <c r="D555" t="n">
        <v>2.4175</v>
      </c>
      <c r="E555" t="n">
        <v>41.36</v>
      </c>
      <c r="F555" t="n">
        <v>30.32</v>
      </c>
      <c r="G555" t="n">
        <v>8.710000000000001</v>
      </c>
      <c r="H555" t="n">
        <v>0.13</v>
      </c>
      <c r="I555" t="n">
        <v>209</v>
      </c>
      <c r="J555" t="n">
        <v>204.79</v>
      </c>
      <c r="K555" t="n">
        <v>55.27</v>
      </c>
      <c r="L555" t="n">
        <v>1.5</v>
      </c>
      <c r="M555" t="n">
        <v>207</v>
      </c>
      <c r="N555" t="n">
        <v>43.02</v>
      </c>
      <c r="O555" t="n">
        <v>25491.3</v>
      </c>
      <c r="P555" t="n">
        <v>433.07</v>
      </c>
      <c r="Q555" t="n">
        <v>1397.63</v>
      </c>
      <c r="R555" t="n">
        <v>272.96</v>
      </c>
      <c r="S555" t="n">
        <v>66.97</v>
      </c>
      <c r="T555" t="n">
        <v>99434.58</v>
      </c>
      <c r="U555" t="n">
        <v>0.25</v>
      </c>
      <c r="V555" t="n">
        <v>0.6899999999999999</v>
      </c>
      <c r="W555" t="n">
        <v>5.65</v>
      </c>
      <c r="X555" t="n">
        <v>6.15</v>
      </c>
      <c r="Y555" t="n">
        <v>1</v>
      </c>
      <c r="Z555" t="n">
        <v>10</v>
      </c>
    </row>
    <row r="556">
      <c r="A556" t="n">
        <v>3</v>
      </c>
      <c r="B556" t="n">
        <v>105</v>
      </c>
      <c r="C556" t="inlineStr">
        <is>
          <t xml:space="preserve">CONCLUIDO	</t>
        </is>
      </c>
      <c r="D556" t="n">
        <v>2.5823</v>
      </c>
      <c r="E556" t="n">
        <v>38.73</v>
      </c>
      <c r="F556" t="n">
        <v>29.19</v>
      </c>
      <c r="G556" t="n">
        <v>10.18</v>
      </c>
      <c r="H556" t="n">
        <v>0.15</v>
      </c>
      <c r="I556" t="n">
        <v>172</v>
      </c>
      <c r="J556" t="n">
        <v>205.18</v>
      </c>
      <c r="K556" t="n">
        <v>55.27</v>
      </c>
      <c r="L556" t="n">
        <v>1.75</v>
      </c>
      <c r="M556" t="n">
        <v>170</v>
      </c>
      <c r="N556" t="n">
        <v>43.16</v>
      </c>
      <c r="O556" t="n">
        <v>25540.22</v>
      </c>
      <c r="P556" t="n">
        <v>415.56</v>
      </c>
      <c r="Q556" t="n">
        <v>1397.47</v>
      </c>
      <c r="R556" t="n">
        <v>235.87</v>
      </c>
      <c r="S556" t="n">
        <v>66.97</v>
      </c>
      <c r="T556" t="n">
        <v>81074.37</v>
      </c>
      <c r="U556" t="n">
        <v>0.28</v>
      </c>
      <c r="V556" t="n">
        <v>0.72</v>
      </c>
      <c r="W556" t="n">
        <v>5.58</v>
      </c>
      <c r="X556" t="n">
        <v>5.01</v>
      </c>
      <c r="Y556" t="n">
        <v>1</v>
      </c>
      <c r="Z556" t="n">
        <v>10</v>
      </c>
    </row>
    <row r="557">
      <c r="A557" t="n">
        <v>4</v>
      </c>
      <c r="B557" t="n">
        <v>105</v>
      </c>
      <c r="C557" t="inlineStr">
        <is>
          <t xml:space="preserve">CONCLUIDO	</t>
        </is>
      </c>
      <c r="D557" t="n">
        <v>2.7112</v>
      </c>
      <c r="E557" t="n">
        <v>36.88</v>
      </c>
      <c r="F557" t="n">
        <v>28.4</v>
      </c>
      <c r="G557" t="n">
        <v>11.67</v>
      </c>
      <c r="H557" t="n">
        <v>0.17</v>
      </c>
      <c r="I557" t="n">
        <v>146</v>
      </c>
      <c r="J557" t="n">
        <v>205.58</v>
      </c>
      <c r="K557" t="n">
        <v>55.27</v>
      </c>
      <c r="L557" t="n">
        <v>2</v>
      </c>
      <c r="M557" t="n">
        <v>144</v>
      </c>
      <c r="N557" t="n">
        <v>43.31</v>
      </c>
      <c r="O557" t="n">
        <v>25589.2</v>
      </c>
      <c r="P557" t="n">
        <v>403.02</v>
      </c>
      <c r="Q557" t="n">
        <v>1397.55</v>
      </c>
      <c r="R557" t="n">
        <v>210.53</v>
      </c>
      <c r="S557" t="n">
        <v>66.97</v>
      </c>
      <c r="T557" t="n">
        <v>68535.53</v>
      </c>
      <c r="U557" t="n">
        <v>0.32</v>
      </c>
      <c r="V557" t="n">
        <v>0.74</v>
      </c>
      <c r="W557" t="n">
        <v>5.53</v>
      </c>
      <c r="X557" t="n">
        <v>4.23</v>
      </c>
      <c r="Y557" t="n">
        <v>1</v>
      </c>
      <c r="Z557" t="n">
        <v>10</v>
      </c>
    </row>
    <row r="558">
      <c r="A558" t="n">
        <v>5</v>
      </c>
      <c r="B558" t="n">
        <v>105</v>
      </c>
      <c r="C558" t="inlineStr">
        <is>
          <t xml:space="preserve">CONCLUIDO	</t>
        </is>
      </c>
      <c r="D558" t="n">
        <v>2.8124</v>
      </c>
      <c r="E558" t="n">
        <v>35.56</v>
      </c>
      <c r="F558" t="n">
        <v>27.84</v>
      </c>
      <c r="G558" t="n">
        <v>13.15</v>
      </c>
      <c r="H558" t="n">
        <v>0.19</v>
      </c>
      <c r="I558" t="n">
        <v>127</v>
      </c>
      <c r="J558" t="n">
        <v>205.98</v>
      </c>
      <c r="K558" t="n">
        <v>55.27</v>
      </c>
      <c r="L558" t="n">
        <v>2.25</v>
      </c>
      <c r="M558" t="n">
        <v>125</v>
      </c>
      <c r="N558" t="n">
        <v>43.46</v>
      </c>
      <c r="O558" t="n">
        <v>25638.22</v>
      </c>
      <c r="P558" t="n">
        <v>393.75</v>
      </c>
      <c r="Q558" t="n">
        <v>1397.45</v>
      </c>
      <c r="R558" t="n">
        <v>192.26</v>
      </c>
      <c r="S558" t="n">
        <v>66.97</v>
      </c>
      <c r="T558" t="n">
        <v>59497.32</v>
      </c>
      <c r="U558" t="n">
        <v>0.35</v>
      </c>
      <c r="V558" t="n">
        <v>0.76</v>
      </c>
      <c r="W558" t="n">
        <v>5.5</v>
      </c>
      <c r="X558" t="n">
        <v>3.67</v>
      </c>
      <c r="Y558" t="n">
        <v>1</v>
      </c>
      <c r="Z558" t="n">
        <v>10</v>
      </c>
    </row>
    <row r="559">
      <c r="A559" t="n">
        <v>6</v>
      </c>
      <c r="B559" t="n">
        <v>105</v>
      </c>
      <c r="C559" t="inlineStr">
        <is>
          <t xml:space="preserve">CONCLUIDO	</t>
        </is>
      </c>
      <c r="D559" t="n">
        <v>2.8993</v>
      </c>
      <c r="E559" t="n">
        <v>34.49</v>
      </c>
      <c r="F559" t="n">
        <v>27.38</v>
      </c>
      <c r="G559" t="n">
        <v>14.67</v>
      </c>
      <c r="H559" t="n">
        <v>0.22</v>
      </c>
      <c r="I559" t="n">
        <v>112</v>
      </c>
      <c r="J559" t="n">
        <v>206.38</v>
      </c>
      <c r="K559" t="n">
        <v>55.27</v>
      </c>
      <c r="L559" t="n">
        <v>2.5</v>
      </c>
      <c r="M559" t="n">
        <v>110</v>
      </c>
      <c r="N559" t="n">
        <v>43.6</v>
      </c>
      <c r="O559" t="n">
        <v>25687.3</v>
      </c>
      <c r="P559" t="n">
        <v>386.14</v>
      </c>
      <c r="Q559" t="n">
        <v>1397.36</v>
      </c>
      <c r="R559" t="n">
        <v>177.65</v>
      </c>
      <c r="S559" t="n">
        <v>66.97</v>
      </c>
      <c r="T559" t="n">
        <v>52268.25</v>
      </c>
      <c r="U559" t="n">
        <v>0.38</v>
      </c>
      <c r="V559" t="n">
        <v>0.77</v>
      </c>
      <c r="W559" t="n">
        <v>5.47</v>
      </c>
      <c r="X559" t="n">
        <v>3.21</v>
      </c>
      <c r="Y559" t="n">
        <v>1</v>
      </c>
      <c r="Z559" t="n">
        <v>10</v>
      </c>
    </row>
    <row r="560">
      <c r="A560" t="n">
        <v>7</v>
      </c>
      <c r="B560" t="n">
        <v>105</v>
      </c>
      <c r="C560" t="inlineStr">
        <is>
          <t xml:space="preserve">CONCLUIDO	</t>
        </is>
      </c>
      <c r="D560" t="n">
        <v>2.9648</v>
      </c>
      <c r="E560" t="n">
        <v>33.73</v>
      </c>
      <c r="F560" t="n">
        <v>27.07</v>
      </c>
      <c r="G560" t="n">
        <v>16.08</v>
      </c>
      <c r="H560" t="n">
        <v>0.24</v>
      </c>
      <c r="I560" t="n">
        <v>101</v>
      </c>
      <c r="J560" t="n">
        <v>206.78</v>
      </c>
      <c r="K560" t="n">
        <v>55.27</v>
      </c>
      <c r="L560" t="n">
        <v>2.75</v>
      </c>
      <c r="M560" t="n">
        <v>99</v>
      </c>
      <c r="N560" t="n">
        <v>43.75</v>
      </c>
      <c r="O560" t="n">
        <v>25736.42</v>
      </c>
      <c r="P560" t="n">
        <v>380.41</v>
      </c>
      <c r="Q560" t="n">
        <v>1397.36</v>
      </c>
      <c r="R560" t="n">
        <v>167.21</v>
      </c>
      <c r="S560" t="n">
        <v>66.97</v>
      </c>
      <c r="T560" t="n">
        <v>47100.73</v>
      </c>
      <c r="U560" t="n">
        <v>0.4</v>
      </c>
      <c r="V560" t="n">
        <v>0.78</v>
      </c>
      <c r="W560" t="n">
        <v>5.46</v>
      </c>
      <c r="X560" t="n">
        <v>2.9</v>
      </c>
      <c r="Y560" t="n">
        <v>1</v>
      </c>
      <c r="Z560" t="n">
        <v>10</v>
      </c>
    </row>
    <row r="561">
      <c r="A561" t="n">
        <v>8</v>
      </c>
      <c r="B561" t="n">
        <v>105</v>
      </c>
      <c r="C561" t="inlineStr">
        <is>
          <t xml:space="preserve">CONCLUIDO	</t>
        </is>
      </c>
      <c r="D561" t="n">
        <v>3.0287</v>
      </c>
      <c r="E561" t="n">
        <v>33.02</v>
      </c>
      <c r="F561" t="n">
        <v>26.76</v>
      </c>
      <c r="G561" t="n">
        <v>17.65</v>
      </c>
      <c r="H561" t="n">
        <v>0.26</v>
      </c>
      <c r="I561" t="n">
        <v>91</v>
      </c>
      <c r="J561" t="n">
        <v>207.17</v>
      </c>
      <c r="K561" t="n">
        <v>55.27</v>
      </c>
      <c r="L561" t="n">
        <v>3</v>
      </c>
      <c r="M561" t="n">
        <v>89</v>
      </c>
      <c r="N561" t="n">
        <v>43.9</v>
      </c>
      <c r="O561" t="n">
        <v>25785.6</v>
      </c>
      <c r="P561" t="n">
        <v>374.83</v>
      </c>
      <c r="Q561" t="n">
        <v>1397.35</v>
      </c>
      <c r="R561" t="n">
        <v>157.35</v>
      </c>
      <c r="S561" t="n">
        <v>66.97</v>
      </c>
      <c r="T561" t="n">
        <v>42222.77</v>
      </c>
      <c r="U561" t="n">
        <v>0.43</v>
      </c>
      <c r="V561" t="n">
        <v>0.79</v>
      </c>
      <c r="W561" t="n">
        <v>5.44</v>
      </c>
      <c r="X561" t="n">
        <v>2.59</v>
      </c>
      <c r="Y561" t="n">
        <v>1</v>
      </c>
      <c r="Z561" t="n">
        <v>10</v>
      </c>
    </row>
    <row r="562">
      <c r="A562" t="n">
        <v>9</v>
      </c>
      <c r="B562" t="n">
        <v>105</v>
      </c>
      <c r="C562" t="inlineStr">
        <is>
          <t xml:space="preserve">CONCLUIDO	</t>
        </is>
      </c>
      <c r="D562" t="n">
        <v>3.0794</v>
      </c>
      <c r="E562" t="n">
        <v>32.47</v>
      </c>
      <c r="F562" t="n">
        <v>26.54</v>
      </c>
      <c r="G562" t="n">
        <v>19.19</v>
      </c>
      <c r="H562" t="n">
        <v>0.28</v>
      </c>
      <c r="I562" t="n">
        <v>83</v>
      </c>
      <c r="J562" t="n">
        <v>207.57</v>
      </c>
      <c r="K562" t="n">
        <v>55.27</v>
      </c>
      <c r="L562" t="n">
        <v>3.25</v>
      </c>
      <c r="M562" t="n">
        <v>81</v>
      </c>
      <c r="N562" t="n">
        <v>44.05</v>
      </c>
      <c r="O562" t="n">
        <v>25834.83</v>
      </c>
      <c r="P562" t="n">
        <v>370.47</v>
      </c>
      <c r="Q562" t="n">
        <v>1397.34</v>
      </c>
      <c r="R562" t="n">
        <v>149.89</v>
      </c>
      <c r="S562" t="n">
        <v>66.97</v>
      </c>
      <c r="T562" t="n">
        <v>38530.27</v>
      </c>
      <c r="U562" t="n">
        <v>0.45</v>
      </c>
      <c r="V562" t="n">
        <v>0.79</v>
      </c>
      <c r="W562" t="n">
        <v>5.43</v>
      </c>
      <c r="X562" t="n">
        <v>2.37</v>
      </c>
      <c r="Y562" t="n">
        <v>1</v>
      </c>
      <c r="Z562" t="n">
        <v>10</v>
      </c>
    </row>
    <row r="563">
      <c r="A563" t="n">
        <v>10</v>
      </c>
      <c r="B563" t="n">
        <v>105</v>
      </c>
      <c r="C563" t="inlineStr">
        <is>
          <t xml:space="preserve">CONCLUIDO	</t>
        </is>
      </c>
      <c r="D563" t="n">
        <v>3.1274</v>
      </c>
      <c r="E563" t="n">
        <v>31.98</v>
      </c>
      <c r="F563" t="n">
        <v>26.33</v>
      </c>
      <c r="G563" t="n">
        <v>20.79</v>
      </c>
      <c r="H563" t="n">
        <v>0.3</v>
      </c>
      <c r="I563" t="n">
        <v>76</v>
      </c>
      <c r="J563" t="n">
        <v>207.97</v>
      </c>
      <c r="K563" t="n">
        <v>55.27</v>
      </c>
      <c r="L563" t="n">
        <v>3.5</v>
      </c>
      <c r="M563" t="n">
        <v>74</v>
      </c>
      <c r="N563" t="n">
        <v>44.2</v>
      </c>
      <c r="O563" t="n">
        <v>25884.1</v>
      </c>
      <c r="P563" t="n">
        <v>366.3</v>
      </c>
      <c r="Q563" t="n">
        <v>1397.21</v>
      </c>
      <c r="R563" t="n">
        <v>142.69</v>
      </c>
      <c r="S563" t="n">
        <v>66.97</v>
      </c>
      <c r="T563" t="n">
        <v>34968.33</v>
      </c>
      <c r="U563" t="n">
        <v>0.47</v>
      </c>
      <c r="V563" t="n">
        <v>0.8</v>
      </c>
      <c r="W563" t="n">
        <v>5.43</v>
      </c>
      <c r="X563" t="n">
        <v>2.16</v>
      </c>
      <c r="Y563" t="n">
        <v>1</v>
      </c>
      <c r="Z563" t="n">
        <v>10</v>
      </c>
    </row>
    <row r="564">
      <c r="A564" t="n">
        <v>11</v>
      </c>
      <c r="B564" t="n">
        <v>105</v>
      </c>
      <c r="C564" t="inlineStr">
        <is>
          <t xml:space="preserve">CONCLUIDO	</t>
        </is>
      </c>
      <c r="D564" t="n">
        <v>3.1639</v>
      </c>
      <c r="E564" t="n">
        <v>31.61</v>
      </c>
      <c r="F564" t="n">
        <v>26.16</v>
      </c>
      <c r="G564" t="n">
        <v>22.11</v>
      </c>
      <c r="H564" t="n">
        <v>0.32</v>
      </c>
      <c r="I564" t="n">
        <v>71</v>
      </c>
      <c r="J564" t="n">
        <v>208.37</v>
      </c>
      <c r="K564" t="n">
        <v>55.27</v>
      </c>
      <c r="L564" t="n">
        <v>3.75</v>
      </c>
      <c r="M564" t="n">
        <v>69</v>
      </c>
      <c r="N564" t="n">
        <v>44.35</v>
      </c>
      <c r="O564" t="n">
        <v>25933.43</v>
      </c>
      <c r="P564" t="n">
        <v>362.61</v>
      </c>
      <c r="Q564" t="n">
        <v>1397.38</v>
      </c>
      <c r="R564" t="n">
        <v>137.68</v>
      </c>
      <c r="S564" t="n">
        <v>66.97</v>
      </c>
      <c r="T564" t="n">
        <v>32484.27</v>
      </c>
      <c r="U564" t="n">
        <v>0.49</v>
      </c>
      <c r="V564" t="n">
        <v>0.8</v>
      </c>
      <c r="W564" t="n">
        <v>5.4</v>
      </c>
      <c r="X564" t="n">
        <v>1.99</v>
      </c>
      <c r="Y564" t="n">
        <v>1</v>
      </c>
      <c r="Z564" t="n">
        <v>10</v>
      </c>
    </row>
    <row r="565">
      <c r="A565" t="n">
        <v>12</v>
      </c>
      <c r="B565" t="n">
        <v>105</v>
      </c>
      <c r="C565" t="inlineStr">
        <is>
          <t xml:space="preserve">CONCLUIDO	</t>
        </is>
      </c>
      <c r="D565" t="n">
        <v>3.1948</v>
      </c>
      <c r="E565" t="n">
        <v>31.3</v>
      </c>
      <c r="F565" t="n">
        <v>26.06</v>
      </c>
      <c r="G565" t="n">
        <v>23.69</v>
      </c>
      <c r="H565" t="n">
        <v>0.34</v>
      </c>
      <c r="I565" t="n">
        <v>66</v>
      </c>
      <c r="J565" t="n">
        <v>208.77</v>
      </c>
      <c r="K565" t="n">
        <v>55.27</v>
      </c>
      <c r="L565" t="n">
        <v>4</v>
      </c>
      <c r="M565" t="n">
        <v>64</v>
      </c>
      <c r="N565" t="n">
        <v>44.5</v>
      </c>
      <c r="O565" t="n">
        <v>25982.82</v>
      </c>
      <c r="P565" t="n">
        <v>360</v>
      </c>
      <c r="Q565" t="n">
        <v>1397.32</v>
      </c>
      <c r="R565" t="n">
        <v>133.78</v>
      </c>
      <c r="S565" t="n">
        <v>66.97</v>
      </c>
      <c r="T565" t="n">
        <v>30562.97</v>
      </c>
      <c r="U565" t="n">
        <v>0.5</v>
      </c>
      <c r="V565" t="n">
        <v>0.8100000000000001</v>
      </c>
      <c r="W565" t="n">
        <v>5.42</v>
      </c>
      <c r="X565" t="n">
        <v>1.89</v>
      </c>
      <c r="Y565" t="n">
        <v>1</v>
      </c>
      <c r="Z565" t="n">
        <v>10</v>
      </c>
    </row>
    <row r="566">
      <c r="A566" t="n">
        <v>13</v>
      </c>
      <c r="B566" t="n">
        <v>105</v>
      </c>
      <c r="C566" t="inlineStr">
        <is>
          <t xml:space="preserve">CONCLUIDO	</t>
        </is>
      </c>
      <c r="D566" t="n">
        <v>3.2265</v>
      </c>
      <c r="E566" t="n">
        <v>30.99</v>
      </c>
      <c r="F566" t="n">
        <v>25.91</v>
      </c>
      <c r="G566" t="n">
        <v>25.08</v>
      </c>
      <c r="H566" t="n">
        <v>0.36</v>
      </c>
      <c r="I566" t="n">
        <v>62</v>
      </c>
      <c r="J566" t="n">
        <v>209.17</v>
      </c>
      <c r="K566" t="n">
        <v>55.27</v>
      </c>
      <c r="L566" t="n">
        <v>4.25</v>
      </c>
      <c r="M566" t="n">
        <v>60</v>
      </c>
      <c r="N566" t="n">
        <v>44.65</v>
      </c>
      <c r="O566" t="n">
        <v>26032.25</v>
      </c>
      <c r="P566" t="n">
        <v>356.8</v>
      </c>
      <c r="Q566" t="n">
        <v>1397.29</v>
      </c>
      <c r="R566" t="n">
        <v>129.33</v>
      </c>
      <c r="S566" t="n">
        <v>66.97</v>
      </c>
      <c r="T566" t="n">
        <v>28355.18</v>
      </c>
      <c r="U566" t="n">
        <v>0.52</v>
      </c>
      <c r="V566" t="n">
        <v>0.8100000000000001</v>
      </c>
      <c r="W566" t="n">
        <v>5.4</v>
      </c>
      <c r="X566" t="n">
        <v>1.75</v>
      </c>
      <c r="Y566" t="n">
        <v>1</v>
      </c>
      <c r="Z566" t="n">
        <v>10</v>
      </c>
    </row>
    <row r="567">
      <c r="A567" t="n">
        <v>14</v>
      </c>
      <c r="B567" t="n">
        <v>105</v>
      </c>
      <c r="C567" t="inlineStr">
        <is>
          <t xml:space="preserve">CONCLUIDO	</t>
        </is>
      </c>
      <c r="D567" t="n">
        <v>3.2562</v>
      </c>
      <c r="E567" t="n">
        <v>30.71</v>
      </c>
      <c r="F567" t="n">
        <v>25.79</v>
      </c>
      <c r="G567" t="n">
        <v>26.68</v>
      </c>
      <c r="H567" t="n">
        <v>0.38</v>
      </c>
      <c r="I567" t="n">
        <v>58</v>
      </c>
      <c r="J567" t="n">
        <v>209.58</v>
      </c>
      <c r="K567" t="n">
        <v>55.27</v>
      </c>
      <c r="L567" t="n">
        <v>4.5</v>
      </c>
      <c r="M567" t="n">
        <v>56</v>
      </c>
      <c r="N567" t="n">
        <v>44.8</v>
      </c>
      <c r="O567" t="n">
        <v>26081.73</v>
      </c>
      <c r="P567" t="n">
        <v>353.98</v>
      </c>
      <c r="Q567" t="n">
        <v>1397.21</v>
      </c>
      <c r="R567" t="n">
        <v>125.62</v>
      </c>
      <c r="S567" t="n">
        <v>66.97</v>
      </c>
      <c r="T567" t="n">
        <v>26521.14</v>
      </c>
      <c r="U567" t="n">
        <v>0.53</v>
      </c>
      <c r="V567" t="n">
        <v>0.82</v>
      </c>
      <c r="W567" t="n">
        <v>5.39</v>
      </c>
      <c r="X567" t="n">
        <v>1.63</v>
      </c>
      <c r="Y567" t="n">
        <v>1</v>
      </c>
      <c r="Z567" t="n">
        <v>10</v>
      </c>
    </row>
    <row r="568">
      <c r="A568" t="n">
        <v>15</v>
      </c>
      <c r="B568" t="n">
        <v>105</v>
      </c>
      <c r="C568" t="inlineStr">
        <is>
          <t xml:space="preserve">CONCLUIDO	</t>
        </is>
      </c>
      <c r="D568" t="n">
        <v>3.2862</v>
      </c>
      <c r="E568" t="n">
        <v>30.43</v>
      </c>
      <c r="F568" t="n">
        <v>25.68</v>
      </c>
      <c r="G568" t="n">
        <v>28.53</v>
      </c>
      <c r="H568" t="n">
        <v>0.4</v>
      </c>
      <c r="I568" t="n">
        <v>54</v>
      </c>
      <c r="J568" t="n">
        <v>209.98</v>
      </c>
      <c r="K568" t="n">
        <v>55.27</v>
      </c>
      <c r="L568" t="n">
        <v>4.75</v>
      </c>
      <c r="M568" t="n">
        <v>52</v>
      </c>
      <c r="N568" t="n">
        <v>44.95</v>
      </c>
      <c r="O568" t="n">
        <v>26131.27</v>
      </c>
      <c r="P568" t="n">
        <v>350.86</v>
      </c>
      <c r="Q568" t="n">
        <v>1397.26</v>
      </c>
      <c r="R568" t="n">
        <v>121.61</v>
      </c>
      <c r="S568" t="n">
        <v>66.97</v>
      </c>
      <c r="T568" t="n">
        <v>24537.51</v>
      </c>
      <c r="U568" t="n">
        <v>0.55</v>
      </c>
      <c r="V568" t="n">
        <v>0.82</v>
      </c>
      <c r="W568" t="n">
        <v>5.38</v>
      </c>
      <c r="X568" t="n">
        <v>1.51</v>
      </c>
      <c r="Y568" t="n">
        <v>1</v>
      </c>
      <c r="Z568" t="n">
        <v>10</v>
      </c>
    </row>
    <row r="569">
      <c r="A569" t="n">
        <v>16</v>
      </c>
      <c r="B569" t="n">
        <v>105</v>
      </c>
      <c r="C569" t="inlineStr">
        <is>
          <t xml:space="preserve">CONCLUIDO	</t>
        </is>
      </c>
      <c r="D569" t="n">
        <v>3.3063</v>
      </c>
      <c r="E569" t="n">
        <v>30.25</v>
      </c>
      <c r="F569" t="n">
        <v>25.61</v>
      </c>
      <c r="G569" t="n">
        <v>30.13</v>
      </c>
      <c r="H569" t="n">
        <v>0.42</v>
      </c>
      <c r="I569" t="n">
        <v>51</v>
      </c>
      <c r="J569" t="n">
        <v>210.38</v>
      </c>
      <c r="K569" t="n">
        <v>55.27</v>
      </c>
      <c r="L569" t="n">
        <v>5</v>
      </c>
      <c r="M569" t="n">
        <v>49</v>
      </c>
      <c r="N569" t="n">
        <v>45.11</v>
      </c>
      <c r="O569" t="n">
        <v>26180.86</v>
      </c>
      <c r="P569" t="n">
        <v>348.79</v>
      </c>
      <c r="Q569" t="n">
        <v>1397.28</v>
      </c>
      <c r="R569" t="n">
        <v>119.78</v>
      </c>
      <c r="S569" t="n">
        <v>66.97</v>
      </c>
      <c r="T569" t="n">
        <v>23636.32</v>
      </c>
      <c r="U569" t="n">
        <v>0.5600000000000001</v>
      </c>
      <c r="V569" t="n">
        <v>0.82</v>
      </c>
      <c r="W569" t="n">
        <v>5.37</v>
      </c>
      <c r="X569" t="n">
        <v>1.45</v>
      </c>
      <c r="Y569" t="n">
        <v>1</v>
      </c>
      <c r="Z569" t="n">
        <v>10</v>
      </c>
    </row>
    <row r="570">
      <c r="A570" t="n">
        <v>17</v>
      </c>
      <c r="B570" t="n">
        <v>105</v>
      </c>
      <c r="C570" t="inlineStr">
        <is>
          <t xml:space="preserve">CONCLUIDO	</t>
        </is>
      </c>
      <c r="D570" t="n">
        <v>3.323</v>
      </c>
      <c r="E570" t="n">
        <v>30.09</v>
      </c>
      <c r="F570" t="n">
        <v>25.54</v>
      </c>
      <c r="G570" t="n">
        <v>31.28</v>
      </c>
      <c r="H570" t="n">
        <v>0.44</v>
      </c>
      <c r="I570" t="n">
        <v>49</v>
      </c>
      <c r="J570" t="n">
        <v>210.78</v>
      </c>
      <c r="K570" t="n">
        <v>55.27</v>
      </c>
      <c r="L570" t="n">
        <v>5.25</v>
      </c>
      <c r="M570" t="n">
        <v>47</v>
      </c>
      <c r="N570" t="n">
        <v>45.26</v>
      </c>
      <c r="O570" t="n">
        <v>26230.5</v>
      </c>
      <c r="P570" t="n">
        <v>346.68</v>
      </c>
      <c r="Q570" t="n">
        <v>1397.36</v>
      </c>
      <c r="R570" t="n">
        <v>117.37</v>
      </c>
      <c r="S570" t="n">
        <v>66.97</v>
      </c>
      <c r="T570" t="n">
        <v>22444.03</v>
      </c>
      <c r="U570" t="n">
        <v>0.57</v>
      </c>
      <c r="V570" t="n">
        <v>0.82</v>
      </c>
      <c r="W570" t="n">
        <v>5.37</v>
      </c>
      <c r="X570" t="n">
        <v>1.38</v>
      </c>
      <c r="Y570" t="n">
        <v>1</v>
      </c>
      <c r="Z570" t="n">
        <v>10</v>
      </c>
    </row>
    <row r="571">
      <c r="A571" t="n">
        <v>18</v>
      </c>
      <c r="B571" t="n">
        <v>105</v>
      </c>
      <c r="C571" t="inlineStr">
        <is>
          <t xml:space="preserve">CONCLUIDO	</t>
        </is>
      </c>
      <c r="D571" t="n">
        <v>3.3449</v>
      </c>
      <c r="E571" t="n">
        <v>29.9</v>
      </c>
      <c r="F571" t="n">
        <v>25.47</v>
      </c>
      <c r="G571" t="n">
        <v>33.22</v>
      </c>
      <c r="H571" t="n">
        <v>0.46</v>
      </c>
      <c r="I571" t="n">
        <v>46</v>
      </c>
      <c r="J571" t="n">
        <v>211.18</v>
      </c>
      <c r="K571" t="n">
        <v>55.27</v>
      </c>
      <c r="L571" t="n">
        <v>5.5</v>
      </c>
      <c r="M571" t="n">
        <v>44</v>
      </c>
      <c r="N571" t="n">
        <v>45.41</v>
      </c>
      <c r="O571" t="n">
        <v>26280.2</v>
      </c>
      <c r="P571" t="n">
        <v>344.25</v>
      </c>
      <c r="Q571" t="n">
        <v>1397.34</v>
      </c>
      <c r="R571" t="n">
        <v>114.65</v>
      </c>
      <c r="S571" t="n">
        <v>66.97</v>
      </c>
      <c r="T571" t="n">
        <v>21096.8</v>
      </c>
      <c r="U571" t="n">
        <v>0.58</v>
      </c>
      <c r="V571" t="n">
        <v>0.83</v>
      </c>
      <c r="W571" t="n">
        <v>5.37</v>
      </c>
      <c r="X571" t="n">
        <v>1.3</v>
      </c>
      <c r="Y571" t="n">
        <v>1</v>
      </c>
      <c r="Z571" t="n">
        <v>10</v>
      </c>
    </row>
    <row r="572">
      <c r="A572" t="n">
        <v>19</v>
      </c>
      <c r="B572" t="n">
        <v>105</v>
      </c>
      <c r="C572" t="inlineStr">
        <is>
          <t xml:space="preserve">CONCLUIDO	</t>
        </is>
      </c>
      <c r="D572" t="n">
        <v>3.3613</v>
      </c>
      <c r="E572" t="n">
        <v>29.75</v>
      </c>
      <c r="F572" t="n">
        <v>25.4</v>
      </c>
      <c r="G572" t="n">
        <v>34.64</v>
      </c>
      <c r="H572" t="n">
        <v>0.48</v>
      </c>
      <c r="I572" t="n">
        <v>44</v>
      </c>
      <c r="J572" t="n">
        <v>211.59</v>
      </c>
      <c r="K572" t="n">
        <v>55.27</v>
      </c>
      <c r="L572" t="n">
        <v>5.75</v>
      </c>
      <c r="M572" t="n">
        <v>42</v>
      </c>
      <c r="N572" t="n">
        <v>45.57</v>
      </c>
      <c r="O572" t="n">
        <v>26329.94</v>
      </c>
      <c r="P572" t="n">
        <v>342.08</v>
      </c>
      <c r="Q572" t="n">
        <v>1397.36</v>
      </c>
      <c r="R572" t="n">
        <v>112.91</v>
      </c>
      <c r="S572" t="n">
        <v>66.97</v>
      </c>
      <c r="T572" t="n">
        <v>20235.58</v>
      </c>
      <c r="U572" t="n">
        <v>0.59</v>
      </c>
      <c r="V572" t="n">
        <v>0.83</v>
      </c>
      <c r="W572" t="n">
        <v>5.36</v>
      </c>
      <c r="X572" t="n">
        <v>1.23</v>
      </c>
      <c r="Y572" t="n">
        <v>1</v>
      </c>
      <c r="Z572" t="n">
        <v>10</v>
      </c>
    </row>
    <row r="573">
      <c r="A573" t="n">
        <v>20</v>
      </c>
      <c r="B573" t="n">
        <v>105</v>
      </c>
      <c r="C573" t="inlineStr">
        <is>
          <t xml:space="preserve">CONCLUIDO	</t>
        </is>
      </c>
      <c r="D573" t="n">
        <v>3.3755</v>
      </c>
      <c r="E573" t="n">
        <v>29.63</v>
      </c>
      <c r="F573" t="n">
        <v>25.36</v>
      </c>
      <c r="G573" t="n">
        <v>36.22</v>
      </c>
      <c r="H573" t="n">
        <v>0.5</v>
      </c>
      <c r="I573" t="n">
        <v>42</v>
      </c>
      <c r="J573" t="n">
        <v>211.99</v>
      </c>
      <c r="K573" t="n">
        <v>55.27</v>
      </c>
      <c r="L573" t="n">
        <v>6</v>
      </c>
      <c r="M573" t="n">
        <v>40</v>
      </c>
      <c r="N573" t="n">
        <v>45.72</v>
      </c>
      <c r="O573" t="n">
        <v>26379.74</v>
      </c>
      <c r="P573" t="n">
        <v>340.59</v>
      </c>
      <c r="Q573" t="n">
        <v>1397.23</v>
      </c>
      <c r="R573" t="n">
        <v>111.19</v>
      </c>
      <c r="S573" t="n">
        <v>66.97</v>
      </c>
      <c r="T573" t="n">
        <v>19384.25</v>
      </c>
      <c r="U573" t="n">
        <v>0.6</v>
      </c>
      <c r="V573" t="n">
        <v>0.83</v>
      </c>
      <c r="W573" t="n">
        <v>5.37</v>
      </c>
      <c r="X573" t="n">
        <v>1.19</v>
      </c>
      <c r="Y573" t="n">
        <v>1</v>
      </c>
      <c r="Z573" t="n">
        <v>10</v>
      </c>
    </row>
    <row r="574">
      <c r="A574" t="n">
        <v>21</v>
      </c>
      <c r="B574" t="n">
        <v>105</v>
      </c>
      <c r="C574" t="inlineStr">
        <is>
          <t xml:space="preserve">CONCLUIDO	</t>
        </is>
      </c>
      <c r="D574" t="n">
        <v>3.3927</v>
      </c>
      <c r="E574" t="n">
        <v>29.47</v>
      </c>
      <c r="F574" t="n">
        <v>25.29</v>
      </c>
      <c r="G574" t="n">
        <v>37.93</v>
      </c>
      <c r="H574" t="n">
        <v>0.52</v>
      </c>
      <c r="I574" t="n">
        <v>40</v>
      </c>
      <c r="J574" t="n">
        <v>212.4</v>
      </c>
      <c r="K574" t="n">
        <v>55.27</v>
      </c>
      <c r="L574" t="n">
        <v>6.25</v>
      </c>
      <c r="M574" t="n">
        <v>38</v>
      </c>
      <c r="N574" t="n">
        <v>45.87</v>
      </c>
      <c r="O574" t="n">
        <v>26429.59</v>
      </c>
      <c r="P574" t="n">
        <v>338</v>
      </c>
      <c r="Q574" t="n">
        <v>1397.25</v>
      </c>
      <c r="R574" t="n">
        <v>109</v>
      </c>
      <c r="S574" t="n">
        <v>66.97</v>
      </c>
      <c r="T574" t="n">
        <v>18299.82</v>
      </c>
      <c r="U574" t="n">
        <v>0.61</v>
      </c>
      <c r="V574" t="n">
        <v>0.83</v>
      </c>
      <c r="W574" t="n">
        <v>5.36</v>
      </c>
      <c r="X574" t="n">
        <v>1.12</v>
      </c>
      <c r="Y574" t="n">
        <v>1</v>
      </c>
      <c r="Z574" t="n">
        <v>10</v>
      </c>
    </row>
    <row r="575">
      <c r="A575" t="n">
        <v>22</v>
      </c>
      <c r="B575" t="n">
        <v>105</v>
      </c>
      <c r="C575" t="inlineStr">
        <is>
          <t xml:space="preserve">CONCLUIDO	</t>
        </is>
      </c>
      <c r="D575" t="n">
        <v>3.4126</v>
      </c>
      <c r="E575" t="n">
        <v>29.3</v>
      </c>
      <c r="F575" t="n">
        <v>25.2</v>
      </c>
      <c r="G575" t="n">
        <v>39.78</v>
      </c>
      <c r="H575" t="n">
        <v>0.54</v>
      </c>
      <c r="I575" t="n">
        <v>38</v>
      </c>
      <c r="J575" t="n">
        <v>212.8</v>
      </c>
      <c r="K575" t="n">
        <v>55.27</v>
      </c>
      <c r="L575" t="n">
        <v>6.5</v>
      </c>
      <c r="M575" t="n">
        <v>36</v>
      </c>
      <c r="N575" t="n">
        <v>46.03</v>
      </c>
      <c r="O575" t="n">
        <v>26479.5</v>
      </c>
      <c r="P575" t="n">
        <v>335.46</v>
      </c>
      <c r="Q575" t="n">
        <v>1397.31</v>
      </c>
      <c r="R575" t="n">
        <v>106.18</v>
      </c>
      <c r="S575" t="n">
        <v>66.97</v>
      </c>
      <c r="T575" t="n">
        <v>16902.31</v>
      </c>
      <c r="U575" t="n">
        <v>0.63</v>
      </c>
      <c r="V575" t="n">
        <v>0.84</v>
      </c>
      <c r="W575" t="n">
        <v>5.35</v>
      </c>
      <c r="X575" t="n">
        <v>1.03</v>
      </c>
      <c r="Y575" t="n">
        <v>1</v>
      </c>
      <c r="Z575" t="n">
        <v>10</v>
      </c>
    </row>
    <row r="576">
      <c r="A576" t="n">
        <v>23</v>
      </c>
      <c r="B576" t="n">
        <v>105</v>
      </c>
      <c r="C576" t="inlineStr">
        <is>
          <t xml:space="preserve">CONCLUIDO	</t>
        </is>
      </c>
      <c r="D576" t="n">
        <v>3.4158</v>
      </c>
      <c r="E576" t="n">
        <v>29.28</v>
      </c>
      <c r="F576" t="n">
        <v>25.21</v>
      </c>
      <c r="G576" t="n">
        <v>40.88</v>
      </c>
      <c r="H576" t="n">
        <v>0.5600000000000001</v>
      </c>
      <c r="I576" t="n">
        <v>37</v>
      </c>
      <c r="J576" t="n">
        <v>213.21</v>
      </c>
      <c r="K576" t="n">
        <v>55.27</v>
      </c>
      <c r="L576" t="n">
        <v>6.75</v>
      </c>
      <c r="M576" t="n">
        <v>35</v>
      </c>
      <c r="N576" t="n">
        <v>46.18</v>
      </c>
      <c r="O576" t="n">
        <v>26529.46</v>
      </c>
      <c r="P576" t="n">
        <v>334.79</v>
      </c>
      <c r="Q576" t="n">
        <v>1397.22</v>
      </c>
      <c r="R576" t="n">
        <v>106.49</v>
      </c>
      <c r="S576" t="n">
        <v>66.97</v>
      </c>
      <c r="T576" t="n">
        <v>17060.88</v>
      </c>
      <c r="U576" t="n">
        <v>0.63</v>
      </c>
      <c r="V576" t="n">
        <v>0.83</v>
      </c>
      <c r="W576" t="n">
        <v>5.36</v>
      </c>
      <c r="X576" t="n">
        <v>1.04</v>
      </c>
      <c r="Y576" t="n">
        <v>1</v>
      </c>
      <c r="Z576" t="n">
        <v>10</v>
      </c>
    </row>
    <row r="577">
      <c r="A577" t="n">
        <v>24</v>
      </c>
      <c r="B577" t="n">
        <v>105</v>
      </c>
      <c r="C577" t="inlineStr">
        <is>
          <t xml:space="preserve">CONCLUIDO	</t>
        </is>
      </c>
      <c r="D577" t="n">
        <v>3.4346</v>
      </c>
      <c r="E577" t="n">
        <v>29.12</v>
      </c>
      <c r="F577" t="n">
        <v>25.13</v>
      </c>
      <c r="G577" t="n">
        <v>43.08</v>
      </c>
      <c r="H577" t="n">
        <v>0.58</v>
      </c>
      <c r="I577" t="n">
        <v>35</v>
      </c>
      <c r="J577" t="n">
        <v>213.61</v>
      </c>
      <c r="K577" t="n">
        <v>55.27</v>
      </c>
      <c r="L577" t="n">
        <v>7</v>
      </c>
      <c r="M577" t="n">
        <v>33</v>
      </c>
      <c r="N577" t="n">
        <v>46.34</v>
      </c>
      <c r="O577" t="n">
        <v>26579.47</v>
      </c>
      <c r="P577" t="n">
        <v>331.64</v>
      </c>
      <c r="Q577" t="n">
        <v>1397.2</v>
      </c>
      <c r="R577" t="n">
        <v>104.03</v>
      </c>
      <c r="S577" t="n">
        <v>66.97</v>
      </c>
      <c r="T577" t="n">
        <v>15844.06</v>
      </c>
      <c r="U577" t="n">
        <v>0.64</v>
      </c>
      <c r="V577" t="n">
        <v>0.84</v>
      </c>
      <c r="W577" t="n">
        <v>5.35</v>
      </c>
      <c r="X577" t="n">
        <v>0.96</v>
      </c>
      <c r="Y577" t="n">
        <v>1</v>
      </c>
      <c r="Z577" t="n">
        <v>10</v>
      </c>
    </row>
    <row r="578">
      <c r="A578" t="n">
        <v>25</v>
      </c>
      <c r="B578" t="n">
        <v>105</v>
      </c>
      <c r="C578" t="inlineStr">
        <is>
          <t xml:space="preserve">CONCLUIDO	</t>
        </is>
      </c>
      <c r="D578" t="n">
        <v>3.4431</v>
      </c>
      <c r="E578" t="n">
        <v>29.04</v>
      </c>
      <c r="F578" t="n">
        <v>25.1</v>
      </c>
      <c r="G578" t="n">
        <v>44.29</v>
      </c>
      <c r="H578" t="n">
        <v>0.6</v>
      </c>
      <c r="I578" t="n">
        <v>34</v>
      </c>
      <c r="J578" t="n">
        <v>214.02</v>
      </c>
      <c r="K578" t="n">
        <v>55.27</v>
      </c>
      <c r="L578" t="n">
        <v>7.25</v>
      </c>
      <c r="M578" t="n">
        <v>32</v>
      </c>
      <c r="N578" t="n">
        <v>46.49</v>
      </c>
      <c r="O578" t="n">
        <v>26629.54</v>
      </c>
      <c r="P578" t="n">
        <v>330.06</v>
      </c>
      <c r="Q578" t="n">
        <v>1397.34</v>
      </c>
      <c r="R578" t="n">
        <v>103.01</v>
      </c>
      <c r="S578" t="n">
        <v>66.97</v>
      </c>
      <c r="T578" t="n">
        <v>15338.36</v>
      </c>
      <c r="U578" t="n">
        <v>0.65</v>
      </c>
      <c r="V578" t="n">
        <v>0.84</v>
      </c>
      <c r="W578" t="n">
        <v>5.35</v>
      </c>
      <c r="X578" t="n">
        <v>0.93</v>
      </c>
      <c r="Y578" t="n">
        <v>1</v>
      </c>
      <c r="Z578" t="n">
        <v>10</v>
      </c>
    </row>
    <row r="579">
      <c r="A579" t="n">
        <v>26</v>
      </c>
      <c r="B579" t="n">
        <v>105</v>
      </c>
      <c r="C579" t="inlineStr">
        <is>
          <t xml:space="preserve">CONCLUIDO	</t>
        </is>
      </c>
      <c r="D579" t="n">
        <v>3.4501</v>
      </c>
      <c r="E579" t="n">
        <v>28.98</v>
      </c>
      <c r="F579" t="n">
        <v>25.08</v>
      </c>
      <c r="G579" t="n">
        <v>45.6</v>
      </c>
      <c r="H579" t="n">
        <v>0.62</v>
      </c>
      <c r="I579" t="n">
        <v>33</v>
      </c>
      <c r="J579" t="n">
        <v>214.42</v>
      </c>
      <c r="K579" t="n">
        <v>55.27</v>
      </c>
      <c r="L579" t="n">
        <v>7.5</v>
      </c>
      <c r="M579" t="n">
        <v>31</v>
      </c>
      <c r="N579" t="n">
        <v>46.65</v>
      </c>
      <c r="O579" t="n">
        <v>26679.66</v>
      </c>
      <c r="P579" t="n">
        <v>328.87</v>
      </c>
      <c r="Q579" t="n">
        <v>1397.28</v>
      </c>
      <c r="R579" t="n">
        <v>102.25</v>
      </c>
      <c r="S579" t="n">
        <v>66.97</v>
      </c>
      <c r="T579" t="n">
        <v>14963.49</v>
      </c>
      <c r="U579" t="n">
        <v>0.65</v>
      </c>
      <c r="V579" t="n">
        <v>0.84</v>
      </c>
      <c r="W579" t="n">
        <v>5.35</v>
      </c>
      <c r="X579" t="n">
        <v>0.92</v>
      </c>
      <c r="Y579" t="n">
        <v>1</v>
      </c>
      <c r="Z579" t="n">
        <v>10</v>
      </c>
    </row>
    <row r="580">
      <c r="A580" t="n">
        <v>27</v>
      </c>
      <c r="B580" t="n">
        <v>105</v>
      </c>
      <c r="C580" t="inlineStr">
        <is>
          <t xml:space="preserve">CONCLUIDO	</t>
        </is>
      </c>
      <c r="D580" t="n">
        <v>3.4569</v>
      </c>
      <c r="E580" t="n">
        <v>28.93</v>
      </c>
      <c r="F580" t="n">
        <v>25.07</v>
      </c>
      <c r="G580" t="n">
        <v>47</v>
      </c>
      <c r="H580" t="n">
        <v>0.64</v>
      </c>
      <c r="I580" t="n">
        <v>32</v>
      </c>
      <c r="J580" t="n">
        <v>214.83</v>
      </c>
      <c r="K580" t="n">
        <v>55.27</v>
      </c>
      <c r="L580" t="n">
        <v>7.75</v>
      </c>
      <c r="M580" t="n">
        <v>30</v>
      </c>
      <c r="N580" t="n">
        <v>46.81</v>
      </c>
      <c r="O580" t="n">
        <v>26729.83</v>
      </c>
      <c r="P580" t="n">
        <v>326.94</v>
      </c>
      <c r="Q580" t="n">
        <v>1397.35</v>
      </c>
      <c r="R580" t="n">
        <v>102</v>
      </c>
      <c r="S580" t="n">
        <v>66.97</v>
      </c>
      <c r="T580" t="n">
        <v>14842.87</v>
      </c>
      <c r="U580" t="n">
        <v>0.66</v>
      </c>
      <c r="V580" t="n">
        <v>0.84</v>
      </c>
      <c r="W580" t="n">
        <v>5.34</v>
      </c>
      <c r="X580" t="n">
        <v>0.9</v>
      </c>
      <c r="Y580" t="n">
        <v>1</v>
      </c>
      <c r="Z580" t="n">
        <v>10</v>
      </c>
    </row>
    <row r="581">
      <c r="A581" t="n">
        <v>28</v>
      </c>
      <c r="B581" t="n">
        <v>105</v>
      </c>
      <c r="C581" t="inlineStr">
        <is>
          <t xml:space="preserve">CONCLUIDO	</t>
        </is>
      </c>
      <c r="D581" t="n">
        <v>3.4657</v>
      </c>
      <c r="E581" t="n">
        <v>28.85</v>
      </c>
      <c r="F581" t="n">
        <v>25.03</v>
      </c>
      <c r="G581" t="n">
        <v>48.45</v>
      </c>
      <c r="H581" t="n">
        <v>0.66</v>
      </c>
      <c r="I581" t="n">
        <v>31</v>
      </c>
      <c r="J581" t="n">
        <v>215.24</v>
      </c>
      <c r="K581" t="n">
        <v>55.27</v>
      </c>
      <c r="L581" t="n">
        <v>8</v>
      </c>
      <c r="M581" t="n">
        <v>29</v>
      </c>
      <c r="N581" t="n">
        <v>46.97</v>
      </c>
      <c r="O581" t="n">
        <v>26780.06</v>
      </c>
      <c r="P581" t="n">
        <v>325.12</v>
      </c>
      <c r="Q581" t="n">
        <v>1397.26</v>
      </c>
      <c r="R581" t="n">
        <v>100.85</v>
      </c>
      <c r="S581" t="n">
        <v>66.97</v>
      </c>
      <c r="T581" t="n">
        <v>14272.52</v>
      </c>
      <c r="U581" t="n">
        <v>0.66</v>
      </c>
      <c r="V581" t="n">
        <v>0.84</v>
      </c>
      <c r="W581" t="n">
        <v>5.34</v>
      </c>
      <c r="X581" t="n">
        <v>0.87</v>
      </c>
      <c r="Y581" t="n">
        <v>1</v>
      </c>
      <c r="Z581" t="n">
        <v>10</v>
      </c>
    </row>
    <row r="582">
      <c r="A582" t="n">
        <v>29</v>
      </c>
      <c r="B582" t="n">
        <v>105</v>
      </c>
      <c r="C582" t="inlineStr">
        <is>
          <t xml:space="preserve">CONCLUIDO	</t>
        </is>
      </c>
      <c r="D582" t="n">
        <v>3.4757</v>
      </c>
      <c r="E582" t="n">
        <v>28.77</v>
      </c>
      <c r="F582" t="n">
        <v>24.99</v>
      </c>
      <c r="G582" t="n">
        <v>49.98</v>
      </c>
      <c r="H582" t="n">
        <v>0.68</v>
      </c>
      <c r="I582" t="n">
        <v>30</v>
      </c>
      <c r="J582" t="n">
        <v>215.65</v>
      </c>
      <c r="K582" t="n">
        <v>55.27</v>
      </c>
      <c r="L582" t="n">
        <v>8.25</v>
      </c>
      <c r="M582" t="n">
        <v>28</v>
      </c>
      <c r="N582" t="n">
        <v>47.12</v>
      </c>
      <c r="O582" t="n">
        <v>26830.34</v>
      </c>
      <c r="P582" t="n">
        <v>323.44</v>
      </c>
      <c r="Q582" t="n">
        <v>1397.22</v>
      </c>
      <c r="R582" t="n">
        <v>99.42</v>
      </c>
      <c r="S582" t="n">
        <v>66.97</v>
      </c>
      <c r="T582" t="n">
        <v>13563.49</v>
      </c>
      <c r="U582" t="n">
        <v>0.67</v>
      </c>
      <c r="V582" t="n">
        <v>0.84</v>
      </c>
      <c r="W582" t="n">
        <v>5.34</v>
      </c>
      <c r="X582" t="n">
        <v>0.82</v>
      </c>
      <c r="Y582" t="n">
        <v>1</v>
      </c>
      <c r="Z582" t="n">
        <v>10</v>
      </c>
    </row>
    <row r="583">
      <c r="A583" t="n">
        <v>30</v>
      </c>
      <c r="B583" t="n">
        <v>105</v>
      </c>
      <c r="C583" t="inlineStr">
        <is>
          <t xml:space="preserve">CONCLUIDO	</t>
        </is>
      </c>
      <c r="D583" t="n">
        <v>3.4809</v>
      </c>
      <c r="E583" t="n">
        <v>28.73</v>
      </c>
      <c r="F583" t="n">
        <v>24.99</v>
      </c>
      <c r="G583" t="n">
        <v>51.7</v>
      </c>
      <c r="H583" t="n">
        <v>0.7</v>
      </c>
      <c r="I583" t="n">
        <v>29</v>
      </c>
      <c r="J583" t="n">
        <v>216.05</v>
      </c>
      <c r="K583" t="n">
        <v>55.27</v>
      </c>
      <c r="L583" t="n">
        <v>8.5</v>
      </c>
      <c r="M583" t="n">
        <v>27</v>
      </c>
      <c r="N583" t="n">
        <v>47.28</v>
      </c>
      <c r="O583" t="n">
        <v>26880.68</v>
      </c>
      <c r="P583" t="n">
        <v>321.81</v>
      </c>
      <c r="Q583" t="n">
        <v>1397.22</v>
      </c>
      <c r="R583" t="n">
        <v>99.26000000000001</v>
      </c>
      <c r="S583" t="n">
        <v>66.97</v>
      </c>
      <c r="T583" t="n">
        <v>13488.58</v>
      </c>
      <c r="U583" t="n">
        <v>0.67</v>
      </c>
      <c r="V583" t="n">
        <v>0.84</v>
      </c>
      <c r="W583" t="n">
        <v>5.35</v>
      </c>
      <c r="X583" t="n">
        <v>0.82</v>
      </c>
      <c r="Y583" t="n">
        <v>1</v>
      </c>
      <c r="Z583" t="n">
        <v>10</v>
      </c>
    </row>
    <row r="584">
      <c r="A584" t="n">
        <v>31</v>
      </c>
      <c r="B584" t="n">
        <v>105</v>
      </c>
      <c r="C584" t="inlineStr">
        <is>
          <t xml:space="preserve">CONCLUIDO	</t>
        </is>
      </c>
      <c r="D584" t="n">
        <v>3.4919</v>
      </c>
      <c r="E584" t="n">
        <v>28.64</v>
      </c>
      <c r="F584" t="n">
        <v>24.94</v>
      </c>
      <c r="G584" t="n">
        <v>53.44</v>
      </c>
      <c r="H584" t="n">
        <v>0.72</v>
      </c>
      <c r="I584" t="n">
        <v>28</v>
      </c>
      <c r="J584" t="n">
        <v>216.46</v>
      </c>
      <c r="K584" t="n">
        <v>55.27</v>
      </c>
      <c r="L584" t="n">
        <v>8.75</v>
      </c>
      <c r="M584" t="n">
        <v>26</v>
      </c>
      <c r="N584" t="n">
        <v>47.44</v>
      </c>
      <c r="O584" t="n">
        <v>26931.07</v>
      </c>
      <c r="P584" t="n">
        <v>320.08</v>
      </c>
      <c r="Q584" t="n">
        <v>1397.26</v>
      </c>
      <c r="R584" t="n">
        <v>97.45</v>
      </c>
      <c r="S584" t="n">
        <v>66.97</v>
      </c>
      <c r="T584" t="n">
        <v>12586.94</v>
      </c>
      <c r="U584" t="n">
        <v>0.6899999999999999</v>
      </c>
      <c r="V584" t="n">
        <v>0.84</v>
      </c>
      <c r="W584" t="n">
        <v>5.35</v>
      </c>
      <c r="X584" t="n">
        <v>0.77</v>
      </c>
      <c r="Y584" t="n">
        <v>1</v>
      </c>
      <c r="Z584" t="n">
        <v>10</v>
      </c>
    </row>
    <row r="585">
      <c r="A585" t="n">
        <v>32</v>
      </c>
      <c r="B585" t="n">
        <v>105</v>
      </c>
      <c r="C585" t="inlineStr">
        <is>
          <t xml:space="preserve">CONCLUIDO	</t>
        </is>
      </c>
      <c r="D585" t="n">
        <v>3.4995</v>
      </c>
      <c r="E585" t="n">
        <v>28.58</v>
      </c>
      <c r="F585" t="n">
        <v>24.92</v>
      </c>
      <c r="G585" t="n">
        <v>55.37</v>
      </c>
      <c r="H585" t="n">
        <v>0.74</v>
      </c>
      <c r="I585" t="n">
        <v>27</v>
      </c>
      <c r="J585" t="n">
        <v>216.87</v>
      </c>
      <c r="K585" t="n">
        <v>55.27</v>
      </c>
      <c r="L585" t="n">
        <v>9</v>
      </c>
      <c r="M585" t="n">
        <v>25</v>
      </c>
      <c r="N585" t="n">
        <v>47.6</v>
      </c>
      <c r="O585" t="n">
        <v>26981.51</v>
      </c>
      <c r="P585" t="n">
        <v>318.32</v>
      </c>
      <c r="Q585" t="n">
        <v>1397.2</v>
      </c>
      <c r="R585" t="n">
        <v>97.05</v>
      </c>
      <c r="S585" t="n">
        <v>66.97</v>
      </c>
      <c r="T585" t="n">
        <v>12391.46</v>
      </c>
      <c r="U585" t="n">
        <v>0.6899999999999999</v>
      </c>
      <c r="V585" t="n">
        <v>0.84</v>
      </c>
      <c r="W585" t="n">
        <v>5.34</v>
      </c>
      <c r="X585" t="n">
        <v>0.75</v>
      </c>
      <c r="Y585" t="n">
        <v>1</v>
      </c>
      <c r="Z585" t="n">
        <v>10</v>
      </c>
    </row>
    <row r="586">
      <c r="A586" t="n">
        <v>33</v>
      </c>
      <c r="B586" t="n">
        <v>105</v>
      </c>
      <c r="C586" t="inlineStr">
        <is>
          <t xml:space="preserve">CONCLUIDO	</t>
        </is>
      </c>
      <c r="D586" t="n">
        <v>3.5089</v>
      </c>
      <c r="E586" t="n">
        <v>28.5</v>
      </c>
      <c r="F586" t="n">
        <v>24.88</v>
      </c>
      <c r="G586" t="n">
        <v>57.42</v>
      </c>
      <c r="H586" t="n">
        <v>0.76</v>
      </c>
      <c r="I586" t="n">
        <v>26</v>
      </c>
      <c r="J586" t="n">
        <v>217.28</v>
      </c>
      <c r="K586" t="n">
        <v>55.27</v>
      </c>
      <c r="L586" t="n">
        <v>9.25</v>
      </c>
      <c r="M586" t="n">
        <v>24</v>
      </c>
      <c r="N586" t="n">
        <v>47.76</v>
      </c>
      <c r="O586" t="n">
        <v>27032.02</v>
      </c>
      <c r="P586" t="n">
        <v>316.01</v>
      </c>
      <c r="Q586" t="n">
        <v>1397.17</v>
      </c>
      <c r="R586" t="n">
        <v>95.95999999999999</v>
      </c>
      <c r="S586" t="n">
        <v>66.97</v>
      </c>
      <c r="T586" t="n">
        <v>11852.16</v>
      </c>
      <c r="U586" t="n">
        <v>0.7</v>
      </c>
      <c r="V586" t="n">
        <v>0.85</v>
      </c>
      <c r="W586" t="n">
        <v>5.33</v>
      </c>
      <c r="X586" t="n">
        <v>0.71</v>
      </c>
      <c r="Y586" t="n">
        <v>1</v>
      </c>
      <c r="Z586" t="n">
        <v>10</v>
      </c>
    </row>
    <row r="587">
      <c r="A587" t="n">
        <v>34</v>
      </c>
      <c r="B587" t="n">
        <v>105</v>
      </c>
      <c r="C587" t="inlineStr">
        <is>
          <t xml:space="preserve">CONCLUIDO	</t>
        </is>
      </c>
      <c r="D587" t="n">
        <v>3.5171</v>
      </c>
      <c r="E587" t="n">
        <v>28.43</v>
      </c>
      <c r="F587" t="n">
        <v>24.85</v>
      </c>
      <c r="G587" t="n">
        <v>59.65</v>
      </c>
      <c r="H587" t="n">
        <v>0.78</v>
      </c>
      <c r="I587" t="n">
        <v>25</v>
      </c>
      <c r="J587" t="n">
        <v>217.69</v>
      </c>
      <c r="K587" t="n">
        <v>55.27</v>
      </c>
      <c r="L587" t="n">
        <v>9.5</v>
      </c>
      <c r="M587" t="n">
        <v>23</v>
      </c>
      <c r="N587" t="n">
        <v>47.92</v>
      </c>
      <c r="O587" t="n">
        <v>27082.57</v>
      </c>
      <c r="P587" t="n">
        <v>314.96</v>
      </c>
      <c r="Q587" t="n">
        <v>1397.18</v>
      </c>
      <c r="R587" t="n">
        <v>94.95999999999999</v>
      </c>
      <c r="S587" t="n">
        <v>66.97</v>
      </c>
      <c r="T587" t="n">
        <v>11354.31</v>
      </c>
      <c r="U587" t="n">
        <v>0.71</v>
      </c>
      <c r="V587" t="n">
        <v>0.85</v>
      </c>
      <c r="W587" t="n">
        <v>5.34</v>
      </c>
      <c r="X587" t="n">
        <v>0.6899999999999999</v>
      </c>
      <c r="Y587" t="n">
        <v>1</v>
      </c>
      <c r="Z587" t="n">
        <v>10</v>
      </c>
    </row>
    <row r="588">
      <c r="A588" t="n">
        <v>35</v>
      </c>
      <c r="B588" t="n">
        <v>105</v>
      </c>
      <c r="C588" t="inlineStr">
        <is>
          <t xml:space="preserve">CONCLUIDO	</t>
        </is>
      </c>
      <c r="D588" t="n">
        <v>3.5263</v>
      </c>
      <c r="E588" t="n">
        <v>28.36</v>
      </c>
      <c r="F588" t="n">
        <v>24.82</v>
      </c>
      <c r="G588" t="n">
        <v>62.05</v>
      </c>
      <c r="H588" t="n">
        <v>0.79</v>
      </c>
      <c r="I588" t="n">
        <v>24</v>
      </c>
      <c r="J588" t="n">
        <v>218.1</v>
      </c>
      <c r="K588" t="n">
        <v>55.27</v>
      </c>
      <c r="L588" t="n">
        <v>9.75</v>
      </c>
      <c r="M588" t="n">
        <v>22</v>
      </c>
      <c r="N588" t="n">
        <v>48.08</v>
      </c>
      <c r="O588" t="n">
        <v>27133.18</v>
      </c>
      <c r="P588" t="n">
        <v>312.55</v>
      </c>
      <c r="Q588" t="n">
        <v>1397.25</v>
      </c>
      <c r="R588" t="n">
        <v>94.04000000000001</v>
      </c>
      <c r="S588" t="n">
        <v>66.97</v>
      </c>
      <c r="T588" t="n">
        <v>10899.69</v>
      </c>
      <c r="U588" t="n">
        <v>0.71</v>
      </c>
      <c r="V588" t="n">
        <v>0.85</v>
      </c>
      <c r="W588" t="n">
        <v>5.33</v>
      </c>
      <c r="X588" t="n">
        <v>0.65</v>
      </c>
      <c r="Y588" t="n">
        <v>1</v>
      </c>
      <c r="Z588" t="n">
        <v>10</v>
      </c>
    </row>
    <row r="589">
      <c r="A589" t="n">
        <v>36</v>
      </c>
      <c r="B589" t="n">
        <v>105</v>
      </c>
      <c r="C589" t="inlineStr">
        <is>
          <t xml:space="preserve">CONCLUIDO	</t>
        </is>
      </c>
      <c r="D589" t="n">
        <v>3.5251</v>
      </c>
      <c r="E589" t="n">
        <v>28.37</v>
      </c>
      <c r="F589" t="n">
        <v>24.83</v>
      </c>
      <c r="G589" t="n">
        <v>62.07</v>
      </c>
      <c r="H589" t="n">
        <v>0.8100000000000001</v>
      </c>
      <c r="I589" t="n">
        <v>24</v>
      </c>
      <c r="J589" t="n">
        <v>218.51</v>
      </c>
      <c r="K589" t="n">
        <v>55.27</v>
      </c>
      <c r="L589" t="n">
        <v>10</v>
      </c>
      <c r="M589" t="n">
        <v>22</v>
      </c>
      <c r="N589" t="n">
        <v>48.24</v>
      </c>
      <c r="O589" t="n">
        <v>27183.85</v>
      </c>
      <c r="P589" t="n">
        <v>311.9</v>
      </c>
      <c r="Q589" t="n">
        <v>1397.26</v>
      </c>
      <c r="R589" t="n">
        <v>94.06</v>
      </c>
      <c r="S589" t="n">
        <v>66.97</v>
      </c>
      <c r="T589" t="n">
        <v>10911.65</v>
      </c>
      <c r="U589" t="n">
        <v>0.71</v>
      </c>
      <c r="V589" t="n">
        <v>0.85</v>
      </c>
      <c r="W589" t="n">
        <v>5.33</v>
      </c>
      <c r="X589" t="n">
        <v>0.66</v>
      </c>
      <c r="Y589" t="n">
        <v>1</v>
      </c>
      <c r="Z589" t="n">
        <v>10</v>
      </c>
    </row>
    <row r="590">
      <c r="A590" t="n">
        <v>37</v>
      </c>
      <c r="B590" t="n">
        <v>105</v>
      </c>
      <c r="C590" t="inlineStr">
        <is>
          <t xml:space="preserve">CONCLUIDO	</t>
        </is>
      </c>
      <c r="D590" t="n">
        <v>3.535</v>
      </c>
      <c r="E590" t="n">
        <v>28.29</v>
      </c>
      <c r="F590" t="n">
        <v>24.79</v>
      </c>
      <c r="G590" t="n">
        <v>64.67</v>
      </c>
      <c r="H590" t="n">
        <v>0.83</v>
      </c>
      <c r="I590" t="n">
        <v>23</v>
      </c>
      <c r="J590" t="n">
        <v>218.92</v>
      </c>
      <c r="K590" t="n">
        <v>55.27</v>
      </c>
      <c r="L590" t="n">
        <v>10.25</v>
      </c>
      <c r="M590" t="n">
        <v>21</v>
      </c>
      <c r="N590" t="n">
        <v>48.4</v>
      </c>
      <c r="O590" t="n">
        <v>27234.57</v>
      </c>
      <c r="P590" t="n">
        <v>309.58</v>
      </c>
      <c r="Q590" t="n">
        <v>1397.18</v>
      </c>
      <c r="R590" t="n">
        <v>92.98</v>
      </c>
      <c r="S590" t="n">
        <v>66.97</v>
      </c>
      <c r="T590" t="n">
        <v>10375.93</v>
      </c>
      <c r="U590" t="n">
        <v>0.72</v>
      </c>
      <c r="V590" t="n">
        <v>0.85</v>
      </c>
      <c r="W590" t="n">
        <v>5.33</v>
      </c>
      <c r="X590" t="n">
        <v>0.63</v>
      </c>
      <c r="Y590" t="n">
        <v>1</v>
      </c>
      <c r="Z590" t="n">
        <v>10</v>
      </c>
    </row>
    <row r="591">
      <c r="A591" t="n">
        <v>38</v>
      </c>
      <c r="B591" t="n">
        <v>105</v>
      </c>
      <c r="C591" t="inlineStr">
        <is>
          <t xml:space="preserve">CONCLUIDO	</t>
        </is>
      </c>
      <c r="D591" t="n">
        <v>3.5445</v>
      </c>
      <c r="E591" t="n">
        <v>28.21</v>
      </c>
      <c r="F591" t="n">
        <v>24.76</v>
      </c>
      <c r="G591" t="n">
        <v>67.52</v>
      </c>
      <c r="H591" t="n">
        <v>0.85</v>
      </c>
      <c r="I591" t="n">
        <v>22</v>
      </c>
      <c r="J591" t="n">
        <v>219.33</v>
      </c>
      <c r="K591" t="n">
        <v>55.27</v>
      </c>
      <c r="L591" t="n">
        <v>10.5</v>
      </c>
      <c r="M591" t="n">
        <v>20</v>
      </c>
      <c r="N591" t="n">
        <v>48.56</v>
      </c>
      <c r="O591" t="n">
        <v>27285.35</v>
      </c>
      <c r="P591" t="n">
        <v>307.79</v>
      </c>
      <c r="Q591" t="n">
        <v>1397.3</v>
      </c>
      <c r="R591" t="n">
        <v>91.79000000000001</v>
      </c>
      <c r="S591" t="n">
        <v>66.97</v>
      </c>
      <c r="T591" t="n">
        <v>9784.370000000001</v>
      </c>
      <c r="U591" t="n">
        <v>0.73</v>
      </c>
      <c r="V591" t="n">
        <v>0.85</v>
      </c>
      <c r="W591" t="n">
        <v>5.33</v>
      </c>
      <c r="X591" t="n">
        <v>0.59</v>
      </c>
      <c r="Y591" t="n">
        <v>1</v>
      </c>
      <c r="Z591" t="n">
        <v>10</v>
      </c>
    </row>
    <row r="592">
      <c r="A592" t="n">
        <v>39</v>
      </c>
      <c r="B592" t="n">
        <v>105</v>
      </c>
      <c r="C592" t="inlineStr">
        <is>
          <t xml:space="preserve">CONCLUIDO	</t>
        </is>
      </c>
      <c r="D592" t="n">
        <v>3.5439</v>
      </c>
      <c r="E592" t="n">
        <v>28.22</v>
      </c>
      <c r="F592" t="n">
        <v>24.76</v>
      </c>
      <c r="G592" t="n">
        <v>67.53</v>
      </c>
      <c r="H592" t="n">
        <v>0.87</v>
      </c>
      <c r="I592" t="n">
        <v>22</v>
      </c>
      <c r="J592" t="n">
        <v>219.75</v>
      </c>
      <c r="K592" t="n">
        <v>55.27</v>
      </c>
      <c r="L592" t="n">
        <v>10.75</v>
      </c>
      <c r="M592" t="n">
        <v>20</v>
      </c>
      <c r="N592" t="n">
        <v>48.72</v>
      </c>
      <c r="O592" t="n">
        <v>27336.19</v>
      </c>
      <c r="P592" t="n">
        <v>306.71</v>
      </c>
      <c r="Q592" t="n">
        <v>1397.17</v>
      </c>
      <c r="R592" t="n">
        <v>92.09</v>
      </c>
      <c r="S592" t="n">
        <v>66.97</v>
      </c>
      <c r="T592" t="n">
        <v>9935.190000000001</v>
      </c>
      <c r="U592" t="n">
        <v>0.73</v>
      </c>
      <c r="V592" t="n">
        <v>0.85</v>
      </c>
      <c r="W592" t="n">
        <v>5.33</v>
      </c>
      <c r="X592" t="n">
        <v>0.6</v>
      </c>
      <c r="Y592" t="n">
        <v>1</v>
      </c>
      <c r="Z592" t="n">
        <v>10</v>
      </c>
    </row>
    <row r="593">
      <c r="A593" t="n">
        <v>40</v>
      </c>
      <c r="B593" t="n">
        <v>105</v>
      </c>
      <c r="C593" t="inlineStr">
        <is>
          <t xml:space="preserve">CONCLUIDO	</t>
        </is>
      </c>
      <c r="D593" t="n">
        <v>3.5519</v>
      </c>
      <c r="E593" t="n">
        <v>28.15</v>
      </c>
      <c r="F593" t="n">
        <v>24.74</v>
      </c>
      <c r="G593" t="n">
        <v>70.68000000000001</v>
      </c>
      <c r="H593" t="n">
        <v>0.89</v>
      </c>
      <c r="I593" t="n">
        <v>21</v>
      </c>
      <c r="J593" t="n">
        <v>220.16</v>
      </c>
      <c r="K593" t="n">
        <v>55.27</v>
      </c>
      <c r="L593" t="n">
        <v>11</v>
      </c>
      <c r="M593" t="n">
        <v>19</v>
      </c>
      <c r="N593" t="n">
        <v>48.89</v>
      </c>
      <c r="O593" t="n">
        <v>27387.08</v>
      </c>
      <c r="P593" t="n">
        <v>304.45</v>
      </c>
      <c r="Q593" t="n">
        <v>1397.28</v>
      </c>
      <c r="R593" t="n">
        <v>91.04000000000001</v>
      </c>
      <c r="S593" t="n">
        <v>66.97</v>
      </c>
      <c r="T593" t="n">
        <v>9415.16</v>
      </c>
      <c r="U593" t="n">
        <v>0.74</v>
      </c>
      <c r="V593" t="n">
        <v>0.85</v>
      </c>
      <c r="W593" t="n">
        <v>5.33</v>
      </c>
      <c r="X593" t="n">
        <v>0.57</v>
      </c>
      <c r="Y593" t="n">
        <v>1</v>
      </c>
      <c r="Z593" t="n">
        <v>10</v>
      </c>
    </row>
    <row r="594">
      <c r="A594" t="n">
        <v>41</v>
      </c>
      <c r="B594" t="n">
        <v>105</v>
      </c>
      <c r="C594" t="inlineStr">
        <is>
          <t xml:space="preserve">CONCLUIDO	</t>
        </is>
      </c>
      <c r="D594" t="n">
        <v>3.5531</v>
      </c>
      <c r="E594" t="n">
        <v>28.14</v>
      </c>
      <c r="F594" t="n">
        <v>24.73</v>
      </c>
      <c r="G594" t="n">
        <v>70.65000000000001</v>
      </c>
      <c r="H594" t="n">
        <v>0.91</v>
      </c>
      <c r="I594" t="n">
        <v>21</v>
      </c>
      <c r="J594" t="n">
        <v>220.57</v>
      </c>
      <c r="K594" t="n">
        <v>55.27</v>
      </c>
      <c r="L594" t="n">
        <v>11.25</v>
      </c>
      <c r="M594" t="n">
        <v>19</v>
      </c>
      <c r="N594" t="n">
        <v>49.05</v>
      </c>
      <c r="O594" t="n">
        <v>27438.03</v>
      </c>
      <c r="P594" t="n">
        <v>302.47</v>
      </c>
      <c r="Q594" t="n">
        <v>1397.22</v>
      </c>
      <c r="R594" t="n">
        <v>90.7</v>
      </c>
      <c r="S594" t="n">
        <v>66.97</v>
      </c>
      <c r="T594" t="n">
        <v>9247.530000000001</v>
      </c>
      <c r="U594" t="n">
        <v>0.74</v>
      </c>
      <c r="V594" t="n">
        <v>0.85</v>
      </c>
      <c r="W594" t="n">
        <v>5.33</v>
      </c>
      <c r="X594" t="n">
        <v>0.5600000000000001</v>
      </c>
      <c r="Y594" t="n">
        <v>1</v>
      </c>
      <c r="Z594" t="n">
        <v>10</v>
      </c>
    </row>
    <row r="595">
      <c r="A595" t="n">
        <v>42</v>
      </c>
      <c r="B595" t="n">
        <v>105</v>
      </c>
      <c r="C595" t="inlineStr">
        <is>
          <t xml:space="preserve">CONCLUIDO	</t>
        </is>
      </c>
      <c r="D595" t="n">
        <v>3.5602</v>
      </c>
      <c r="E595" t="n">
        <v>28.09</v>
      </c>
      <c r="F595" t="n">
        <v>24.71</v>
      </c>
      <c r="G595" t="n">
        <v>74.14</v>
      </c>
      <c r="H595" t="n">
        <v>0.92</v>
      </c>
      <c r="I595" t="n">
        <v>20</v>
      </c>
      <c r="J595" t="n">
        <v>220.99</v>
      </c>
      <c r="K595" t="n">
        <v>55.27</v>
      </c>
      <c r="L595" t="n">
        <v>11.5</v>
      </c>
      <c r="M595" t="n">
        <v>18</v>
      </c>
      <c r="N595" t="n">
        <v>49.21</v>
      </c>
      <c r="O595" t="n">
        <v>27489.03</v>
      </c>
      <c r="P595" t="n">
        <v>301.75</v>
      </c>
      <c r="Q595" t="n">
        <v>1397.24</v>
      </c>
      <c r="R595" t="n">
        <v>90.45999999999999</v>
      </c>
      <c r="S595" t="n">
        <v>66.97</v>
      </c>
      <c r="T595" t="n">
        <v>9130.76</v>
      </c>
      <c r="U595" t="n">
        <v>0.74</v>
      </c>
      <c r="V595" t="n">
        <v>0.85</v>
      </c>
      <c r="W595" t="n">
        <v>5.32</v>
      </c>
      <c r="X595" t="n">
        <v>0.55</v>
      </c>
      <c r="Y595" t="n">
        <v>1</v>
      </c>
      <c r="Z595" t="n">
        <v>10</v>
      </c>
    </row>
    <row r="596">
      <c r="A596" t="n">
        <v>43</v>
      </c>
      <c r="B596" t="n">
        <v>105</v>
      </c>
      <c r="C596" t="inlineStr">
        <is>
          <t xml:space="preserve">CONCLUIDO	</t>
        </is>
      </c>
      <c r="D596" t="n">
        <v>3.5627</v>
      </c>
      <c r="E596" t="n">
        <v>28.07</v>
      </c>
      <c r="F596" t="n">
        <v>24.69</v>
      </c>
      <c r="G596" t="n">
        <v>74.08</v>
      </c>
      <c r="H596" t="n">
        <v>0.9399999999999999</v>
      </c>
      <c r="I596" t="n">
        <v>20</v>
      </c>
      <c r="J596" t="n">
        <v>221.4</v>
      </c>
      <c r="K596" t="n">
        <v>55.27</v>
      </c>
      <c r="L596" t="n">
        <v>11.75</v>
      </c>
      <c r="M596" t="n">
        <v>18</v>
      </c>
      <c r="N596" t="n">
        <v>49.38</v>
      </c>
      <c r="O596" t="n">
        <v>27540.09</v>
      </c>
      <c r="P596" t="n">
        <v>298.46</v>
      </c>
      <c r="Q596" t="n">
        <v>1397.3</v>
      </c>
      <c r="R596" t="n">
        <v>89.70999999999999</v>
      </c>
      <c r="S596" t="n">
        <v>66.97</v>
      </c>
      <c r="T596" t="n">
        <v>8756.280000000001</v>
      </c>
      <c r="U596" t="n">
        <v>0.75</v>
      </c>
      <c r="V596" t="n">
        <v>0.85</v>
      </c>
      <c r="W596" t="n">
        <v>5.33</v>
      </c>
      <c r="X596" t="n">
        <v>0.53</v>
      </c>
      <c r="Y596" t="n">
        <v>1</v>
      </c>
      <c r="Z596" t="n">
        <v>10</v>
      </c>
    </row>
    <row r="597">
      <c r="A597" t="n">
        <v>44</v>
      </c>
      <c r="B597" t="n">
        <v>105</v>
      </c>
      <c r="C597" t="inlineStr">
        <is>
          <t xml:space="preserve">CONCLUIDO	</t>
        </is>
      </c>
      <c r="D597" t="n">
        <v>3.5694</v>
      </c>
      <c r="E597" t="n">
        <v>28.02</v>
      </c>
      <c r="F597" t="n">
        <v>24.68</v>
      </c>
      <c r="G597" t="n">
        <v>77.94</v>
      </c>
      <c r="H597" t="n">
        <v>0.96</v>
      </c>
      <c r="I597" t="n">
        <v>19</v>
      </c>
      <c r="J597" t="n">
        <v>221.81</v>
      </c>
      <c r="K597" t="n">
        <v>55.27</v>
      </c>
      <c r="L597" t="n">
        <v>12</v>
      </c>
      <c r="M597" t="n">
        <v>17</v>
      </c>
      <c r="N597" t="n">
        <v>49.54</v>
      </c>
      <c r="O597" t="n">
        <v>27591.21</v>
      </c>
      <c r="P597" t="n">
        <v>298.3</v>
      </c>
      <c r="Q597" t="n">
        <v>1397.26</v>
      </c>
      <c r="R597" t="n">
        <v>89.42</v>
      </c>
      <c r="S597" t="n">
        <v>66.97</v>
      </c>
      <c r="T597" t="n">
        <v>8618.67</v>
      </c>
      <c r="U597" t="n">
        <v>0.75</v>
      </c>
      <c r="V597" t="n">
        <v>0.85</v>
      </c>
      <c r="W597" t="n">
        <v>5.32</v>
      </c>
      <c r="X597" t="n">
        <v>0.51</v>
      </c>
      <c r="Y597" t="n">
        <v>1</v>
      </c>
      <c r="Z597" t="n">
        <v>10</v>
      </c>
    </row>
    <row r="598">
      <c r="A598" t="n">
        <v>45</v>
      </c>
      <c r="B598" t="n">
        <v>105</v>
      </c>
      <c r="C598" t="inlineStr">
        <is>
          <t xml:space="preserve">CONCLUIDO	</t>
        </is>
      </c>
      <c r="D598" t="n">
        <v>3.5689</v>
      </c>
      <c r="E598" t="n">
        <v>28.02</v>
      </c>
      <c r="F598" t="n">
        <v>24.68</v>
      </c>
      <c r="G598" t="n">
        <v>77.95</v>
      </c>
      <c r="H598" t="n">
        <v>0.98</v>
      </c>
      <c r="I598" t="n">
        <v>19</v>
      </c>
      <c r="J598" t="n">
        <v>222.23</v>
      </c>
      <c r="K598" t="n">
        <v>55.27</v>
      </c>
      <c r="L598" t="n">
        <v>12.25</v>
      </c>
      <c r="M598" t="n">
        <v>17</v>
      </c>
      <c r="N598" t="n">
        <v>49.71</v>
      </c>
      <c r="O598" t="n">
        <v>27642.51</v>
      </c>
      <c r="P598" t="n">
        <v>296.26</v>
      </c>
      <c r="Q598" t="n">
        <v>1397.21</v>
      </c>
      <c r="R598" t="n">
        <v>89.45999999999999</v>
      </c>
      <c r="S598" t="n">
        <v>66.97</v>
      </c>
      <c r="T598" t="n">
        <v>8637.09</v>
      </c>
      <c r="U598" t="n">
        <v>0.75</v>
      </c>
      <c r="V598" t="n">
        <v>0.85</v>
      </c>
      <c r="W598" t="n">
        <v>5.33</v>
      </c>
      <c r="X598" t="n">
        <v>0.52</v>
      </c>
      <c r="Y598" t="n">
        <v>1</v>
      </c>
      <c r="Z598" t="n">
        <v>10</v>
      </c>
    </row>
    <row r="599">
      <c r="A599" t="n">
        <v>46</v>
      </c>
      <c r="B599" t="n">
        <v>105</v>
      </c>
      <c r="C599" t="inlineStr">
        <is>
          <t xml:space="preserve">CONCLUIDO	</t>
        </is>
      </c>
      <c r="D599" t="n">
        <v>3.5781</v>
      </c>
      <c r="E599" t="n">
        <v>27.95</v>
      </c>
      <c r="F599" t="n">
        <v>24.65</v>
      </c>
      <c r="G599" t="n">
        <v>82.18000000000001</v>
      </c>
      <c r="H599" t="n">
        <v>1</v>
      </c>
      <c r="I599" t="n">
        <v>18</v>
      </c>
      <c r="J599" t="n">
        <v>222.65</v>
      </c>
      <c r="K599" t="n">
        <v>55.27</v>
      </c>
      <c r="L599" t="n">
        <v>12.5</v>
      </c>
      <c r="M599" t="n">
        <v>16</v>
      </c>
      <c r="N599" t="n">
        <v>49.87</v>
      </c>
      <c r="O599" t="n">
        <v>27693.75</v>
      </c>
      <c r="P599" t="n">
        <v>293.71</v>
      </c>
      <c r="Q599" t="n">
        <v>1397.2</v>
      </c>
      <c r="R599" t="n">
        <v>88.7</v>
      </c>
      <c r="S599" t="n">
        <v>66.97</v>
      </c>
      <c r="T599" t="n">
        <v>8259.459999999999</v>
      </c>
      <c r="U599" t="n">
        <v>0.76</v>
      </c>
      <c r="V599" t="n">
        <v>0.85</v>
      </c>
      <c r="W599" t="n">
        <v>5.32</v>
      </c>
      <c r="X599" t="n">
        <v>0.49</v>
      </c>
      <c r="Y599" t="n">
        <v>1</v>
      </c>
      <c r="Z599" t="n">
        <v>10</v>
      </c>
    </row>
    <row r="600">
      <c r="A600" t="n">
        <v>47</v>
      </c>
      <c r="B600" t="n">
        <v>105</v>
      </c>
      <c r="C600" t="inlineStr">
        <is>
          <t xml:space="preserve">CONCLUIDO	</t>
        </is>
      </c>
      <c r="D600" t="n">
        <v>3.5782</v>
      </c>
      <c r="E600" t="n">
        <v>27.95</v>
      </c>
      <c r="F600" t="n">
        <v>24.65</v>
      </c>
      <c r="G600" t="n">
        <v>82.17</v>
      </c>
      <c r="H600" t="n">
        <v>1.02</v>
      </c>
      <c r="I600" t="n">
        <v>18</v>
      </c>
      <c r="J600" t="n">
        <v>223.06</v>
      </c>
      <c r="K600" t="n">
        <v>55.27</v>
      </c>
      <c r="L600" t="n">
        <v>12.75</v>
      </c>
      <c r="M600" t="n">
        <v>16</v>
      </c>
      <c r="N600" t="n">
        <v>50.04</v>
      </c>
      <c r="O600" t="n">
        <v>27745.04</v>
      </c>
      <c r="P600" t="n">
        <v>292.75</v>
      </c>
      <c r="Q600" t="n">
        <v>1397.2</v>
      </c>
      <c r="R600" t="n">
        <v>88.58</v>
      </c>
      <c r="S600" t="n">
        <v>66.97</v>
      </c>
      <c r="T600" t="n">
        <v>8203.76</v>
      </c>
      <c r="U600" t="n">
        <v>0.76</v>
      </c>
      <c r="V600" t="n">
        <v>0.85</v>
      </c>
      <c r="W600" t="n">
        <v>5.32</v>
      </c>
      <c r="X600" t="n">
        <v>0.49</v>
      </c>
      <c r="Y600" t="n">
        <v>1</v>
      </c>
      <c r="Z600" t="n">
        <v>10</v>
      </c>
    </row>
    <row r="601">
      <c r="A601" t="n">
        <v>48</v>
      </c>
      <c r="B601" t="n">
        <v>105</v>
      </c>
      <c r="C601" t="inlineStr">
        <is>
          <t xml:space="preserve">CONCLUIDO	</t>
        </is>
      </c>
      <c r="D601" t="n">
        <v>3.5878</v>
      </c>
      <c r="E601" t="n">
        <v>27.87</v>
      </c>
      <c r="F601" t="n">
        <v>24.62</v>
      </c>
      <c r="G601" t="n">
        <v>86.89</v>
      </c>
      <c r="H601" t="n">
        <v>1.03</v>
      </c>
      <c r="I601" t="n">
        <v>17</v>
      </c>
      <c r="J601" t="n">
        <v>223.48</v>
      </c>
      <c r="K601" t="n">
        <v>55.27</v>
      </c>
      <c r="L601" t="n">
        <v>13</v>
      </c>
      <c r="M601" t="n">
        <v>15</v>
      </c>
      <c r="N601" t="n">
        <v>50.21</v>
      </c>
      <c r="O601" t="n">
        <v>27796.39</v>
      </c>
      <c r="P601" t="n">
        <v>289.94</v>
      </c>
      <c r="Q601" t="n">
        <v>1397.18</v>
      </c>
      <c r="R601" t="n">
        <v>87.22</v>
      </c>
      <c r="S601" t="n">
        <v>66.97</v>
      </c>
      <c r="T601" t="n">
        <v>7526.9</v>
      </c>
      <c r="U601" t="n">
        <v>0.77</v>
      </c>
      <c r="V601" t="n">
        <v>0.85</v>
      </c>
      <c r="W601" t="n">
        <v>5.32</v>
      </c>
      <c r="X601" t="n">
        <v>0.45</v>
      </c>
      <c r="Y601" t="n">
        <v>1</v>
      </c>
      <c r="Z601" t="n">
        <v>10</v>
      </c>
    </row>
    <row r="602">
      <c r="A602" t="n">
        <v>49</v>
      </c>
      <c r="B602" t="n">
        <v>105</v>
      </c>
      <c r="C602" t="inlineStr">
        <is>
          <t xml:space="preserve">CONCLUIDO	</t>
        </is>
      </c>
      <c r="D602" t="n">
        <v>3.587</v>
      </c>
      <c r="E602" t="n">
        <v>27.88</v>
      </c>
      <c r="F602" t="n">
        <v>24.62</v>
      </c>
      <c r="G602" t="n">
        <v>86.91</v>
      </c>
      <c r="H602" t="n">
        <v>1.05</v>
      </c>
      <c r="I602" t="n">
        <v>17</v>
      </c>
      <c r="J602" t="n">
        <v>223.89</v>
      </c>
      <c r="K602" t="n">
        <v>55.27</v>
      </c>
      <c r="L602" t="n">
        <v>13.25</v>
      </c>
      <c r="M602" t="n">
        <v>15</v>
      </c>
      <c r="N602" t="n">
        <v>50.37</v>
      </c>
      <c r="O602" t="n">
        <v>27847.8</v>
      </c>
      <c r="P602" t="n">
        <v>289.52</v>
      </c>
      <c r="Q602" t="n">
        <v>1397.26</v>
      </c>
      <c r="R602" t="n">
        <v>87.33</v>
      </c>
      <c r="S602" t="n">
        <v>66.97</v>
      </c>
      <c r="T602" t="n">
        <v>7582.52</v>
      </c>
      <c r="U602" t="n">
        <v>0.77</v>
      </c>
      <c r="V602" t="n">
        <v>0.85</v>
      </c>
      <c r="W602" t="n">
        <v>5.33</v>
      </c>
      <c r="X602" t="n">
        <v>0.46</v>
      </c>
      <c r="Y602" t="n">
        <v>1</v>
      </c>
      <c r="Z602" t="n">
        <v>10</v>
      </c>
    </row>
    <row r="603">
      <c r="A603" t="n">
        <v>50</v>
      </c>
      <c r="B603" t="n">
        <v>105</v>
      </c>
      <c r="C603" t="inlineStr">
        <is>
          <t xml:space="preserve">CONCLUIDO	</t>
        </is>
      </c>
      <c r="D603" t="n">
        <v>3.5861</v>
      </c>
      <c r="E603" t="n">
        <v>27.89</v>
      </c>
      <c r="F603" t="n">
        <v>24.63</v>
      </c>
      <c r="G603" t="n">
        <v>86.93000000000001</v>
      </c>
      <c r="H603" t="n">
        <v>1.07</v>
      </c>
      <c r="I603" t="n">
        <v>17</v>
      </c>
      <c r="J603" t="n">
        <v>224.31</v>
      </c>
      <c r="K603" t="n">
        <v>55.27</v>
      </c>
      <c r="L603" t="n">
        <v>13.5</v>
      </c>
      <c r="M603" t="n">
        <v>15</v>
      </c>
      <c r="N603" t="n">
        <v>50.54</v>
      </c>
      <c r="O603" t="n">
        <v>27899.27</v>
      </c>
      <c r="P603" t="n">
        <v>286.33</v>
      </c>
      <c r="Q603" t="n">
        <v>1397.25</v>
      </c>
      <c r="R603" t="n">
        <v>87.65000000000001</v>
      </c>
      <c r="S603" t="n">
        <v>66.97</v>
      </c>
      <c r="T603" t="n">
        <v>7740.99</v>
      </c>
      <c r="U603" t="n">
        <v>0.76</v>
      </c>
      <c r="V603" t="n">
        <v>0.85</v>
      </c>
      <c r="W603" t="n">
        <v>5.32</v>
      </c>
      <c r="X603" t="n">
        <v>0.47</v>
      </c>
      <c r="Y603" t="n">
        <v>1</v>
      </c>
      <c r="Z603" t="n">
        <v>10</v>
      </c>
    </row>
    <row r="604">
      <c r="A604" t="n">
        <v>51</v>
      </c>
      <c r="B604" t="n">
        <v>105</v>
      </c>
      <c r="C604" t="inlineStr">
        <is>
          <t xml:space="preserve">CONCLUIDO	</t>
        </is>
      </c>
      <c r="D604" t="n">
        <v>3.5949</v>
      </c>
      <c r="E604" t="n">
        <v>27.82</v>
      </c>
      <c r="F604" t="n">
        <v>24.6</v>
      </c>
      <c r="G604" t="n">
        <v>92.26000000000001</v>
      </c>
      <c r="H604" t="n">
        <v>1.09</v>
      </c>
      <c r="I604" t="n">
        <v>16</v>
      </c>
      <c r="J604" t="n">
        <v>224.73</v>
      </c>
      <c r="K604" t="n">
        <v>55.27</v>
      </c>
      <c r="L604" t="n">
        <v>13.75</v>
      </c>
      <c r="M604" t="n">
        <v>14</v>
      </c>
      <c r="N604" t="n">
        <v>50.71</v>
      </c>
      <c r="O604" t="n">
        <v>27950.8</v>
      </c>
      <c r="P604" t="n">
        <v>286.06</v>
      </c>
      <c r="Q604" t="n">
        <v>1397.17</v>
      </c>
      <c r="R604" t="n">
        <v>86.72</v>
      </c>
      <c r="S604" t="n">
        <v>66.97</v>
      </c>
      <c r="T604" t="n">
        <v>7283.55</v>
      </c>
      <c r="U604" t="n">
        <v>0.77</v>
      </c>
      <c r="V604" t="n">
        <v>0.86</v>
      </c>
      <c r="W604" t="n">
        <v>5.32</v>
      </c>
      <c r="X604" t="n">
        <v>0.44</v>
      </c>
      <c r="Y604" t="n">
        <v>1</v>
      </c>
      <c r="Z604" t="n">
        <v>10</v>
      </c>
    </row>
    <row r="605">
      <c r="A605" t="n">
        <v>52</v>
      </c>
      <c r="B605" t="n">
        <v>105</v>
      </c>
      <c r="C605" t="inlineStr">
        <is>
          <t xml:space="preserve">CONCLUIDO	</t>
        </is>
      </c>
      <c r="D605" t="n">
        <v>3.5944</v>
      </c>
      <c r="E605" t="n">
        <v>27.82</v>
      </c>
      <c r="F605" t="n">
        <v>24.61</v>
      </c>
      <c r="G605" t="n">
        <v>92.28</v>
      </c>
      <c r="H605" t="n">
        <v>1.11</v>
      </c>
      <c r="I605" t="n">
        <v>16</v>
      </c>
      <c r="J605" t="n">
        <v>225.15</v>
      </c>
      <c r="K605" t="n">
        <v>55.27</v>
      </c>
      <c r="L605" t="n">
        <v>14</v>
      </c>
      <c r="M605" t="n">
        <v>12</v>
      </c>
      <c r="N605" t="n">
        <v>50.88</v>
      </c>
      <c r="O605" t="n">
        <v>28002.38</v>
      </c>
      <c r="P605" t="n">
        <v>284.18</v>
      </c>
      <c r="Q605" t="n">
        <v>1397.37</v>
      </c>
      <c r="R605" t="n">
        <v>86.84999999999999</v>
      </c>
      <c r="S605" t="n">
        <v>66.97</v>
      </c>
      <c r="T605" t="n">
        <v>7348.45</v>
      </c>
      <c r="U605" t="n">
        <v>0.77</v>
      </c>
      <c r="V605" t="n">
        <v>0.86</v>
      </c>
      <c r="W605" t="n">
        <v>5.32</v>
      </c>
      <c r="X605" t="n">
        <v>0.44</v>
      </c>
      <c r="Y605" t="n">
        <v>1</v>
      </c>
      <c r="Z605" t="n">
        <v>10</v>
      </c>
    </row>
    <row r="606">
      <c r="A606" t="n">
        <v>53</v>
      </c>
      <c r="B606" t="n">
        <v>105</v>
      </c>
      <c r="C606" t="inlineStr">
        <is>
          <t xml:space="preserve">CONCLUIDO	</t>
        </is>
      </c>
      <c r="D606" t="n">
        <v>3.5951</v>
      </c>
      <c r="E606" t="n">
        <v>27.82</v>
      </c>
      <c r="F606" t="n">
        <v>24.6</v>
      </c>
      <c r="G606" t="n">
        <v>92.26000000000001</v>
      </c>
      <c r="H606" t="n">
        <v>1.12</v>
      </c>
      <c r="I606" t="n">
        <v>16</v>
      </c>
      <c r="J606" t="n">
        <v>225.57</v>
      </c>
      <c r="K606" t="n">
        <v>55.27</v>
      </c>
      <c r="L606" t="n">
        <v>14.25</v>
      </c>
      <c r="M606" t="n">
        <v>11</v>
      </c>
      <c r="N606" t="n">
        <v>51.04</v>
      </c>
      <c r="O606" t="n">
        <v>28054.03</v>
      </c>
      <c r="P606" t="n">
        <v>282.72</v>
      </c>
      <c r="Q606" t="n">
        <v>1397.18</v>
      </c>
      <c r="R606" t="n">
        <v>86.73999999999999</v>
      </c>
      <c r="S606" t="n">
        <v>66.97</v>
      </c>
      <c r="T606" t="n">
        <v>7293.84</v>
      </c>
      <c r="U606" t="n">
        <v>0.77</v>
      </c>
      <c r="V606" t="n">
        <v>0.86</v>
      </c>
      <c r="W606" t="n">
        <v>5.32</v>
      </c>
      <c r="X606" t="n">
        <v>0.44</v>
      </c>
      <c r="Y606" t="n">
        <v>1</v>
      </c>
      <c r="Z606" t="n">
        <v>10</v>
      </c>
    </row>
    <row r="607">
      <c r="A607" t="n">
        <v>54</v>
      </c>
      <c r="B607" t="n">
        <v>105</v>
      </c>
      <c r="C607" t="inlineStr">
        <is>
          <t xml:space="preserve">CONCLUIDO	</t>
        </is>
      </c>
      <c r="D607" t="n">
        <v>3.6052</v>
      </c>
      <c r="E607" t="n">
        <v>27.74</v>
      </c>
      <c r="F607" t="n">
        <v>24.56</v>
      </c>
      <c r="G607" t="n">
        <v>98.26000000000001</v>
      </c>
      <c r="H607" t="n">
        <v>1.14</v>
      </c>
      <c r="I607" t="n">
        <v>15</v>
      </c>
      <c r="J607" t="n">
        <v>225.99</v>
      </c>
      <c r="K607" t="n">
        <v>55.27</v>
      </c>
      <c r="L607" t="n">
        <v>14.5</v>
      </c>
      <c r="M607" t="n">
        <v>10</v>
      </c>
      <c r="N607" t="n">
        <v>51.21</v>
      </c>
      <c r="O607" t="n">
        <v>28105.73</v>
      </c>
      <c r="P607" t="n">
        <v>281.54</v>
      </c>
      <c r="Q607" t="n">
        <v>1397.22</v>
      </c>
      <c r="R607" t="n">
        <v>85.40000000000001</v>
      </c>
      <c r="S607" t="n">
        <v>66.97</v>
      </c>
      <c r="T607" t="n">
        <v>6626.24</v>
      </c>
      <c r="U607" t="n">
        <v>0.78</v>
      </c>
      <c r="V607" t="n">
        <v>0.86</v>
      </c>
      <c r="W607" t="n">
        <v>5.32</v>
      </c>
      <c r="X607" t="n">
        <v>0.4</v>
      </c>
      <c r="Y607" t="n">
        <v>1</v>
      </c>
      <c r="Z607" t="n">
        <v>10</v>
      </c>
    </row>
    <row r="608">
      <c r="A608" t="n">
        <v>55</v>
      </c>
      <c r="B608" t="n">
        <v>105</v>
      </c>
      <c r="C608" t="inlineStr">
        <is>
          <t xml:space="preserve">CONCLUIDO	</t>
        </is>
      </c>
      <c r="D608" t="n">
        <v>3.6057</v>
      </c>
      <c r="E608" t="n">
        <v>27.73</v>
      </c>
      <c r="F608" t="n">
        <v>24.56</v>
      </c>
      <c r="G608" t="n">
        <v>98.23999999999999</v>
      </c>
      <c r="H608" t="n">
        <v>1.16</v>
      </c>
      <c r="I608" t="n">
        <v>15</v>
      </c>
      <c r="J608" t="n">
        <v>226.41</v>
      </c>
      <c r="K608" t="n">
        <v>55.27</v>
      </c>
      <c r="L608" t="n">
        <v>14.75</v>
      </c>
      <c r="M608" t="n">
        <v>9</v>
      </c>
      <c r="N608" t="n">
        <v>51.38</v>
      </c>
      <c r="O608" t="n">
        <v>28157.49</v>
      </c>
      <c r="P608" t="n">
        <v>281.41</v>
      </c>
      <c r="Q608" t="n">
        <v>1397.18</v>
      </c>
      <c r="R608" t="n">
        <v>85.3</v>
      </c>
      <c r="S608" t="n">
        <v>66.97</v>
      </c>
      <c r="T608" t="n">
        <v>6575.44</v>
      </c>
      <c r="U608" t="n">
        <v>0.79</v>
      </c>
      <c r="V608" t="n">
        <v>0.86</v>
      </c>
      <c r="W608" t="n">
        <v>5.32</v>
      </c>
      <c r="X608" t="n">
        <v>0.4</v>
      </c>
      <c r="Y608" t="n">
        <v>1</v>
      </c>
      <c r="Z608" t="n">
        <v>10</v>
      </c>
    </row>
    <row r="609">
      <c r="A609" t="n">
        <v>56</v>
      </c>
      <c r="B609" t="n">
        <v>105</v>
      </c>
      <c r="C609" t="inlineStr">
        <is>
          <t xml:space="preserve">CONCLUIDO	</t>
        </is>
      </c>
      <c r="D609" t="n">
        <v>3.6022</v>
      </c>
      <c r="E609" t="n">
        <v>27.76</v>
      </c>
      <c r="F609" t="n">
        <v>24.59</v>
      </c>
      <c r="G609" t="n">
        <v>98.34999999999999</v>
      </c>
      <c r="H609" t="n">
        <v>1.18</v>
      </c>
      <c r="I609" t="n">
        <v>15</v>
      </c>
      <c r="J609" t="n">
        <v>226.83</v>
      </c>
      <c r="K609" t="n">
        <v>55.27</v>
      </c>
      <c r="L609" t="n">
        <v>15</v>
      </c>
      <c r="M609" t="n">
        <v>5</v>
      </c>
      <c r="N609" t="n">
        <v>51.55</v>
      </c>
      <c r="O609" t="n">
        <v>28209.31</v>
      </c>
      <c r="P609" t="n">
        <v>280.05</v>
      </c>
      <c r="Q609" t="n">
        <v>1397.22</v>
      </c>
      <c r="R609" t="n">
        <v>85.95999999999999</v>
      </c>
      <c r="S609" t="n">
        <v>66.97</v>
      </c>
      <c r="T609" t="n">
        <v>6908.93</v>
      </c>
      <c r="U609" t="n">
        <v>0.78</v>
      </c>
      <c r="V609" t="n">
        <v>0.86</v>
      </c>
      <c r="W609" t="n">
        <v>5.33</v>
      </c>
      <c r="X609" t="n">
        <v>0.42</v>
      </c>
      <c r="Y609" t="n">
        <v>1</v>
      </c>
      <c r="Z609" t="n">
        <v>10</v>
      </c>
    </row>
    <row r="610">
      <c r="A610" t="n">
        <v>57</v>
      </c>
      <c r="B610" t="n">
        <v>105</v>
      </c>
      <c r="C610" t="inlineStr">
        <is>
          <t xml:space="preserve">CONCLUIDO	</t>
        </is>
      </c>
      <c r="D610" t="n">
        <v>3.6018</v>
      </c>
      <c r="E610" t="n">
        <v>27.76</v>
      </c>
      <c r="F610" t="n">
        <v>24.59</v>
      </c>
      <c r="G610" t="n">
        <v>98.36</v>
      </c>
      <c r="H610" t="n">
        <v>1.19</v>
      </c>
      <c r="I610" t="n">
        <v>15</v>
      </c>
      <c r="J610" t="n">
        <v>227.25</v>
      </c>
      <c r="K610" t="n">
        <v>55.27</v>
      </c>
      <c r="L610" t="n">
        <v>15.25</v>
      </c>
      <c r="M610" t="n">
        <v>3</v>
      </c>
      <c r="N610" t="n">
        <v>51.72</v>
      </c>
      <c r="O610" t="n">
        <v>28261.2</v>
      </c>
      <c r="P610" t="n">
        <v>280.19</v>
      </c>
      <c r="Q610" t="n">
        <v>1397.31</v>
      </c>
      <c r="R610" t="n">
        <v>85.93000000000001</v>
      </c>
      <c r="S610" t="n">
        <v>66.97</v>
      </c>
      <c r="T610" t="n">
        <v>6889.74</v>
      </c>
      <c r="U610" t="n">
        <v>0.78</v>
      </c>
      <c r="V610" t="n">
        <v>0.86</v>
      </c>
      <c r="W610" t="n">
        <v>5.33</v>
      </c>
      <c r="X610" t="n">
        <v>0.42</v>
      </c>
      <c r="Y610" t="n">
        <v>1</v>
      </c>
      <c r="Z610" t="n">
        <v>10</v>
      </c>
    </row>
    <row r="611">
      <c r="A611" t="n">
        <v>58</v>
      </c>
      <c r="B611" t="n">
        <v>105</v>
      </c>
      <c r="C611" t="inlineStr">
        <is>
          <t xml:space="preserve">CONCLUIDO	</t>
        </is>
      </c>
      <c r="D611" t="n">
        <v>3.6015</v>
      </c>
      <c r="E611" t="n">
        <v>27.77</v>
      </c>
      <c r="F611" t="n">
        <v>24.59</v>
      </c>
      <c r="G611" t="n">
        <v>98.37</v>
      </c>
      <c r="H611" t="n">
        <v>1.21</v>
      </c>
      <c r="I611" t="n">
        <v>15</v>
      </c>
      <c r="J611" t="n">
        <v>227.67</v>
      </c>
      <c r="K611" t="n">
        <v>55.27</v>
      </c>
      <c r="L611" t="n">
        <v>15.5</v>
      </c>
      <c r="M611" t="n">
        <v>2</v>
      </c>
      <c r="N611" t="n">
        <v>51.9</v>
      </c>
      <c r="O611" t="n">
        <v>28313.14</v>
      </c>
      <c r="P611" t="n">
        <v>280.24</v>
      </c>
      <c r="Q611" t="n">
        <v>1397.2</v>
      </c>
      <c r="R611" t="n">
        <v>85.97</v>
      </c>
      <c r="S611" t="n">
        <v>66.97</v>
      </c>
      <c r="T611" t="n">
        <v>6912.96</v>
      </c>
      <c r="U611" t="n">
        <v>0.78</v>
      </c>
      <c r="V611" t="n">
        <v>0.86</v>
      </c>
      <c r="W611" t="n">
        <v>5.34</v>
      </c>
      <c r="X611" t="n">
        <v>0.43</v>
      </c>
      <c r="Y611" t="n">
        <v>1</v>
      </c>
      <c r="Z611" t="n">
        <v>10</v>
      </c>
    </row>
    <row r="612">
      <c r="A612" t="n">
        <v>59</v>
      </c>
      <c r="B612" t="n">
        <v>105</v>
      </c>
      <c r="C612" t="inlineStr">
        <is>
          <t xml:space="preserve">CONCLUIDO	</t>
        </is>
      </c>
      <c r="D612" t="n">
        <v>3.601</v>
      </c>
      <c r="E612" t="n">
        <v>27.77</v>
      </c>
      <c r="F612" t="n">
        <v>24.6</v>
      </c>
      <c r="G612" t="n">
        <v>98.39</v>
      </c>
      <c r="H612" t="n">
        <v>1.23</v>
      </c>
      <c r="I612" t="n">
        <v>15</v>
      </c>
      <c r="J612" t="n">
        <v>228.09</v>
      </c>
      <c r="K612" t="n">
        <v>55.27</v>
      </c>
      <c r="L612" t="n">
        <v>15.75</v>
      </c>
      <c r="M612" t="n">
        <v>2</v>
      </c>
      <c r="N612" t="n">
        <v>52.07</v>
      </c>
      <c r="O612" t="n">
        <v>28365.14</v>
      </c>
      <c r="P612" t="n">
        <v>280.32</v>
      </c>
      <c r="Q612" t="n">
        <v>1397.2</v>
      </c>
      <c r="R612" t="n">
        <v>86.06</v>
      </c>
      <c r="S612" t="n">
        <v>66.97</v>
      </c>
      <c r="T612" t="n">
        <v>6956.96</v>
      </c>
      <c r="U612" t="n">
        <v>0.78</v>
      </c>
      <c r="V612" t="n">
        <v>0.86</v>
      </c>
      <c r="W612" t="n">
        <v>5.34</v>
      </c>
      <c r="X612" t="n">
        <v>0.43</v>
      </c>
      <c r="Y612" t="n">
        <v>1</v>
      </c>
      <c r="Z612" t="n">
        <v>10</v>
      </c>
    </row>
    <row r="613">
      <c r="A613" t="n">
        <v>60</v>
      </c>
      <c r="B613" t="n">
        <v>105</v>
      </c>
      <c r="C613" t="inlineStr">
        <is>
          <t xml:space="preserve">CONCLUIDO	</t>
        </is>
      </c>
      <c r="D613" t="n">
        <v>3.6012</v>
      </c>
      <c r="E613" t="n">
        <v>27.77</v>
      </c>
      <c r="F613" t="n">
        <v>24.6</v>
      </c>
      <c r="G613" t="n">
        <v>98.38</v>
      </c>
      <c r="H613" t="n">
        <v>1.24</v>
      </c>
      <c r="I613" t="n">
        <v>15</v>
      </c>
      <c r="J613" t="n">
        <v>228.51</v>
      </c>
      <c r="K613" t="n">
        <v>55.27</v>
      </c>
      <c r="L613" t="n">
        <v>16</v>
      </c>
      <c r="M613" t="n">
        <v>0</v>
      </c>
      <c r="N613" t="n">
        <v>52.24</v>
      </c>
      <c r="O613" t="n">
        <v>28417.2</v>
      </c>
      <c r="P613" t="n">
        <v>280.76</v>
      </c>
      <c r="Q613" t="n">
        <v>1397.21</v>
      </c>
      <c r="R613" t="n">
        <v>86.01000000000001</v>
      </c>
      <c r="S613" t="n">
        <v>66.97</v>
      </c>
      <c r="T613" t="n">
        <v>6929.67</v>
      </c>
      <c r="U613" t="n">
        <v>0.78</v>
      </c>
      <c r="V613" t="n">
        <v>0.86</v>
      </c>
      <c r="W613" t="n">
        <v>5.34</v>
      </c>
      <c r="X613" t="n">
        <v>0.43</v>
      </c>
      <c r="Y613" t="n">
        <v>1</v>
      </c>
      <c r="Z613" t="n">
        <v>10</v>
      </c>
    </row>
    <row r="614">
      <c r="A614" t="n">
        <v>0</v>
      </c>
      <c r="B614" t="n">
        <v>60</v>
      </c>
      <c r="C614" t="inlineStr">
        <is>
          <t xml:space="preserve">CONCLUIDO	</t>
        </is>
      </c>
      <c r="D614" t="n">
        <v>2.561</v>
      </c>
      <c r="E614" t="n">
        <v>39.05</v>
      </c>
      <c r="F614" t="n">
        <v>30.99</v>
      </c>
      <c r="G614" t="n">
        <v>8.01</v>
      </c>
      <c r="H614" t="n">
        <v>0.14</v>
      </c>
      <c r="I614" t="n">
        <v>232</v>
      </c>
      <c r="J614" t="n">
        <v>124.63</v>
      </c>
      <c r="K614" t="n">
        <v>45</v>
      </c>
      <c r="L614" t="n">
        <v>1</v>
      </c>
      <c r="M614" t="n">
        <v>230</v>
      </c>
      <c r="N614" t="n">
        <v>18.64</v>
      </c>
      <c r="O614" t="n">
        <v>15605.44</v>
      </c>
      <c r="P614" t="n">
        <v>320.16</v>
      </c>
      <c r="Q614" t="n">
        <v>1397.66</v>
      </c>
      <c r="R614" t="n">
        <v>294.41</v>
      </c>
      <c r="S614" t="n">
        <v>66.97</v>
      </c>
      <c r="T614" t="n">
        <v>110047.74</v>
      </c>
      <c r="U614" t="n">
        <v>0.23</v>
      </c>
      <c r="V614" t="n">
        <v>0.68</v>
      </c>
      <c r="W614" t="n">
        <v>5.69</v>
      </c>
      <c r="X614" t="n">
        <v>6.81</v>
      </c>
      <c r="Y614" t="n">
        <v>1</v>
      </c>
      <c r="Z614" t="n">
        <v>10</v>
      </c>
    </row>
    <row r="615">
      <c r="A615" t="n">
        <v>1</v>
      </c>
      <c r="B615" t="n">
        <v>60</v>
      </c>
      <c r="C615" t="inlineStr">
        <is>
          <t xml:space="preserve">CONCLUIDO	</t>
        </is>
      </c>
      <c r="D615" t="n">
        <v>2.7907</v>
      </c>
      <c r="E615" t="n">
        <v>35.83</v>
      </c>
      <c r="F615" t="n">
        <v>29.25</v>
      </c>
      <c r="G615" t="n">
        <v>10.09</v>
      </c>
      <c r="H615" t="n">
        <v>0.18</v>
      </c>
      <c r="I615" t="n">
        <v>174</v>
      </c>
      <c r="J615" t="n">
        <v>124.96</v>
      </c>
      <c r="K615" t="n">
        <v>45</v>
      </c>
      <c r="L615" t="n">
        <v>1.25</v>
      </c>
      <c r="M615" t="n">
        <v>172</v>
      </c>
      <c r="N615" t="n">
        <v>18.71</v>
      </c>
      <c r="O615" t="n">
        <v>15645.96</v>
      </c>
      <c r="P615" t="n">
        <v>299.86</v>
      </c>
      <c r="Q615" t="n">
        <v>1397.62</v>
      </c>
      <c r="R615" t="n">
        <v>237.74</v>
      </c>
      <c r="S615" t="n">
        <v>66.97</v>
      </c>
      <c r="T615" t="n">
        <v>82000.98</v>
      </c>
      <c r="U615" t="n">
        <v>0.28</v>
      </c>
      <c r="V615" t="n">
        <v>0.72</v>
      </c>
      <c r="W615" t="n">
        <v>5.6</v>
      </c>
      <c r="X615" t="n">
        <v>5.08</v>
      </c>
      <c r="Y615" t="n">
        <v>1</v>
      </c>
      <c r="Z615" t="n">
        <v>10</v>
      </c>
    </row>
    <row r="616">
      <c r="A616" t="n">
        <v>2</v>
      </c>
      <c r="B616" t="n">
        <v>60</v>
      </c>
      <c r="C616" t="inlineStr">
        <is>
          <t xml:space="preserve">CONCLUIDO	</t>
        </is>
      </c>
      <c r="D616" t="n">
        <v>2.9589</v>
      </c>
      <c r="E616" t="n">
        <v>33.8</v>
      </c>
      <c r="F616" t="n">
        <v>28.14</v>
      </c>
      <c r="G616" t="n">
        <v>12.23</v>
      </c>
      <c r="H616" t="n">
        <v>0.21</v>
      </c>
      <c r="I616" t="n">
        <v>138</v>
      </c>
      <c r="J616" t="n">
        <v>125.29</v>
      </c>
      <c r="K616" t="n">
        <v>45</v>
      </c>
      <c r="L616" t="n">
        <v>1.5</v>
      </c>
      <c r="M616" t="n">
        <v>136</v>
      </c>
      <c r="N616" t="n">
        <v>18.79</v>
      </c>
      <c r="O616" t="n">
        <v>15686.51</v>
      </c>
      <c r="P616" t="n">
        <v>285.97</v>
      </c>
      <c r="Q616" t="n">
        <v>1397.7</v>
      </c>
      <c r="R616" t="n">
        <v>202.02</v>
      </c>
      <c r="S616" t="n">
        <v>66.97</v>
      </c>
      <c r="T616" t="n">
        <v>64320.94</v>
      </c>
      <c r="U616" t="n">
        <v>0.33</v>
      </c>
      <c r="V616" t="n">
        <v>0.75</v>
      </c>
      <c r="W616" t="n">
        <v>5.51</v>
      </c>
      <c r="X616" t="n">
        <v>3.96</v>
      </c>
      <c r="Y616" t="n">
        <v>1</v>
      </c>
      <c r="Z616" t="n">
        <v>10</v>
      </c>
    </row>
    <row r="617">
      <c r="A617" t="n">
        <v>3</v>
      </c>
      <c r="B617" t="n">
        <v>60</v>
      </c>
      <c r="C617" t="inlineStr">
        <is>
          <t xml:space="preserve">CONCLUIDO	</t>
        </is>
      </c>
      <c r="D617" t="n">
        <v>3.0713</v>
      </c>
      <c r="E617" t="n">
        <v>32.56</v>
      </c>
      <c r="F617" t="n">
        <v>27.49</v>
      </c>
      <c r="G617" t="n">
        <v>14.34</v>
      </c>
      <c r="H617" t="n">
        <v>0.25</v>
      </c>
      <c r="I617" t="n">
        <v>115</v>
      </c>
      <c r="J617" t="n">
        <v>125.62</v>
      </c>
      <c r="K617" t="n">
        <v>45</v>
      </c>
      <c r="L617" t="n">
        <v>1.75</v>
      </c>
      <c r="M617" t="n">
        <v>113</v>
      </c>
      <c r="N617" t="n">
        <v>18.87</v>
      </c>
      <c r="O617" t="n">
        <v>15727.09</v>
      </c>
      <c r="P617" t="n">
        <v>277.37</v>
      </c>
      <c r="Q617" t="n">
        <v>1397.52</v>
      </c>
      <c r="R617" t="n">
        <v>180.51</v>
      </c>
      <c r="S617" t="n">
        <v>66.97</v>
      </c>
      <c r="T617" t="n">
        <v>53680.99</v>
      </c>
      <c r="U617" t="n">
        <v>0.37</v>
      </c>
      <c r="V617" t="n">
        <v>0.77</v>
      </c>
      <c r="W617" t="n">
        <v>5.49</v>
      </c>
      <c r="X617" t="n">
        <v>3.32</v>
      </c>
      <c r="Y617" t="n">
        <v>1</v>
      </c>
      <c r="Z617" t="n">
        <v>10</v>
      </c>
    </row>
    <row r="618">
      <c r="A618" t="n">
        <v>4</v>
      </c>
      <c r="B618" t="n">
        <v>60</v>
      </c>
      <c r="C618" t="inlineStr">
        <is>
          <t xml:space="preserve">CONCLUIDO	</t>
        </is>
      </c>
      <c r="D618" t="n">
        <v>3.1623</v>
      </c>
      <c r="E618" t="n">
        <v>31.62</v>
      </c>
      <c r="F618" t="n">
        <v>26.99</v>
      </c>
      <c r="G618" t="n">
        <v>16.52</v>
      </c>
      <c r="H618" t="n">
        <v>0.28</v>
      </c>
      <c r="I618" t="n">
        <v>98</v>
      </c>
      <c r="J618" t="n">
        <v>125.95</v>
      </c>
      <c r="K618" t="n">
        <v>45</v>
      </c>
      <c r="L618" t="n">
        <v>2</v>
      </c>
      <c r="M618" t="n">
        <v>96</v>
      </c>
      <c r="N618" t="n">
        <v>18.95</v>
      </c>
      <c r="O618" t="n">
        <v>15767.7</v>
      </c>
      <c r="P618" t="n">
        <v>269.78</v>
      </c>
      <c r="Q618" t="n">
        <v>1397.61</v>
      </c>
      <c r="R618" t="n">
        <v>164.33</v>
      </c>
      <c r="S618" t="n">
        <v>66.97</v>
      </c>
      <c r="T618" t="n">
        <v>45675.47</v>
      </c>
      <c r="U618" t="n">
        <v>0.41</v>
      </c>
      <c r="V618" t="n">
        <v>0.78</v>
      </c>
      <c r="W618" t="n">
        <v>5.46</v>
      </c>
      <c r="X618" t="n">
        <v>2.82</v>
      </c>
      <c r="Y618" t="n">
        <v>1</v>
      </c>
      <c r="Z618" t="n">
        <v>10</v>
      </c>
    </row>
    <row r="619">
      <c r="A619" t="n">
        <v>5</v>
      </c>
      <c r="B619" t="n">
        <v>60</v>
      </c>
      <c r="C619" t="inlineStr">
        <is>
          <t xml:space="preserve">CONCLUIDO	</t>
        </is>
      </c>
      <c r="D619" t="n">
        <v>3.2369</v>
      </c>
      <c r="E619" t="n">
        <v>30.89</v>
      </c>
      <c r="F619" t="n">
        <v>26.59</v>
      </c>
      <c r="G619" t="n">
        <v>18.77</v>
      </c>
      <c r="H619" t="n">
        <v>0.31</v>
      </c>
      <c r="I619" t="n">
        <v>85</v>
      </c>
      <c r="J619" t="n">
        <v>126.28</v>
      </c>
      <c r="K619" t="n">
        <v>45</v>
      </c>
      <c r="L619" t="n">
        <v>2.25</v>
      </c>
      <c r="M619" t="n">
        <v>83</v>
      </c>
      <c r="N619" t="n">
        <v>19.03</v>
      </c>
      <c r="O619" t="n">
        <v>15808.34</v>
      </c>
      <c r="P619" t="n">
        <v>263.63</v>
      </c>
      <c r="Q619" t="n">
        <v>1397.32</v>
      </c>
      <c r="R619" t="n">
        <v>151.07</v>
      </c>
      <c r="S619" t="n">
        <v>66.97</v>
      </c>
      <c r="T619" t="n">
        <v>39109.54</v>
      </c>
      <c r="U619" t="n">
        <v>0.44</v>
      </c>
      <c r="V619" t="n">
        <v>0.79</v>
      </c>
      <c r="W619" t="n">
        <v>5.44</v>
      </c>
      <c r="X619" t="n">
        <v>2.42</v>
      </c>
      <c r="Y619" t="n">
        <v>1</v>
      </c>
      <c r="Z619" t="n">
        <v>10</v>
      </c>
    </row>
    <row r="620">
      <c r="A620" t="n">
        <v>6</v>
      </c>
      <c r="B620" t="n">
        <v>60</v>
      </c>
      <c r="C620" t="inlineStr">
        <is>
          <t xml:space="preserve">CONCLUIDO	</t>
        </is>
      </c>
      <c r="D620" t="n">
        <v>3.2944</v>
      </c>
      <c r="E620" t="n">
        <v>30.36</v>
      </c>
      <c r="F620" t="n">
        <v>26.31</v>
      </c>
      <c r="G620" t="n">
        <v>21.04</v>
      </c>
      <c r="H620" t="n">
        <v>0.35</v>
      </c>
      <c r="I620" t="n">
        <v>75</v>
      </c>
      <c r="J620" t="n">
        <v>126.61</v>
      </c>
      <c r="K620" t="n">
        <v>45</v>
      </c>
      <c r="L620" t="n">
        <v>2.5</v>
      </c>
      <c r="M620" t="n">
        <v>73</v>
      </c>
      <c r="N620" t="n">
        <v>19.11</v>
      </c>
      <c r="O620" t="n">
        <v>15849</v>
      </c>
      <c r="P620" t="n">
        <v>257.87</v>
      </c>
      <c r="Q620" t="n">
        <v>1397.28</v>
      </c>
      <c r="R620" t="n">
        <v>142.27</v>
      </c>
      <c r="S620" t="n">
        <v>66.97</v>
      </c>
      <c r="T620" t="n">
        <v>34762.06</v>
      </c>
      <c r="U620" t="n">
        <v>0.47</v>
      </c>
      <c r="V620" t="n">
        <v>0.8</v>
      </c>
      <c r="W620" t="n">
        <v>5.42</v>
      </c>
      <c r="X620" t="n">
        <v>2.14</v>
      </c>
      <c r="Y620" t="n">
        <v>1</v>
      </c>
      <c r="Z620" t="n">
        <v>10</v>
      </c>
    </row>
    <row r="621">
      <c r="A621" t="n">
        <v>7</v>
      </c>
      <c r="B621" t="n">
        <v>60</v>
      </c>
      <c r="C621" t="inlineStr">
        <is>
          <t xml:space="preserve">CONCLUIDO	</t>
        </is>
      </c>
      <c r="D621" t="n">
        <v>3.3361</v>
      </c>
      <c r="E621" t="n">
        <v>29.97</v>
      </c>
      <c r="F621" t="n">
        <v>26.1</v>
      </c>
      <c r="G621" t="n">
        <v>23.03</v>
      </c>
      <c r="H621" t="n">
        <v>0.38</v>
      </c>
      <c r="I621" t="n">
        <v>68</v>
      </c>
      <c r="J621" t="n">
        <v>126.94</v>
      </c>
      <c r="K621" t="n">
        <v>45</v>
      </c>
      <c r="L621" t="n">
        <v>2.75</v>
      </c>
      <c r="M621" t="n">
        <v>66</v>
      </c>
      <c r="N621" t="n">
        <v>19.19</v>
      </c>
      <c r="O621" t="n">
        <v>15889.69</v>
      </c>
      <c r="P621" t="n">
        <v>254.04</v>
      </c>
      <c r="Q621" t="n">
        <v>1397.3</v>
      </c>
      <c r="R621" t="n">
        <v>135.89</v>
      </c>
      <c r="S621" t="n">
        <v>66.97</v>
      </c>
      <c r="T621" t="n">
        <v>31606.32</v>
      </c>
      <c r="U621" t="n">
        <v>0.49</v>
      </c>
      <c r="V621" t="n">
        <v>0.8100000000000001</v>
      </c>
      <c r="W621" t="n">
        <v>5.4</v>
      </c>
      <c r="X621" t="n">
        <v>1.94</v>
      </c>
      <c r="Y621" t="n">
        <v>1</v>
      </c>
      <c r="Z621" t="n">
        <v>10</v>
      </c>
    </row>
    <row r="622">
      <c r="A622" t="n">
        <v>8</v>
      </c>
      <c r="B622" t="n">
        <v>60</v>
      </c>
      <c r="C622" t="inlineStr">
        <is>
          <t xml:space="preserve">CONCLUIDO	</t>
        </is>
      </c>
      <c r="D622" t="n">
        <v>3.3798</v>
      </c>
      <c r="E622" t="n">
        <v>29.59</v>
      </c>
      <c r="F622" t="n">
        <v>25.9</v>
      </c>
      <c r="G622" t="n">
        <v>25.47</v>
      </c>
      <c r="H622" t="n">
        <v>0.42</v>
      </c>
      <c r="I622" t="n">
        <v>61</v>
      </c>
      <c r="J622" t="n">
        <v>127.27</v>
      </c>
      <c r="K622" t="n">
        <v>45</v>
      </c>
      <c r="L622" t="n">
        <v>3</v>
      </c>
      <c r="M622" t="n">
        <v>59</v>
      </c>
      <c r="N622" t="n">
        <v>19.27</v>
      </c>
      <c r="O622" t="n">
        <v>15930.42</v>
      </c>
      <c r="P622" t="n">
        <v>249.75</v>
      </c>
      <c r="Q622" t="n">
        <v>1397.25</v>
      </c>
      <c r="R622" t="n">
        <v>128.93</v>
      </c>
      <c r="S622" t="n">
        <v>66.97</v>
      </c>
      <c r="T622" t="n">
        <v>28160.96</v>
      </c>
      <c r="U622" t="n">
        <v>0.52</v>
      </c>
      <c r="V622" t="n">
        <v>0.8100000000000001</v>
      </c>
      <c r="W622" t="n">
        <v>5.39</v>
      </c>
      <c r="X622" t="n">
        <v>1.73</v>
      </c>
      <c r="Y622" t="n">
        <v>1</v>
      </c>
      <c r="Z622" t="n">
        <v>10</v>
      </c>
    </row>
    <row r="623">
      <c r="A623" t="n">
        <v>9</v>
      </c>
      <c r="B623" t="n">
        <v>60</v>
      </c>
      <c r="C623" t="inlineStr">
        <is>
          <t xml:space="preserve">CONCLUIDO	</t>
        </is>
      </c>
      <c r="D623" t="n">
        <v>3.4104</v>
      </c>
      <c r="E623" t="n">
        <v>29.32</v>
      </c>
      <c r="F623" t="n">
        <v>25.76</v>
      </c>
      <c r="G623" t="n">
        <v>27.6</v>
      </c>
      <c r="H623" t="n">
        <v>0.45</v>
      </c>
      <c r="I623" t="n">
        <v>56</v>
      </c>
      <c r="J623" t="n">
        <v>127.6</v>
      </c>
      <c r="K623" t="n">
        <v>45</v>
      </c>
      <c r="L623" t="n">
        <v>3.25</v>
      </c>
      <c r="M623" t="n">
        <v>54</v>
      </c>
      <c r="N623" t="n">
        <v>19.35</v>
      </c>
      <c r="O623" t="n">
        <v>15971.17</v>
      </c>
      <c r="P623" t="n">
        <v>245.76</v>
      </c>
      <c r="Q623" t="n">
        <v>1397.27</v>
      </c>
      <c r="R623" t="n">
        <v>124.43</v>
      </c>
      <c r="S623" t="n">
        <v>66.97</v>
      </c>
      <c r="T623" t="n">
        <v>25936.19</v>
      </c>
      <c r="U623" t="n">
        <v>0.54</v>
      </c>
      <c r="V623" t="n">
        <v>0.82</v>
      </c>
      <c r="W623" t="n">
        <v>5.38</v>
      </c>
      <c r="X623" t="n">
        <v>1.59</v>
      </c>
      <c r="Y623" t="n">
        <v>1</v>
      </c>
      <c r="Z623" t="n">
        <v>10</v>
      </c>
    </row>
    <row r="624">
      <c r="A624" t="n">
        <v>10</v>
      </c>
      <c r="B624" t="n">
        <v>60</v>
      </c>
      <c r="C624" t="inlineStr">
        <is>
          <t xml:space="preserve">CONCLUIDO	</t>
        </is>
      </c>
      <c r="D624" t="n">
        <v>3.4441</v>
      </c>
      <c r="E624" t="n">
        <v>29.04</v>
      </c>
      <c r="F624" t="n">
        <v>25.6</v>
      </c>
      <c r="G624" t="n">
        <v>30.12</v>
      </c>
      <c r="H624" t="n">
        <v>0.48</v>
      </c>
      <c r="I624" t="n">
        <v>51</v>
      </c>
      <c r="J624" t="n">
        <v>127.93</v>
      </c>
      <c r="K624" t="n">
        <v>45</v>
      </c>
      <c r="L624" t="n">
        <v>3.5</v>
      </c>
      <c r="M624" t="n">
        <v>49</v>
      </c>
      <c r="N624" t="n">
        <v>19.43</v>
      </c>
      <c r="O624" t="n">
        <v>16011.95</v>
      </c>
      <c r="P624" t="n">
        <v>241.42</v>
      </c>
      <c r="Q624" t="n">
        <v>1397.27</v>
      </c>
      <c r="R624" t="n">
        <v>119.53</v>
      </c>
      <c r="S624" t="n">
        <v>66.97</v>
      </c>
      <c r="T624" t="n">
        <v>23511.46</v>
      </c>
      <c r="U624" t="n">
        <v>0.5600000000000001</v>
      </c>
      <c r="V624" t="n">
        <v>0.82</v>
      </c>
      <c r="W624" t="n">
        <v>5.37</v>
      </c>
      <c r="X624" t="n">
        <v>1.43</v>
      </c>
      <c r="Y624" t="n">
        <v>1</v>
      </c>
      <c r="Z624" t="n">
        <v>10</v>
      </c>
    </row>
    <row r="625">
      <c r="A625" t="n">
        <v>11</v>
      </c>
      <c r="B625" t="n">
        <v>60</v>
      </c>
      <c r="C625" t="inlineStr">
        <is>
          <t xml:space="preserve">CONCLUIDO	</t>
        </is>
      </c>
      <c r="D625" t="n">
        <v>3.4704</v>
      </c>
      <c r="E625" t="n">
        <v>28.82</v>
      </c>
      <c r="F625" t="n">
        <v>25.48</v>
      </c>
      <c r="G625" t="n">
        <v>32.53</v>
      </c>
      <c r="H625" t="n">
        <v>0.52</v>
      </c>
      <c r="I625" t="n">
        <v>47</v>
      </c>
      <c r="J625" t="n">
        <v>128.26</v>
      </c>
      <c r="K625" t="n">
        <v>45</v>
      </c>
      <c r="L625" t="n">
        <v>3.75</v>
      </c>
      <c r="M625" t="n">
        <v>45</v>
      </c>
      <c r="N625" t="n">
        <v>19.51</v>
      </c>
      <c r="O625" t="n">
        <v>16052.76</v>
      </c>
      <c r="P625" t="n">
        <v>237.61</v>
      </c>
      <c r="Q625" t="n">
        <v>1397.28</v>
      </c>
      <c r="R625" t="n">
        <v>115.33</v>
      </c>
      <c r="S625" t="n">
        <v>66.97</v>
      </c>
      <c r="T625" t="n">
        <v>21432.25</v>
      </c>
      <c r="U625" t="n">
        <v>0.58</v>
      </c>
      <c r="V625" t="n">
        <v>0.83</v>
      </c>
      <c r="W625" t="n">
        <v>5.37</v>
      </c>
      <c r="X625" t="n">
        <v>1.31</v>
      </c>
      <c r="Y625" t="n">
        <v>1</v>
      </c>
      <c r="Z625" t="n">
        <v>10</v>
      </c>
    </row>
    <row r="626">
      <c r="A626" t="n">
        <v>12</v>
      </c>
      <c r="B626" t="n">
        <v>60</v>
      </c>
      <c r="C626" t="inlineStr">
        <is>
          <t xml:space="preserve">CONCLUIDO	</t>
        </is>
      </c>
      <c r="D626" t="n">
        <v>3.4955</v>
      </c>
      <c r="E626" t="n">
        <v>28.61</v>
      </c>
      <c r="F626" t="n">
        <v>25.38</v>
      </c>
      <c r="G626" t="n">
        <v>35.41</v>
      </c>
      <c r="H626" t="n">
        <v>0.55</v>
      </c>
      <c r="I626" t="n">
        <v>43</v>
      </c>
      <c r="J626" t="n">
        <v>128.59</v>
      </c>
      <c r="K626" t="n">
        <v>45</v>
      </c>
      <c r="L626" t="n">
        <v>4</v>
      </c>
      <c r="M626" t="n">
        <v>41</v>
      </c>
      <c r="N626" t="n">
        <v>19.59</v>
      </c>
      <c r="O626" t="n">
        <v>16093.6</v>
      </c>
      <c r="P626" t="n">
        <v>234.32</v>
      </c>
      <c r="Q626" t="n">
        <v>1397.29</v>
      </c>
      <c r="R626" t="n">
        <v>111.82</v>
      </c>
      <c r="S626" t="n">
        <v>66.97</v>
      </c>
      <c r="T626" t="n">
        <v>19694.23</v>
      </c>
      <c r="U626" t="n">
        <v>0.6</v>
      </c>
      <c r="V626" t="n">
        <v>0.83</v>
      </c>
      <c r="W626" t="n">
        <v>5.37</v>
      </c>
      <c r="X626" t="n">
        <v>1.21</v>
      </c>
      <c r="Y626" t="n">
        <v>1</v>
      </c>
      <c r="Z626" t="n">
        <v>10</v>
      </c>
    </row>
    <row r="627">
      <c r="A627" t="n">
        <v>13</v>
      </c>
      <c r="B627" t="n">
        <v>60</v>
      </c>
      <c r="C627" t="inlineStr">
        <is>
          <t xml:space="preserve">CONCLUIDO	</t>
        </is>
      </c>
      <c r="D627" t="n">
        <v>3.5148</v>
      </c>
      <c r="E627" t="n">
        <v>28.45</v>
      </c>
      <c r="F627" t="n">
        <v>25.3</v>
      </c>
      <c r="G627" t="n">
        <v>37.94</v>
      </c>
      <c r="H627" t="n">
        <v>0.58</v>
      </c>
      <c r="I627" t="n">
        <v>40</v>
      </c>
      <c r="J627" t="n">
        <v>128.92</v>
      </c>
      <c r="K627" t="n">
        <v>45</v>
      </c>
      <c r="L627" t="n">
        <v>4.25</v>
      </c>
      <c r="M627" t="n">
        <v>38</v>
      </c>
      <c r="N627" t="n">
        <v>19.68</v>
      </c>
      <c r="O627" t="n">
        <v>16134.46</v>
      </c>
      <c r="P627" t="n">
        <v>230.81</v>
      </c>
      <c r="Q627" t="n">
        <v>1397.19</v>
      </c>
      <c r="R627" t="n">
        <v>109.26</v>
      </c>
      <c r="S627" t="n">
        <v>66.97</v>
      </c>
      <c r="T627" t="n">
        <v>18433.35</v>
      </c>
      <c r="U627" t="n">
        <v>0.61</v>
      </c>
      <c r="V627" t="n">
        <v>0.83</v>
      </c>
      <c r="W627" t="n">
        <v>5.36</v>
      </c>
      <c r="X627" t="n">
        <v>1.13</v>
      </c>
      <c r="Y627" t="n">
        <v>1</v>
      </c>
      <c r="Z627" t="n">
        <v>10</v>
      </c>
    </row>
    <row r="628">
      <c r="A628" t="n">
        <v>14</v>
      </c>
      <c r="B628" t="n">
        <v>60</v>
      </c>
      <c r="C628" t="inlineStr">
        <is>
          <t xml:space="preserve">CONCLUIDO	</t>
        </is>
      </c>
      <c r="D628" t="n">
        <v>3.5287</v>
      </c>
      <c r="E628" t="n">
        <v>28.34</v>
      </c>
      <c r="F628" t="n">
        <v>25.24</v>
      </c>
      <c r="G628" t="n">
        <v>39.85</v>
      </c>
      <c r="H628" t="n">
        <v>0.62</v>
      </c>
      <c r="I628" t="n">
        <v>38</v>
      </c>
      <c r="J628" t="n">
        <v>129.25</v>
      </c>
      <c r="K628" t="n">
        <v>45</v>
      </c>
      <c r="L628" t="n">
        <v>4.5</v>
      </c>
      <c r="M628" t="n">
        <v>36</v>
      </c>
      <c r="N628" t="n">
        <v>19.76</v>
      </c>
      <c r="O628" t="n">
        <v>16175.36</v>
      </c>
      <c r="P628" t="n">
        <v>227.2</v>
      </c>
      <c r="Q628" t="n">
        <v>1397.29</v>
      </c>
      <c r="R628" t="n">
        <v>107.38</v>
      </c>
      <c r="S628" t="n">
        <v>66.97</v>
      </c>
      <c r="T628" t="n">
        <v>17502.64</v>
      </c>
      <c r="U628" t="n">
        <v>0.62</v>
      </c>
      <c r="V628" t="n">
        <v>0.83</v>
      </c>
      <c r="W628" t="n">
        <v>5.36</v>
      </c>
      <c r="X628" t="n">
        <v>1.07</v>
      </c>
      <c r="Y628" t="n">
        <v>1</v>
      </c>
      <c r="Z628" t="n">
        <v>10</v>
      </c>
    </row>
    <row r="629">
      <c r="A629" t="n">
        <v>15</v>
      </c>
      <c r="B629" t="n">
        <v>60</v>
      </c>
      <c r="C629" t="inlineStr">
        <is>
          <t xml:space="preserve">CONCLUIDO	</t>
        </is>
      </c>
      <c r="D629" t="n">
        <v>3.5488</v>
      </c>
      <c r="E629" t="n">
        <v>28.18</v>
      </c>
      <c r="F629" t="n">
        <v>25.15</v>
      </c>
      <c r="G629" t="n">
        <v>43.12</v>
      </c>
      <c r="H629" t="n">
        <v>0.65</v>
      </c>
      <c r="I629" t="n">
        <v>35</v>
      </c>
      <c r="J629" t="n">
        <v>129.59</v>
      </c>
      <c r="K629" t="n">
        <v>45</v>
      </c>
      <c r="L629" t="n">
        <v>4.75</v>
      </c>
      <c r="M629" t="n">
        <v>33</v>
      </c>
      <c r="N629" t="n">
        <v>19.84</v>
      </c>
      <c r="O629" t="n">
        <v>16216.29</v>
      </c>
      <c r="P629" t="n">
        <v>223.63</v>
      </c>
      <c r="Q629" t="n">
        <v>1397.23</v>
      </c>
      <c r="R629" t="n">
        <v>104.88</v>
      </c>
      <c r="S629" t="n">
        <v>66.97</v>
      </c>
      <c r="T629" t="n">
        <v>16267.68</v>
      </c>
      <c r="U629" t="n">
        <v>0.64</v>
      </c>
      <c r="V629" t="n">
        <v>0.84</v>
      </c>
      <c r="W629" t="n">
        <v>5.35</v>
      </c>
      <c r="X629" t="n">
        <v>0.98</v>
      </c>
      <c r="Y629" t="n">
        <v>1</v>
      </c>
      <c r="Z629" t="n">
        <v>10</v>
      </c>
    </row>
    <row r="630">
      <c r="A630" t="n">
        <v>16</v>
      </c>
      <c r="B630" t="n">
        <v>60</v>
      </c>
      <c r="C630" t="inlineStr">
        <is>
          <t xml:space="preserve">CONCLUIDO	</t>
        </is>
      </c>
      <c r="D630" t="n">
        <v>3.5674</v>
      </c>
      <c r="E630" t="n">
        <v>28.03</v>
      </c>
      <c r="F630" t="n">
        <v>25.06</v>
      </c>
      <c r="G630" t="n">
        <v>45.56</v>
      </c>
      <c r="H630" t="n">
        <v>0.68</v>
      </c>
      <c r="I630" t="n">
        <v>33</v>
      </c>
      <c r="J630" t="n">
        <v>129.92</v>
      </c>
      <c r="K630" t="n">
        <v>45</v>
      </c>
      <c r="L630" t="n">
        <v>5</v>
      </c>
      <c r="M630" t="n">
        <v>31</v>
      </c>
      <c r="N630" t="n">
        <v>19.92</v>
      </c>
      <c r="O630" t="n">
        <v>16257.24</v>
      </c>
      <c r="P630" t="n">
        <v>220.29</v>
      </c>
      <c r="Q630" t="n">
        <v>1397.4</v>
      </c>
      <c r="R630" t="n">
        <v>101.67</v>
      </c>
      <c r="S630" t="n">
        <v>66.97</v>
      </c>
      <c r="T630" t="n">
        <v>14670.23</v>
      </c>
      <c r="U630" t="n">
        <v>0.66</v>
      </c>
      <c r="V630" t="n">
        <v>0.84</v>
      </c>
      <c r="W630" t="n">
        <v>5.34</v>
      </c>
      <c r="X630" t="n">
        <v>0.89</v>
      </c>
      <c r="Y630" t="n">
        <v>1</v>
      </c>
      <c r="Z630" t="n">
        <v>10</v>
      </c>
    </row>
    <row r="631">
      <c r="A631" t="n">
        <v>17</v>
      </c>
      <c r="B631" t="n">
        <v>60</v>
      </c>
      <c r="C631" t="inlineStr">
        <is>
          <t xml:space="preserve">CONCLUIDO	</t>
        </is>
      </c>
      <c r="D631" t="n">
        <v>3.576</v>
      </c>
      <c r="E631" t="n">
        <v>27.96</v>
      </c>
      <c r="F631" t="n">
        <v>25.04</v>
      </c>
      <c r="G631" t="n">
        <v>48.46</v>
      </c>
      <c r="H631" t="n">
        <v>0.71</v>
      </c>
      <c r="I631" t="n">
        <v>31</v>
      </c>
      <c r="J631" t="n">
        <v>130.25</v>
      </c>
      <c r="K631" t="n">
        <v>45</v>
      </c>
      <c r="L631" t="n">
        <v>5.25</v>
      </c>
      <c r="M631" t="n">
        <v>29</v>
      </c>
      <c r="N631" t="n">
        <v>20</v>
      </c>
      <c r="O631" t="n">
        <v>16298.23</v>
      </c>
      <c r="P631" t="n">
        <v>218.48</v>
      </c>
      <c r="Q631" t="n">
        <v>1397.32</v>
      </c>
      <c r="R631" t="n">
        <v>100.99</v>
      </c>
      <c r="S631" t="n">
        <v>66.97</v>
      </c>
      <c r="T631" t="n">
        <v>14342.55</v>
      </c>
      <c r="U631" t="n">
        <v>0.66</v>
      </c>
      <c r="V631" t="n">
        <v>0.84</v>
      </c>
      <c r="W631" t="n">
        <v>5.35</v>
      </c>
      <c r="X631" t="n">
        <v>0.87</v>
      </c>
      <c r="Y631" t="n">
        <v>1</v>
      </c>
      <c r="Z631" t="n">
        <v>10</v>
      </c>
    </row>
    <row r="632">
      <c r="A632" t="n">
        <v>18</v>
      </c>
      <c r="B632" t="n">
        <v>60</v>
      </c>
      <c r="C632" t="inlineStr">
        <is>
          <t xml:space="preserve">CONCLUIDO	</t>
        </is>
      </c>
      <c r="D632" t="n">
        <v>3.5924</v>
      </c>
      <c r="E632" t="n">
        <v>27.84</v>
      </c>
      <c r="F632" t="n">
        <v>24.96</v>
      </c>
      <c r="G632" t="n">
        <v>51.65</v>
      </c>
      <c r="H632" t="n">
        <v>0.74</v>
      </c>
      <c r="I632" t="n">
        <v>29</v>
      </c>
      <c r="J632" t="n">
        <v>130.58</v>
      </c>
      <c r="K632" t="n">
        <v>45</v>
      </c>
      <c r="L632" t="n">
        <v>5.5</v>
      </c>
      <c r="M632" t="n">
        <v>25</v>
      </c>
      <c r="N632" t="n">
        <v>20.09</v>
      </c>
      <c r="O632" t="n">
        <v>16339.24</v>
      </c>
      <c r="P632" t="n">
        <v>213.69</v>
      </c>
      <c r="Q632" t="n">
        <v>1397.18</v>
      </c>
      <c r="R632" t="n">
        <v>98.45</v>
      </c>
      <c r="S632" t="n">
        <v>66.97</v>
      </c>
      <c r="T632" t="n">
        <v>13081.39</v>
      </c>
      <c r="U632" t="n">
        <v>0.68</v>
      </c>
      <c r="V632" t="n">
        <v>0.84</v>
      </c>
      <c r="W632" t="n">
        <v>5.34</v>
      </c>
      <c r="X632" t="n">
        <v>0.8</v>
      </c>
      <c r="Y632" t="n">
        <v>1</v>
      </c>
      <c r="Z632" t="n">
        <v>10</v>
      </c>
    </row>
    <row r="633">
      <c r="A633" t="n">
        <v>19</v>
      </c>
      <c r="B633" t="n">
        <v>60</v>
      </c>
      <c r="C633" t="inlineStr">
        <is>
          <t xml:space="preserve">CONCLUIDO	</t>
        </is>
      </c>
      <c r="D633" t="n">
        <v>3.599</v>
      </c>
      <c r="E633" t="n">
        <v>27.79</v>
      </c>
      <c r="F633" t="n">
        <v>24.94</v>
      </c>
      <c r="G633" t="n">
        <v>53.44</v>
      </c>
      <c r="H633" t="n">
        <v>0.78</v>
      </c>
      <c r="I633" t="n">
        <v>28</v>
      </c>
      <c r="J633" t="n">
        <v>130.92</v>
      </c>
      <c r="K633" t="n">
        <v>45</v>
      </c>
      <c r="L633" t="n">
        <v>5.75</v>
      </c>
      <c r="M633" t="n">
        <v>25</v>
      </c>
      <c r="N633" t="n">
        <v>20.17</v>
      </c>
      <c r="O633" t="n">
        <v>16380.29</v>
      </c>
      <c r="P633" t="n">
        <v>210.94</v>
      </c>
      <c r="Q633" t="n">
        <v>1397.25</v>
      </c>
      <c r="R633" t="n">
        <v>97.48</v>
      </c>
      <c r="S633" t="n">
        <v>66.97</v>
      </c>
      <c r="T633" t="n">
        <v>12601.31</v>
      </c>
      <c r="U633" t="n">
        <v>0.6899999999999999</v>
      </c>
      <c r="V633" t="n">
        <v>0.84</v>
      </c>
      <c r="W633" t="n">
        <v>5.35</v>
      </c>
      <c r="X633" t="n">
        <v>0.77</v>
      </c>
      <c r="Y633" t="n">
        <v>1</v>
      </c>
      <c r="Z633" t="n">
        <v>10</v>
      </c>
    </row>
    <row r="634">
      <c r="A634" t="n">
        <v>20</v>
      </c>
      <c r="B634" t="n">
        <v>60</v>
      </c>
      <c r="C634" t="inlineStr">
        <is>
          <t xml:space="preserve">CONCLUIDO	</t>
        </is>
      </c>
      <c r="D634" t="n">
        <v>3.6119</v>
      </c>
      <c r="E634" t="n">
        <v>27.69</v>
      </c>
      <c r="F634" t="n">
        <v>24.89</v>
      </c>
      <c r="G634" t="n">
        <v>57.44</v>
      </c>
      <c r="H634" t="n">
        <v>0.8100000000000001</v>
      </c>
      <c r="I634" t="n">
        <v>26</v>
      </c>
      <c r="J634" t="n">
        <v>131.25</v>
      </c>
      <c r="K634" t="n">
        <v>45</v>
      </c>
      <c r="L634" t="n">
        <v>6</v>
      </c>
      <c r="M634" t="n">
        <v>18</v>
      </c>
      <c r="N634" t="n">
        <v>20.25</v>
      </c>
      <c r="O634" t="n">
        <v>16421.36</v>
      </c>
      <c r="P634" t="n">
        <v>206.49</v>
      </c>
      <c r="Q634" t="n">
        <v>1397.25</v>
      </c>
      <c r="R634" t="n">
        <v>95.84999999999999</v>
      </c>
      <c r="S634" t="n">
        <v>66.97</v>
      </c>
      <c r="T634" t="n">
        <v>11797.01</v>
      </c>
      <c r="U634" t="n">
        <v>0.7</v>
      </c>
      <c r="V634" t="n">
        <v>0.85</v>
      </c>
      <c r="W634" t="n">
        <v>5.34</v>
      </c>
      <c r="X634" t="n">
        <v>0.72</v>
      </c>
      <c r="Y634" t="n">
        <v>1</v>
      </c>
      <c r="Z634" t="n">
        <v>10</v>
      </c>
    </row>
    <row r="635">
      <c r="A635" t="n">
        <v>21</v>
      </c>
      <c r="B635" t="n">
        <v>60</v>
      </c>
      <c r="C635" t="inlineStr">
        <is>
          <t xml:space="preserve">CONCLUIDO	</t>
        </is>
      </c>
      <c r="D635" t="n">
        <v>3.6117</v>
      </c>
      <c r="E635" t="n">
        <v>27.69</v>
      </c>
      <c r="F635" t="n">
        <v>24.89</v>
      </c>
      <c r="G635" t="n">
        <v>57.44</v>
      </c>
      <c r="H635" t="n">
        <v>0.84</v>
      </c>
      <c r="I635" t="n">
        <v>26</v>
      </c>
      <c r="J635" t="n">
        <v>131.58</v>
      </c>
      <c r="K635" t="n">
        <v>45</v>
      </c>
      <c r="L635" t="n">
        <v>6.25</v>
      </c>
      <c r="M635" t="n">
        <v>11</v>
      </c>
      <c r="N635" t="n">
        <v>20.34</v>
      </c>
      <c r="O635" t="n">
        <v>16462.46</v>
      </c>
      <c r="P635" t="n">
        <v>206.86</v>
      </c>
      <c r="Q635" t="n">
        <v>1397.27</v>
      </c>
      <c r="R635" t="n">
        <v>95.81999999999999</v>
      </c>
      <c r="S635" t="n">
        <v>66.97</v>
      </c>
      <c r="T635" t="n">
        <v>11780.1</v>
      </c>
      <c r="U635" t="n">
        <v>0.7</v>
      </c>
      <c r="V635" t="n">
        <v>0.85</v>
      </c>
      <c r="W635" t="n">
        <v>5.35</v>
      </c>
      <c r="X635" t="n">
        <v>0.73</v>
      </c>
      <c r="Y635" t="n">
        <v>1</v>
      </c>
      <c r="Z635" t="n">
        <v>10</v>
      </c>
    </row>
    <row r="636">
      <c r="A636" t="n">
        <v>22</v>
      </c>
      <c r="B636" t="n">
        <v>60</v>
      </c>
      <c r="C636" t="inlineStr">
        <is>
          <t xml:space="preserve">CONCLUIDO	</t>
        </is>
      </c>
      <c r="D636" t="n">
        <v>3.6155</v>
      </c>
      <c r="E636" t="n">
        <v>27.66</v>
      </c>
      <c r="F636" t="n">
        <v>24.89</v>
      </c>
      <c r="G636" t="n">
        <v>59.73</v>
      </c>
      <c r="H636" t="n">
        <v>0.87</v>
      </c>
      <c r="I636" t="n">
        <v>25</v>
      </c>
      <c r="J636" t="n">
        <v>131.92</v>
      </c>
      <c r="K636" t="n">
        <v>45</v>
      </c>
      <c r="L636" t="n">
        <v>6.5</v>
      </c>
      <c r="M636" t="n">
        <v>3</v>
      </c>
      <c r="N636" t="n">
        <v>20.42</v>
      </c>
      <c r="O636" t="n">
        <v>16503.6</v>
      </c>
      <c r="P636" t="n">
        <v>205.45</v>
      </c>
      <c r="Q636" t="n">
        <v>1397.21</v>
      </c>
      <c r="R636" t="n">
        <v>95.15000000000001</v>
      </c>
      <c r="S636" t="n">
        <v>66.97</v>
      </c>
      <c r="T636" t="n">
        <v>11451.32</v>
      </c>
      <c r="U636" t="n">
        <v>0.7</v>
      </c>
      <c r="V636" t="n">
        <v>0.85</v>
      </c>
      <c r="W636" t="n">
        <v>5.36</v>
      </c>
      <c r="X636" t="n">
        <v>0.72</v>
      </c>
      <c r="Y636" t="n">
        <v>1</v>
      </c>
      <c r="Z636" t="n">
        <v>10</v>
      </c>
    </row>
    <row r="637">
      <c r="A637" t="n">
        <v>23</v>
      </c>
      <c r="B637" t="n">
        <v>60</v>
      </c>
      <c r="C637" t="inlineStr">
        <is>
          <t xml:space="preserve">CONCLUIDO	</t>
        </is>
      </c>
      <c r="D637" t="n">
        <v>3.6163</v>
      </c>
      <c r="E637" t="n">
        <v>27.65</v>
      </c>
      <c r="F637" t="n">
        <v>24.88</v>
      </c>
      <c r="G637" t="n">
        <v>59.72</v>
      </c>
      <c r="H637" t="n">
        <v>0.9</v>
      </c>
      <c r="I637" t="n">
        <v>25</v>
      </c>
      <c r="J637" t="n">
        <v>132.25</v>
      </c>
      <c r="K637" t="n">
        <v>45</v>
      </c>
      <c r="L637" t="n">
        <v>6.75</v>
      </c>
      <c r="M637" t="n">
        <v>2</v>
      </c>
      <c r="N637" t="n">
        <v>20.5</v>
      </c>
      <c r="O637" t="n">
        <v>16544.76</v>
      </c>
      <c r="P637" t="n">
        <v>205.75</v>
      </c>
      <c r="Q637" t="n">
        <v>1397.21</v>
      </c>
      <c r="R637" t="n">
        <v>94.90000000000001</v>
      </c>
      <c r="S637" t="n">
        <v>66.97</v>
      </c>
      <c r="T637" t="n">
        <v>11327.24</v>
      </c>
      <c r="U637" t="n">
        <v>0.71</v>
      </c>
      <c r="V637" t="n">
        <v>0.85</v>
      </c>
      <c r="W637" t="n">
        <v>5.37</v>
      </c>
      <c r="X637" t="n">
        <v>0.72</v>
      </c>
      <c r="Y637" t="n">
        <v>1</v>
      </c>
      <c r="Z637" t="n">
        <v>10</v>
      </c>
    </row>
    <row r="638">
      <c r="A638" t="n">
        <v>24</v>
      </c>
      <c r="B638" t="n">
        <v>60</v>
      </c>
      <c r="C638" t="inlineStr">
        <is>
          <t xml:space="preserve">CONCLUIDO	</t>
        </is>
      </c>
      <c r="D638" t="n">
        <v>3.6163</v>
      </c>
      <c r="E638" t="n">
        <v>27.65</v>
      </c>
      <c r="F638" t="n">
        <v>24.88</v>
      </c>
      <c r="G638" t="n">
        <v>59.72</v>
      </c>
      <c r="H638" t="n">
        <v>0.93</v>
      </c>
      <c r="I638" t="n">
        <v>25</v>
      </c>
      <c r="J638" t="n">
        <v>132.58</v>
      </c>
      <c r="K638" t="n">
        <v>45</v>
      </c>
      <c r="L638" t="n">
        <v>7</v>
      </c>
      <c r="M638" t="n">
        <v>1</v>
      </c>
      <c r="N638" t="n">
        <v>20.59</v>
      </c>
      <c r="O638" t="n">
        <v>16585.95</v>
      </c>
      <c r="P638" t="n">
        <v>206.08</v>
      </c>
      <c r="Q638" t="n">
        <v>1397.22</v>
      </c>
      <c r="R638" t="n">
        <v>94.90000000000001</v>
      </c>
      <c r="S638" t="n">
        <v>66.97</v>
      </c>
      <c r="T638" t="n">
        <v>11324.47</v>
      </c>
      <c r="U638" t="n">
        <v>0.71</v>
      </c>
      <c r="V638" t="n">
        <v>0.85</v>
      </c>
      <c r="W638" t="n">
        <v>5.36</v>
      </c>
      <c r="X638" t="n">
        <v>0.72</v>
      </c>
      <c r="Y638" t="n">
        <v>1</v>
      </c>
      <c r="Z638" t="n">
        <v>10</v>
      </c>
    </row>
    <row r="639">
      <c r="A639" t="n">
        <v>25</v>
      </c>
      <c r="B639" t="n">
        <v>60</v>
      </c>
      <c r="C639" t="inlineStr">
        <is>
          <t xml:space="preserve">CONCLUIDO	</t>
        </is>
      </c>
      <c r="D639" t="n">
        <v>3.6164</v>
      </c>
      <c r="E639" t="n">
        <v>27.65</v>
      </c>
      <c r="F639" t="n">
        <v>24.88</v>
      </c>
      <c r="G639" t="n">
        <v>59.71</v>
      </c>
      <c r="H639" t="n">
        <v>0.96</v>
      </c>
      <c r="I639" t="n">
        <v>25</v>
      </c>
      <c r="J639" t="n">
        <v>132.92</v>
      </c>
      <c r="K639" t="n">
        <v>45</v>
      </c>
      <c r="L639" t="n">
        <v>7.25</v>
      </c>
      <c r="M639" t="n">
        <v>0</v>
      </c>
      <c r="N639" t="n">
        <v>20.67</v>
      </c>
      <c r="O639" t="n">
        <v>16627.17</v>
      </c>
      <c r="P639" t="n">
        <v>206.14</v>
      </c>
      <c r="Q639" t="n">
        <v>1397.24</v>
      </c>
      <c r="R639" t="n">
        <v>94.83</v>
      </c>
      <c r="S639" t="n">
        <v>66.97</v>
      </c>
      <c r="T639" t="n">
        <v>11290.01</v>
      </c>
      <c r="U639" t="n">
        <v>0.71</v>
      </c>
      <c r="V639" t="n">
        <v>0.85</v>
      </c>
      <c r="W639" t="n">
        <v>5.37</v>
      </c>
      <c r="X639" t="n">
        <v>0.71</v>
      </c>
      <c r="Y639" t="n">
        <v>1</v>
      </c>
      <c r="Z639" t="n">
        <v>10</v>
      </c>
    </row>
    <row r="640">
      <c r="A640" t="n">
        <v>0</v>
      </c>
      <c r="B640" t="n">
        <v>135</v>
      </c>
      <c r="C640" t="inlineStr">
        <is>
          <t xml:space="preserve">CONCLUIDO	</t>
        </is>
      </c>
      <c r="D640" t="n">
        <v>1.532</v>
      </c>
      <c r="E640" t="n">
        <v>65.27</v>
      </c>
      <c r="F640" t="n">
        <v>38.51</v>
      </c>
      <c r="G640" t="n">
        <v>4.88</v>
      </c>
      <c r="H640" t="n">
        <v>0.07000000000000001</v>
      </c>
      <c r="I640" t="n">
        <v>473</v>
      </c>
      <c r="J640" t="n">
        <v>263.32</v>
      </c>
      <c r="K640" t="n">
        <v>59.89</v>
      </c>
      <c r="L640" t="n">
        <v>1</v>
      </c>
      <c r="M640" t="n">
        <v>471</v>
      </c>
      <c r="N640" t="n">
        <v>67.43000000000001</v>
      </c>
      <c r="O640" t="n">
        <v>32710.1</v>
      </c>
      <c r="P640" t="n">
        <v>651.21</v>
      </c>
      <c r="Q640" t="n">
        <v>1398.71</v>
      </c>
      <c r="R640" t="n">
        <v>541.5</v>
      </c>
      <c r="S640" t="n">
        <v>66.97</v>
      </c>
      <c r="T640" t="n">
        <v>232386.69</v>
      </c>
      <c r="U640" t="n">
        <v>0.12</v>
      </c>
      <c r="V640" t="n">
        <v>0.55</v>
      </c>
      <c r="W640" t="n">
        <v>6.07</v>
      </c>
      <c r="X640" t="n">
        <v>14.33</v>
      </c>
      <c r="Y640" t="n">
        <v>1</v>
      </c>
      <c r="Z640" t="n">
        <v>10</v>
      </c>
    </row>
    <row r="641">
      <c r="A641" t="n">
        <v>1</v>
      </c>
      <c r="B641" t="n">
        <v>135</v>
      </c>
      <c r="C641" t="inlineStr">
        <is>
          <t xml:space="preserve">CONCLUIDO	</t>
        </is>
      </c>
      <c r="D641" t="n">
        <v>1.8572</v>
      </c>
      <c r="E641" t="n">
        <v>53.84</v>
      </c>
      <c r="F641" t="n">
        <v>34.11</v>
      </c>
      <c r="G641" t="n">
        <v>6.13</v>
      </c>
      <c r="H641" t="n">
        <v>0.08</v>
      </c>
      <c r="I641" t="n">
        <v>334</v>
      </c>
      <c r="J641" t="n">
        <v>263.79</v>
      </c>
      <c r="K641" t="n">
        <v>59.89</v>
      </c>
      <c r="L641" t="n">
        <v>1.25</v>
      </c>
      <c r="M641" t="n">
        <v>332</v>
      </c>
      <c r="N641" t="n">
        <v>67.65000000000001</v>
      </c>
      <c r="O641" t="n">
        <v>32767.75</v>
      </c>
      <c r="P641" t="n">
        <v>575.9</v>
      </c>
      <c r="Q641" t="n">
        <v>1397.94</v>
      </c>
      <c r="R641" t="n">
        <v>397.06</v>
      </c>
      <c r="S641" t="n">
        <v>66.97</v>
      </c>
      <c r="T641" t="n">
        <v>160860.54</v>
      </c>
      <c r="U641" t="n">
        <v>0.17</v>
      </c>
      <c r="V641" t="n">
        <v>0.62</v>
      </c>
      <c r="W641" t="n">
        <v>5.84</v>
      </c>
      <c r="X641" t="n">
        <v>9.93</v>
      </c>
      <c r="Y641" t="n">
        <v>1</v>
      </c>
      <c r="Z641" t="n">
        <v>10</v>
      </c>
    </row>
    <row r="642">
      <c r="A642" t="n">
        <v>2</v>
      </c>
      <c r="B642" t="n">
        <v>135</v>
      </c>
      <c r="C642" t="inlineStr">
        <is>
          <t xml:space="preserve">CONCLUIDO	</t>
        </is>
      </c>
      <c r="D642" t="n">
        <v>2.0931</v>
      </c>
      <c r="E642" t="n">
        <v>47.78</v>
      </c>
      <c r="F642" t="n">
        <v>31.83</v>
      </c>
      <c r="G642" t="n">
        <v>7.37</v>
      </c>
      <c r="H642" t="n">
        <v>0.1</v>
      </c>
      <c r="I642" t="n">
        <v>259</v>
      </c>
      <c r="J642" t="n">
        <v>264.25</v>
      </c>
      <c r="K642" t="n">
        <v>59.89</v>
      </c>
      <c r="L642" t="n">
        <v>1.5</v>
      </c>
      <c r="M642" t="n">
        <v>257</v>
      </c>
      <c r="N642" t="n">
        <v>67.87</v>
      </c>
      <c r="O642" t="n">
        <v>32825.49</v>
      </c>
      <c r="P642" t="n">
        <v>536.54</v>
      </c>
      <c r="Q642" t="n">
        <v>1397.88</v>
      </c>
      <c r="R642" t="n">
        <v>321.15</v>
      </c>
      <c r="S642" t="n">
        <v>66.97</v>
      </c>
      <c r="T642" t="n">
        <v>123282.69</v>
      </c>
      <c r="U642" t="n">
        <v>0.21</v>
      </c>
      <c r="V642" t="n">
        <v>0.66</v>
      </c>
      <c r="W642" t="n">
        <v>5.75</v>
      </c>
      <c r="X642" t="n">
        <v>7.65</v>
      </c>
      <c r="Y642" t="n">
        <v>1</v>
      </c>
      <c r="Z642" t="n">
        <v>10</v>
      </c>
    </row>
    <row r="643">
      <c r="A643" t="n">
        <v>3</v>
      </c>
      <c r="B643" t="n">
        <v>135</v>
      </c>
      <c r="C643" t="inlineStr">
        <is>
          <t xml:space="preserve">CONCLUIDO	</t>
        </is>
      </c>
      <c r="D643" t="n">
        <v>2.281</v>
      </c>
      <c r="E643" t="n">
        <v>43.84</v>
      </c>
      <c r="F643" t="n">
        <v>30.32</v>
      </c>
      <c r="G643" t="n">
        <v>8.619999999999999</v>
      </c>
      <c r="H643" t="n">
        <v>0.12</v>
      </c>
      <c r="I643" t="n">
        <v>211</v>
      </c>
      <c r="J643" t="n">
        <v>264.72</v>
      </c>
      <c r="K643" t="n">
        <v>59.89</v>
      </c>
      <c r="L643" t="n">
        <v>1.75</v>
      </c>
      <c r="M643" t="n">
        <v>209</v>
      </c>
      <c r="N643" t="n">
        <v>68.09</v>
      </c>
      <c r="O643" t="n">
        <v>32883.31</v>
      </c>
      <c r="P643" t="n">
        <v>510.16</v>
      </c>
      <c r="Q643" t="n">
        <v>1397.89</v>
      </c>
      <c r="R643" t="n">
        <v>273.52</v>
      </c>
      <c r="S643" t="n">
        <v>66.97</v>
      </c>
      <c r="T643" t="n">
        <v>99706.06</v>
      </c>
      <c r="U643" t="n">
        <v>0.24</v>
      </c>
      <c r="V643" t="n">
        <v>0.6899999999999999</v>
      </c>
      <c r="W643" t="n">
        <v>5.63</v>
      </c>
      <c r="X643" t="n">
        <v>6.15</v>
      </c>
      <c r="Y643" t="n">
        <v>1</v>
      </c>
      <c r="Z643" t="n">
        <v>10</v>
      </c>
    </row>
    <row r="644">
      <c r="A644" t="n">
        <v>4</v>
      </c>
      <c r="B644" t="n">
        <v>135</v>
      </c>
      <c r="C644" t="inlineStr">
        <is>
          <t xml:space="preserve">CONCLUIDO	</t>
        </is>
      </c>
      <c r="D644" t="n">
        <v>2.4226</v>
      </c>
      <c r="E644" t="n">
        <v>41.28</v>
      </c>
      <c r="F644" t="n">
        <v>29.38</v>
      </c>
      <c r="G644" t="n">
        <v>9.85</v>
      </c>
      <c r="H644" t="n">
        <v>0.13</v>
      </c>
      <c r="I644" t="n">
        <v>179</v>
      </c>
      <c r="J644" t="n">
        <v>265.19</v>
      </c>
      <c r="K644" t="n">
        <v>59.89</v>
      </c>
      <c r="L644" t="n">
        <v>2</v>
      </c>
      <c r="M644" t="n">
        <v>177</v>
      </c>
      <c r="N644" t="n">
        <v>68.31</v>
      </c>
      <c r="O644" t="n">
        <v>32941.21</v>
      </c>
      <c r="P644" t="n">
        <v>493.32</v>
      </c>
      <c r="Q644" t="n">
        <v>1397.61</v>
      </c>
      <c r="R644" t="n">
        <v>242.35</v>
      </c>
      <c r="S644" t="n">
        <v>66.97</v>
      </c>
      <c r="T644" t="n">
        <v>84279.77</v>
      </c>
      <c r="U644" t="n">
        <v>0.28</v>
      </c>
      <c r="V644" t="n">
        <v>0.72</v>
      </c>
      <c r="W644" t="n">
        <v>5.59</v>
      </c>
      <c r="X644" t="n">
        <v>5.2</v>
      </c>
      <c r="Y644" t="n">
        <v>1</v>
      </c>
      <c r="Z644" t="n">
        <v>10</v>
      </c>
    </row>
    <row r="645">
      <c r="A645" t="n">
        <v>5</v>
      </c>
      <c r="B645" t="n">
        <v>135</v>
      </c>
      <c r="C645" t="inlineStr">
        <is>
          <t xml:space="preserve">CONCLUIDO	</t>
        </is>
      </c>
      <c r="D645" t="n">
        <v>2.5414</v>
      </c>
      <c r="E645" t="n">
        <v>39.35</v>
      </c>
      <c r="F645" t="n">
        <v>28.66</v>
      </c>
      <c r="G645" t="n">
        <v>11.09</v>
      </c>
      <c r="H645" t="n">
        <v>0.15</v>
      </c>
      <c r="I645" t="n">
        <v>155</v>
      </c>
      <c r="J645" t="n">
        <v>265.66</v>
      </c>
      <c r="K645" t="n">
        <v>59.89</v>
      </c>
      <c r="L645" t="n">
        <v>2.25</v>
      </c>
      <c r="M645" t="n">
        <v>153</v>
      </c>
      <c r="N645" t="n">
        <v>68.53</v>
      </c>
      <c r="O645" t="n">
        <v>32999.19</v>
      </c>
      <c r="P645" t="n">
        <v>480.5</v>
      </c>
      <c r="Q645" t="n">
        <v>1397.61</v>
      </c>
      <c r="R645" t="n">
        <v>218.83</v>
      </c>
      <c r="S645" t="n">
        <v>66.97</v>
      </c>
      <c r="T645" t="n">
        <v>72639.7</v>
      </c>
      <c r="U645" t="n">
        <v>0.31</v>
      </c>
      <c r="V645" t="n">
        <v>0.73</v>
      </c>
      <c r="W645" t="n">
        <v>5.55</v>
      </c>
      <c r="X645" t="n">
        <v>4.49</v>
      </c>
      <c r="Y645" t="n">
        <v>1</v>
      </c>
      <c r="Z645" t="n">
        <v>10</v>
      </c>
    </row>
    <row r="646">
      <c r="A646" t="n">
        <v>6</v>
      </c>
      <c r="B646" t="n">
        <v>135</v>
      </c>
      <c r="C646" t="inlineStr">
        <is>
          <t xml:space="preserve">CONCLUIDO	</t>
        </is>
      </c>
      <c r="D646" t="n">
        <v>2.6362</v>
      </c>
      <c r="E646" t="n">
        <v>37.93</v>
      </c>
      <c r="F646" t="n">
        <v>28.15</v>
      </c>
      <c r="G646" t="n">
        <v>12.33</v>
      </c>
      <c r="H646" t="n">
        <v>0.17</v>
      </c>
      <c r="I646" t="n">
        <v>137</v>
      </c>
      <c r="J646" t="n">
        <v>266.13</v>
      </c>
      <c r="K646" t="n">
        <v>59.89</v>
      </c>
      <c r="L646" t="n">
        <v>2.5</v>
      </c>
      <c r="M646" t="n">
        <v>135</v>
      </c>
      <c r="N646" t="n">
        <v>68.75</v>
      </c>
      <c r="O646" t="n">
        <v>33057.26</v>
      </c>
      <c r="P646" t="n">
        <v>471.21</v>
      </c>
      <c r="Q646" t="n">
        <v>1397.39</v>
      </c>
      <c r="R646" t="n">
        <v>202.55</v>
      </c>
      <c r="S646" t="n">
        <v>66.97</v>
      </c>
      <c r="T646" t="n">
        <v>64589.27</v>
      </c>
      <c r="U646" t="n">
        <v>0.33</v>
      </c>
      <c r="V646" t="n">
        <v>0.75</v>
      </c>
      <c r="W646" t="n">
        <v>5.52</v>
      </c>
      <c r="X646" t="n">
        <v>3.99</v>
      </c>
      <c r="Y646" t="n">
        <v>1</v>
      </c>
      <c r="Z646" t="n">
        <v>10</v>
      </c>
    </row>
    <row r="647">
      <c r="A647" t="n">
        <v>7</v>
      </c>
      <c r="B647" t="n">
        <v>135</v>
      </c>
      <c r="C647" t="inlineStr">
        <is>
          <t xml:space="preserve">CONCLUIDO	</t>
        </is>
      </c>
      <c r="D647" t="n">
        <v>2.723</v>
      </c>
      <c r="E647" t="n">
        <v>36.72</v>
      </c>
      <c r="F647" t="n">
        <v>27.7</v>
      </c>
      <c r="G647" t="n">
        <v>13.62</v>
      </c>
      <c r="H647" t="n">
        <v>0.18</v>
      </c>
      <c r="I647" t="n">
        <v>122</v>
      </c>
      <c r="J647" t="n">
        <v>266.6</v>
      </c>
      <c r="K647" t="n">
        <v>59.89</v>
      </c>
      <c r="L647" t="n">
        <v>2.75</v>
      </c>
      <c r="M647" t="n">
        <v>120</v>
      </c>
      <c r="N647" t="n">
        <v>68.97</v>
      </c>
      <c r="O647" t="n">
        <v>33115.41</v>
      </c>
      <c r="P647" t="n">
        <v>462.78</v>
      </c>
      <c r="Q647" t="n">
        <v>1397.53</v>
      </c>
      <c r="R647" t="n">
        <v>187.52</v>
      </c>
      <c r="S647" t="n">
        <v>66.97</v>
      </c>
      <c r="T647" t="n">
        <v>57150.29</v>
      </c>
      <c r="U647" t="n">
        <v>0.36</v>
      </c>
      <c r="V647" t="n">
        <v>0.76</v>
      </c>
      <c r="W647" t="n">
        <v>5.5</v>
      </c>
      <c r="X647" t="n">
        <v>3.53</v>
      </c>
      <c r="Y647" t="n">
        <v>1</v>
      </c>
      <c r="Z647" t="n">
        <v>10</v>
      </c>
    </row>
    <row r="648">
      <c r="A648" t="n">
        <v>8</v>
      </c>
      <c r="B648" t="n">
        <v>135</v>
      </c>
      <c r="C648" t="inlineStr">
        <is>
          <t xml:space="preserve">CONCLUIDO	</t>
        </is>
      </c>
      <c r="D648" t="n">
        <v>2.7904</v>
      </c>
      <c r="E648" t="n">
        <v>35.84</v>
      </c>
      <c r="F648" t="n">
        <v>27.37</v>
      </c>
      <c r="G648" t="n">
        <v>14.8</v>
      </c>
      <c r="H648" t="n">
        <v>0.2</v>
      </c>
      <c r="I648" t="n">
        <v>111</v>
      </c>
      <c r="J648" t="n">
        <v>267.08</v>
      </c>
      <c r="K648" t="n">
        <v>59.89</v>
      </c>
      <c r="L648" t="n">
        <v>3</v>
      </c>
      <c r="M648" t="n">
        <v>109</v>
      </c>
      <c r="N648" t="n">
        <v>69.19</v>
      </c>
      <c r="O648" t="n">
        <v>33173.65</v>
      </c>
      <c r="P648" t="n">
        <v>456.4</v>
      </c>
      <c r="Q648" t="n">
        <v>1397.37</v>
      </c>
      <c r="R648" t="n">
        <v>176.85</v>
      </c>
      <c r="S648" t="n">
        <v>66.97</v>
      </c>
      <c r="T648" t="n">
        <v>51872.87</v>
      </c>
      <c r="U648" t="n">
        <v>0.38</v>
      </c>
      <c r="V648" t="n">
        <v>0.77</v>
      </c>
      <c r="W648" t="n">
        <v>5.48</v>
      </c>
      <c r="X648" t="n">
        <v>3.2</v>
      </c>
      <c r="Y648" t="n">
        <v>1</v>
      </c>
      <c r="Z648" t="n">
        <v>10</v>
      </c>
    </row>
    <row r="649">
      <c r="A649" t="n">
        <v>9</v>
      </c>
      <c r="B649" t="n">
        <v>135</v>
      </c>
      <c r="C649" t="inlineStr">
        <is>
          <t xml:space="preserve">CONCLUIDO	</t>
        </is>
      </c>
      <c r="D649" t="n">
        <v>2.8549</v>
      </c>
      <c r="E649" t="n">
        <v>35.03</v>
      </c>
      <c r="F649" t="n">
        <v>27.07</v>
      </c>
      <c r="G649" t="n">
        <v>16.08</v>
      </c>
      <c r="H649" t="n">
        <v>0.22</v>
      </c>
      <c r="I649" t="n">
        <v>101</v>
      </c>
      <c r="J649" t="n">
        <v>267.55</v>
      </c>
      <c r="K649" t="n">
        <v>59.89</v>
      </c>
      <c r="L649" t="n">
        <v>3.25</v>
      </c>
      <c r="M649" t="n">
        <v>99</v>
      </c>
      <c r="N649" t="n">
        <v>69.41</v>
      </c>
      <c r="O649" t="n">
        <v>33231.97</v>
      </c>
      <c r="P649" t="n">
        <v>450.51</v>
      </c>
      <c r="Q649" t="n">
        <v>1397.46</v>
      </c>
      <c r="R649" t="n">
        <v>167.03</v>
      </c>
      <c r="S649" t="n">
        <v>66.97</v>
      </c>
      <c r="T649" t="n">
        <v>47012.06</v>
      </c>
      <c r="U649" t="n">
        <v>0.4</v>
      </c>
      <c r="V649" t="n">
        <v>0.78</v>
      </c>
      <c r="W649" t="n">
        <v>5.46</v>
      </c>
      <c r="X649" t="n">
        <v>2.9</v>
      </c>
      <c r="Y649" t="n">
        <v>1</v>
      </c>
      <c r="Z649" t="n">
        <v>10</v>
      </c>
    </row>
    <row r="650">
      <c r="A650" t="n">
        <v>10</v>
      </c>
      <c r="B650" t="n">
        <v>135</v>
      </c>
      <c r="C650" t="inlineStr">
        <is>
          <t xml:space="preserve">CONCLUIDO	</t>
        </is>
      </c>
      <c r="D650" t="n">
        <v>2.9084</v>
      </c>
      <c r="E650" t="n">
        <v>34.38</v>
      </c>
      <c r="F650" t="n">
        <v>26.83</v>
      </c>
      <c r="G650" t="n">
        <v>17.31</v>
      </c>
      <c r="H650" t="n">
        <v>0.23</v>
      </c>
      <c r="I650" t="n">
        <v>93</v>
      </c>
      <c r="J650" t="n">
        <v>268.02</v>
      </c>
      <c r="K650" t="n">
        <v>59.89</v>
      </c>
      <c r="L650" t="n">
        <v>3.5</v>
      </c>
      <c r="M650" t="n">
        <v>91</v>
      </c>
      <c r="N650" t="n">
        <v>69.64</v>
      </c>
      <c r="O650" t="n">
        <v>33290.38</v>
      </c>
      <c r="P650" t="n">
        <v>445.67</v>
      </c>
      <c r="Q650" t="n">
        <v>1397.4</v>
      </c>
      <c r="R650" t="n">
        <v>159.35</v>
      </c>
      <c r="S650" t="n">
        <v>66.97</v>
      </c>
      <c r="T650" t="n">
        <v>43209.23</v>
      </c>
      <c r="U650" t="n">
        <v>0.42</v>
      </c>
      <c r="V650" t="n">
        <v>0.78</v>
      </c>
      <c r="W650" t="n">
        <v>5.44</v>
      </c>
      <c r="X650" t="n">
        <v>2.66</v>
      </c>
      <c r="Y650" t="n">
        <v>1</v>
      </c>
      <c r="Z650" t="n">
        <v>10</v>
      </c>
    </row>
    <row r="651">
      <c r="A651" t="n">
        <v>11</v>
      </c>
      <c r="B651" t="n">
        <v>135</v>
      </c>
      <c r="C651" t="inlineStr">
        <is>
          <t xml:space="preserve">CONCLUIDO	</t>
        </is>
      </c>
      <c r="D651" t="n">
        <v>2.9551</v>
      </c>
      <c r="E651" t="n">
        <v>33.84</v>
      </c>
      <c r="F651" t="n">
        <v>26.64</v>
      </c>
      <c r="G651" t="n">
        <v>18.59</v>
      </c>
      <c r="H651" t="n">
        <v>0.25</v>
      </c>
      <c r="I651" t="n">
        <v>86</v>
      </c>
      <c r="J651" t="n">
        <v>268.5</v>
      </c>
      <c r="K651" t="n">
        <v>59.89</v>
      </c>
      <c r="L651" t="n">
        <v>3.75</v>
      </c>
      <c r="M651" t="n">
        <v>84</v>
      </c>
      <c r="N651" t="n">
        <v>69.86</v>
      </c>
      <c r="O651" t="n">
        <v>33348.87</v>
      </c>
      <c r="P651" t="n">
        <v>441.7</v>
      </c>
      <c r="Q651" t="n">
        <v>1397.33</v>
      </c>
      <c r="R651" t="n">
        <v>152.75</v>
      </c>
      <c r="S651" t="n">
        <v>66.97</v>
      </c>
      <c r="T651" t="n">
        <v>39948.19</v>
      </c>
      <c r="U651" t="n">
        <v>0.44</v>
      </c>
      <c r="V651" t="n">
        <v>0.79</v>
      </c>
      <c r="W651" t="n">
        <v>5.45</v>
      </c>
      <c r="X651" t="n">
        <v>2.47</v>
      </c>
      <c r="Y651" t="n">
        <v>1</v>
      </c>
      <c r="Z651" t="n">
        <v>10</v>
      </c>
    </row>
    <row r="652">
      <c r="A652" t="n">
        <v>12</v>
      </c>
      <c r="B652" t="n">
        <v>135</v>
      </c>
      <c r="C652" t="inlineStr">
        <is>
          <t xml:space="preserve">CONCLUIDO	</t>
        </is>
      </c>
      <c r="D652" t="n">
        <v>2.9987</v>
      </c>
      <c r="E652" t="n">
        <v>33.35</v>
      </c>
      <c r="F652" t="n">
        <v>26.45</v>
      </c>
      <c r="G652" t="n">
        <v>19.84</v>
      </c>
      <c r="H652" t="n">
        <v>0.26</v>
      </c>
      <c r="I652" t="n">
        <v>80</v>
      </c>
      <c r="J652" t="n">
        <v>268.97</v>
      </c>
      <c r="K652" t="n">
        <v>59.89</v>
      </c>
      <c r="L652" t="n">
        <v>4</v>
      </c>
      <c r="M652" t="n">
        <v>78</v>
      </c>
      <c r="N652" t="n">
        <v>70.09</v>
      </c>
      <c r="O652" t="n">
        <v>33407.45</v>
      </c>
      <c r="P652" t="n">
        <v>437.82</v>
      </c>
      <c r="Q652" t="n">
        <v>1397.36</v>
      </c>
      <c r="R652" t="n">
        <v>146.39</v>
      </c>
      <c r="S652" t="n">
        <v>66.97</v>
      </c>
      <c r="T652" t="n">
        <v>36796.79</v>
      </c>
      <c r="U652" t="n">
        <v>0.46</v>
      </c>
      <c r="V652" t="n">
        <v>0.8</v>
      </c>
      <c r="W652" t="n">
        <v>5.44</v>
      </c>
      <c r="X652" t="n">
        <v>2.28</v>
      </c>
      <c r="Y652" t="n">
        <v>1</v>
      </c>
      <c r="Z652" t="n">
        <v>10</v>
      </c>
    </row>
    <row r="653">
      <c r="A653" t="n">
        <v>13</v>
      </c>
      <c r="B653" t="n">
        <v>135</v>
      </c>
      <c r="C653" t="inlineStr">
        <is>
          <t xml:space="preserve">CONCLUIDO	</t>
        </is>
      </c>
      <c r="D653" t="n">
        <v>3.0356</v>
      </c>
      <c r="E653" t="n">
        <v>32.94</v>
      </c>
      <c r="F653" t="n">
        <v>26.3</v>
      </c>
      <c r="G653" t="n">
        <v>21.04</v>
      </c>
      <c r="H653" t="n">
        <v>0.28</v>
      </c>
      <c r="I653" t="n">
        <v>75</v>
      </c>
      <c r="J653" t="n">
        <v>269.45</v>
      </c>
      <c r="K653" t="n">
        <v>59.89</v>
      </c>
      <c r="L653" t="n">
        <v>4.25</v>
      </c>
      <c r="M653" t="n">
        <v>73</v>
      </c>
      <c r="N653" t="n">
        <v>70.31</v>
      </c>
      <c r="O653" t="n">
        <v>33466.11</v>
      </c>
      <c r="P653" t="n">
        <v>434.35</v>
      </c>
      <c r="Q653" t="n">
        <v>1397.41</v>
      </c>
      <c r="R653" t="n">
        <v>141.56</v>
      </c>
      <c r="S653" t="n">
        <v>66.97</v>
      </c>
      <c r="T653" t="n">
        <v>34405.91</v>
      </c>
      <c r="U653" t="n">
        <v>0.47</v>
      </c>
      <c r="V653" t="n">
        <v>0.8</v>
      </c>
      <c r="W653" t="n">
        <v>5.42</v>
      </c>
      <c r="X653" t="n">
        <v>2.13</v>
      </c>
      <c r="Y653" t="n">
        <v>1</v>
      </c>
      <c r="Z653" t="n">
        <v>10</v>
      </c>
    </row>
    <row r="654">
      <c r="A654" t="n">
        <v>14</v>
      </c>
      <c r="B654" t="n">
        <v>135</v>
      </c>
      <c r="C654" t="inlineStr">
        <is>
          <t xml:space="preserve">CONCLUIDO	</t>
        </is>
      </c>
      <c r="D654" t="n">
        <v>3.0708</v>
      </c>
      <c r="E654" t="n">
        <v>32.56</v>
      </c>
      <c r="F654" t="n">
        <v>26.17</v>
      </c>
      <c r="G654" t="n">
        <v>22.43</v>
      </c>
      <c r="H654" t="n">
        <v>0.3</v>
      </c>
      <c r="I654" t="n">
        <v>70</v>
      </c>
      <c r="J654" t="n">
        <v>269.92</v>
      </c>
      <c r="K654" t="n">
        <v>59.89</v>
      </c>
      <c r="L654" t="n">
        <v>4.5</v>
      </c>
      <c r="M654" t="n">
        <v>68</v>
      </c>
      <c r="N654" t="n">
        <v>70.54000000000001</v>
      </c>
      <c r="O654" t="n">
        <v>33524.86</v>
      </c>
      <c r="P654" t="n">
        <v>431.44</v>
      </c>
      <c r="Q654" t="n">
        <v>1397.29</v>
      </c>
      <c r="R654" t="n">
        <v>138.04</v>
      </c>
      <c r="S654" t="n">
        <v>66.97</v>
      </c>
      <c r="T654" t="n">
        <v>32671.15</v>
      </c>
      <c r="U654" t="n">
        <v>0.49</v>
      </c>
      <c r="V654" t="n">
        <v>0.8</v>
      </c>
      <c r="W654" t="n">
        <v>5.41</v>
      </c>
      <c r="X654" t="n">
        <v>2</v>
      </c>
      <c r="Y654" t="n">
        <v>1</v>
      </c>
      <c r="Z654" t="n">
        <v>10</v>
      </c>
    </row>
    <row r="655">
      <c r="A655" t="n">
        <v>15</v>
      </c>
      <c r="B655" t="n">
        <v>135</v>
      </c>
      <c r="C655" t="inlineStr">
        <is>
          <t xml:space="preserve">CONCLUIDO	</t>
        </is>
      </c>
      <c r="D655" t="n">
        <v>3.1014</v>
      </c>
      <c r="E655" t="n">
        <v>32.24</v>
      </c>
      <c r="F655" t="n">
        <v>26.05</v>
      </c>
      <c r="G655" t="n">
        <v>23.69</v>
      </c>
      <c r="H655" t="n">
        <v>0.31</v>
      </c>
      <c r="I655" t="n">
        <v>66</v>
      </c>
      <c r="J655" t="n">
        <v>270.4</v>
      </c>
      <c r="K655" t="n">
        <v>59.89</v>
      </c>
      <c r="L655" t="n">
        <v>4.75</v>
      </c>
      <c r="M655" t="n">
        <v>64</v>
      </c>
      <c r="N655" t="n">
        <v>70.76000000000001</v>
      </c>
      <c r="O655" t="n">
        <v>33583.7</v>
      </c>
      <c r="P655" t="n">
        <v>428.62</v>
      </c>
      <c r="Q655" t="n">
        <v>1397.32</v>
      </c>
      <c r="R655" t="n">
        <v>133.54</v>
      </c>
      <c r="S655" t="n">
        <v>66.97</v>
      </c>
      <c r="T655" t="n">
        <v>30443.3</v>
      </c>
      <c r="U655" t="n">
        <v>0.5</v>
      </c>
      <c r="V655" t="n">
        <v>0.8100000000000001</v>
      </c>
      <c r="W655" t="n">
        <v>5.42</v>
      </c>
      <c r="X655" t="n">
        <v>1.89</v>
      </c>
      <c r="Y655" t="n">
        <v>1</v>
      </c>
      <c r="Z655" t="n">
        <v>10</v>
      </c>
    </row>
    <row r="656">
      <c r="A656" t="n">
        <v>16</v>
      </c>
      <c r="B656" t="n">
        <v>135</v>
      </c>
      <c r="C656" t="inlineStr">
        <is>
          <t xml:space="preserve">CONCLUIDO	</t>
        </is>
      </c>
      <c r="D656" t="n">
        <v>3.1336</v>
      </c>
      <c r="E656" t="n">
        <v>31.91</v>
      </c>
      <c r="F656" t="n">
        <v>25.92</v>
      </c>
      <c r="G656" t="n">
        <v>25.09</v>
      </c>
      <c r="H656" t="n">
        <v>0.33</v>
      </c>
      <c r="I656" t="n">
        <v>62</v>
      </c>
      <c r="J656" t="n">
        <v>270.88</v>
      </c>
      <c r="K656" t="n">
        <v>59.89</v>
      </c>
      <c r="L656" t="n">
        <v>5</v>
      </c>
      <c r="M656" t="n">
        <v>60</v>
      </c>
      <c r="N656" t="n">
        <v>70.98999999999999</v>
      </c>
      <c r="O656" t="n">
        <v>33642.62</v>
      </c>
      <c r="P656" t="n">
        <v>425.62</v>
      </c>
      <c r="Q656" t="n">
        <v>1397.55</v>
      </c>
      <c r="R656" t="n">
        <v>129.67</v>
      </c>
      <c r="S656" t="n">
        <v>66.97</v>
      </c>
      <c r="T656" t="n">
        <v>28528.58</v>
      </c>
      <c r="U656" t="n">
        <v>0.52</v>
      </c>
      <c r="V656" t="n">
        <v>0.8100000000000001</v>
      </c>
      <c r="W656" t="n">
        <v>5.4</v>
      </c>
      <c r="X656" t="n">
        <v>1.76</v>
      </c>
      <c r="Y656" t="n">
        <v>1</v>
      </c>
      <c r="Z656" t="n">
        <v>10</v>
      </c>
    </row>
    <row r="657">
      <c r="A657" t="n">
        <v>17</v>
      </c>
      <c r="B657" t="n">
        <v>135</v>
      </c>
      <c r="C657" t="inlineStr">
        <is>
          <t xml:space="preserve">CONCLUIDO	</t>
        </is>
      </c>
      <c r="D657" t="n">
        <v>3.1569</v>
      </c>
      <c r="E657" t="n">
        <v>31.68</v>
      </c>
      <c r="F657" t="n">
        <v>25.84</v>
      </c>
      <c r="G657" t="n">
        <v>26.28</v>
      </c>
      <c r="H657" t="n">
        <v>0.34</v>
      </c>
      <c r="I657" t="n">
        <v>59</v>
      </c>
      <c r="J657" t="n">
        <v>271.36</v>
      </c>
      <c r="K657" t="n">
        <v>59.89</v>
      </c>
      <c r="L657" t="n">
        <v>5.25</v>
      </c>
      <c r="M657" t="n">
        <v>57</v>
      </c>
      <c r="N657" t="n">
        <v>71.22</v>
      </c>
      <c r="O657" t="n">
        <v>33701.64</v>
      </c>
      <c r="P657" t="n">
        <v>423.48</v>
      </c>
      <c r="Q657" t="n">
        <v>1397.27</v>
      </c>
      <c r="R657" t="n">
        <v>127.17</v>
      </c>
      <c r="S657" t="n">
        <v>66.97</v>
      </c>
      <c r="T657" t="n">
        <v>27292.57</v>
      </c>
      <c r="U657" t="n">
        <v>0.53</v>
      </c>
      <c r="V657" t="n">
        <v>0.8100000000000001</v>
      </c>
      <c r="W657" t="n">
        <v>5.39</v>
      </c>
      <c r="X657" t="n">
        <v>1.67</v>
      </c>
      <c r="Y657" t="n">
        <v>1</v>
      </c>
      <c r="Z657" t="n">
        <v>10</v>
      </c>
    </row>
    <row r="658">
      <c r="A658" t="n">
        <v>18</v>
      </c>
      <c r="B658" t="n">
        <v>135</v>
      </c>
      <c r="C658" t="inlineStr">
        <is>
          <t xml:space="preserve">CONCLUIDO	</t>
        </is>
      </c>
      <c r="D658" t="n">
        <v>3.1828</v>
      </c>
      <c r="E658" t="n">
        <v>31.42</v>
      </c>
      <c r="F658" t="n">
        <v>25.73</v>
      </c>
      <c r="G658" t="n">
        <v>27.57</v>
      </c>
      <c r="H658" t="n">
        <v>0.36</v>
      </c>
      <c r="I658" t="n">
        <v>56</v>
      </c>
      <c r="J658" t="n">
        <v>271.84</v>
      </c>
      <c r="K658" t="n">
        <v>59.89</v>
      </c>
      <c r="L658" t="n">
        <v>5.5</v>
      </c>
      <c r="M658" t="n">
        <v>54</v>
      </c>
      <c r="N658" t="n">
        <v>71.45</v>
      </c>
      <c r="O658" t="n">
        <v>33760.74</v>
      </c>
      <c r="P658" t="n">
        <v>421.01</v>
      </c>
      <c r="Q658" t="n">
        <v>1397.37</v>
      </c>
      <c r="R658" t="n">
        <v>123.55</v>
      </c>
      <c r="S658" t="n">
        <v>66.97</v>
      </c>
      <c r="T658" t="n">
        <v>25498.14</v>
      </c>
      <c r="U658" t="n">
        <v>0.54</v>
      </c>
      <c r="V658" t="n">
        <v>0.82</v>
      </c>
      <c r="W658" t="n">
        <v>5.39</v>
      </c>
      <c r="X658" t="n">
        <v>1.57</v>
      </c>
      <c r="Y658" t="n">
        <v>1</v>
      </c>
      <c r="Z658" t="n">
        <v>10</v>
      </c>
    </row>
    <row r="659">
      <c r="A659" t="n">
        <v>19</v>
      </c>
      <c r="B659" t="n">
        <v>135</v>
      </c>
      <c r="C659" t="inlineStr">
        <is>
          <t xml:space="preserve">CONCLUIDO	</t>
        </is>
      </c>
      <c r="D659" t="n">
        <v>3.1989</v>
      </c>
      <c r="E659" t="n">
        <v>31.26</v>
      </c>
      <c r="F659" t="n">
        <v>25.68</v>
      </c>
      <c r="G659" t="n">
        <v>28.53</v>
      </c>
      <c r="H659" t="n">
        <v>0.38</v>
      </c>
      <c r="I659" t="n">
        <v>54</v>
      </c>
      <c r="J659" t="n">
        <v>272.32</v>
      </c>
      <c r="K659" t="n">
        <v>59.89</v>
      </c>
      <c r="L659" t="n">
        <v>5.75</v>
      </c>
      <c r="M659" t="n">
        <v>52</v>
      </c>
      <c r="N659" t="n">
        <v>71.68000000000001</v>
      </c>
      <c r="O659" t="n">
        <v>33820.05</v>
      </c>
      <c r="P659" t="n">
        <v>419.25</v>
      </c>
      <c r="Q659" t="n">
        <v>1397.21</v>
      </c>
      <c r="R659" t="n">
        <v>121.84</v>
      </c>
      <c r="S659" t="n">
        <v>66.97</v>
      </c>
      <c r="T659" t="n">
        <v>24649.46</v>
      </c>
      <c r="U659" t="n">
        <v>0.55</v>
      </c>
      <c r="V659" t="n">
        <v>0.82</v>
      </c>
      <c r="W659" t="n">
        <v>5.38</v>
      </c>
      <c r="X659" t="n">
        <v>1.51</v>
      </c>
      <c r="Y659" t="n">
        <v>1</v>
      </c>
      <c r="Z659" t="n">
        <v>10</v>
      </c>
    </row>
    <row r="660">
      <c r="A660" t="n">
        <v>20</v>
      </c>
      <c r="B660" t="n">
        <v>135</v>
      </c>
      <c r="C660" t="inlineStr">
        <is>
          <t xml:space="preserve">CONCLUIDO	</t>
        </is>
      </c>
      <c r="D660" t="n">
        <v>3.2213</v>
      </c>
      <c r="E660" t="n">
        <v>31.04</v>
      </c>
      <c r="F660" t="n">
        <v>25.61</v>
      </c>
      <c r="G660" t="n">
        <v>30.13</v>
      </c>
      <c r="H660" t="n">
        <v>0.39</v>
      </c>
      <c r="I660" t="n">
        <v>51</v>
      </c>
      <c r="J660" t="n">
        <v>272.8</v>
      </c>
      <c r="K660" t="n">
        <v>59.89</v>
      </c>
      <c r="L660" t="n">
        <v>6</v>
      </c>
      <c r="M660" t="n">
        <v>49</v>
      </c>
      <c r="N660" t="n">
        <v>71.91</v>
      </c>
      <c r="O660" t="n">
        <v>33879.33</v>
      </c>
      <c r="P660" t="n">
        <v>417.24</v>
      </c>
      <c r="Q660" t="n">
        <v>1397.25</v>
      </c>
      <c r="R660" t="n">
        <v>119.64</v>
      </c>
      <c r="S660" t="n">
        <v>66.97</v>
      </c>
      <c r="T660" t="n">
        <v>23565.66</v>
      </c>
      <c r="U660" t="n">
        <v>0.5600000000000001</v>
      </c>
      <c r="V660" t="n">
        <v>0.82</v>
      </c>
      <c r="W660" t="n">
        <v>5.38</v>
      </c>
      <c r="X660" t="n">
        <v>1.45</v>
      </c>
      <c r="Y660" t="n">
        <v>1</v>
      </c>
      <c r="Z660" t="n">
        <v>10</v>
      </c>
    </row>
    <row r="661">
      <c r="A661" t="n">
        <v>21</v>
      </c>
      <c r="B661" t="n">
        <v>135</v>
      </c>
      <c r="C661" t="inlineStr">
        <is>
          <t xml:space="preserve">CONCLUIDO	</t>
        </is>
      </c>
      <c r="D661" t="n">
        <v>3.2386</v>
      </c>
      <c r="E661" t="n">
        <v>30.88</v>
      </c>
      <c r="F661" t="n">
        <v>25.55</v>
      </c>
      <c r="G661" t="n">
        <v>31.28</v>
      </c>
      <c r="H661" t="n">
        <v>0.41</v>
      </c>
      <c r="I661" t="n">
        <v>49</v>
      </c>
      <c r="J661" t="n">
        <v>273.28</v>
      </c>
      <c r="K661" t="n">
        <v>59.89</v>
      </c>
      <c r="L661" t="n">
        <v>6.25</v>
      </c>
      <c r="M661" t="n">
        <v>47</v>
      </c>
      <c r="N661" t="n">
        <v>72.14</v>
      </c>
      <c r="O661" t="n">
        <v>33938.7</v>
      </c>
      <c r="P661" t="n">
        <v>415.48</v>
      </c>
      <c r="Q661" t="n">
        <v>1397.22</v>
      </c>
      <c r="R661" t="n">
        <v>117.28</v>
      </c>
      <c r="S661" t="n">
        <v>66.97</v>
      </c>
      <c r="T661" t="n">
        <v>22397.15</v>
      </c>
      <c r="U661" t="n">
        <v>0.57</v>
      </c>
      <c r="V661" t="n">
        <v>0.82</v>
      </c>
      <c r="W661" t="n">
        <v>5.38</v>
      </c>
      <c r="X661" t="n">
        <v>1.38</v>
      </c>
      <c r="Y661" t="n">
        <v>1</v>
      </c>
      <c r="Z661" t="n">
        <v>10</v>
      </c>
    </row>
    <row r="662">
      <c r="A662" t="n">
        <v>22</v>
      </c>
      <c r="B662" t="n">
        <v>135</v>
      </c>
      <c r="C662" t="inlineStr">
        <is>
          <t xml:space="preserve">CONCLUIDO	</t>
        </is>
      </c>
      <c r="D662" t="n">
        <v>3.2554</v>
      </c>
      <c r="E662" t="n">
        <v>30.72</v>
      </c>
      <c r="F662" t="n">
        <v>25.49</v>
      </c>
      <c r="G662" t="n">
        <v>32.54</v>
      </c>
      <c r="H662" t="n">
        <v>0.42</v>
      </c>
      <c r="I662" t="n">
        <v>47</v>
      </c>
      <c r="J662" t="n">
        <v>273.76</v>
      </c>
      <c r="K662" t="n">
        <v>59.89</v>
      </c>
      <c r="L662" t="n">
        <v>6.5</v>
      </c>
      <c r="M662" t="n">
        <v>45</v>
      </c>
      <c r="N662" t="n">
        <v>72.37</v>
      </c>
      <c r="O662" t="n">
        <v>33998.16</v>
      </c>
      <c r="P662" t="n">
        <v>413.45</v>
      </c>
      <c r="Q662" t="n">
        <v>1397.18</v>
      </c>
      <c r="R662" t="n">
        <v>115.55</v>
      </c>
      <c r="S662" t="n">
        <v>66.97</v>
      </c>
      <c r="T662" t="n">
        <v>21541.04</v>
      </c>
      <c r="U662" t="n">
        <v>0.58</v>
      </c>
      <c r="V662" t="n">
        <v>0.83</v>
      </c>
      <c r="W662" t="n">
        <v>5.38</v>
      </c>
      <c r="X662" t="n">
        <v>1.32</v>
      </c>
      <c r="Y662" t="n">
        <v>1</v>
      </c>
      <c r="Z662" t="n">
        <v>10</v>
      </c>
    </row>
    <row r="663">
      <c r="A663" t="n">
        <v>23</v>
      </c>
      <c r="B663" t="n">
        <v>135</v>
      </c>
      <c r="C663" t="inlineStr">
        <is>
          <t xml:space="preserve">CONCLUIDO	</t>
        </is>
      </c>
      <c r="D663" t="n">
        <v>3.2727</v>
      </c>
      <c r="E663" t="n">
        <v>30.56</v>
      </c>
      <c r="F663" t="n">
        <v>25.43</v>
      </c>
      <c r="G663" t="n">
        <v>33.9</v>
      </c>
      <c r="H663" t="n">
        <v>0.44</v>
      </c>
      <c r="I663" t="n">
        <v>45</v>
      </c>
      <c r="J663" t="n">
        <v>274.24</v>
      </c>
      <c r="K663" t="n">
        <v>59.89</v>
      </c>
      <c r="L663" t="n">
        <v>6.75</v>
      </c>
      <c r="M663" t="n">
        <v>43</v>
      </c>
      <c r="N663" t="n">
        <v>72.61</v>
      </c>
      <c r="O663" t="n">
        <v>34057.71</v>
      </c>
      <c r="P663" t="n">
        <v>411.79</v>
      </c>
      <c r="Q663" t="n">
        <v>1397.29</v>
      </c>
      <c r="R663" t="n">
        <v>113.62</v>
      </c>
      <c r="S663" t="n">
        <v>66.97</v>
      </c>
      <c r="T663" t="n">
        <v>20588.83</v>
      </c>
      <c r="U663" t="n">
        <v>0.59</v>
      </c>
      <c r="V663" t="n">
        <v>0.83</v>
      </c>
      <c r="W663" t="n">
        <v>5.37</v>
      </c>
      <c r="X663" t="n">
        <v>1.26</v>
      </c>
      <c r="Y663" t="n">
        <v>1</v>
      </c>
      <c r="Z663" t="n">
        <v>10</v>
      </c>
    </row>
    <row r="664">
      <c r="A664" t="n">
        <v>24</v>
      </c>
      <c r="B664" t="n">
        <v>135</v>
      </c>
      <c r="C664" t="inlineStr">
        <is>
          <t xml:space="preserve">CONCLUIDO	</t>
        </is>
      </c>
      <c r="D664" t="n">
        <v>3.2903</v>
      </c>
      <c r="E664" t="n">
        <v>30.39</v>
      </c>
      <c r="F664" t="n">
        <v>25.37</v>
      </c>
      <c r="G664" t="n">
        <v>35.39</v>
      </c>
      <c r="H664" t="n">
        <v>0.45</v>
      </c>
      <c r="I664" t="n">
        <v>43</v>
      </c>
      <c r="J664" t="n">
        <v>274.73</v>
      </c>
      <c r="K664" t="n">
        <v>59.89</v>
      </c>
      <c r="L664" t="n">
        <v>7</v>
      </c>
      <c r="M664" t="n">
        <v>41</v>
      </c>
      <c r="N664" t="n">
        <v>72.84</v>
      </c>
      <c r="O664" t="n">
        <v>34117.35</v>
      </c>
      <c r="P664" t="n">
        <v>409.75</v>
      </c>
      <c r="Q664" t="n">
        <v>1397.24</v>
      </c>
      <c r="R664" t="n">
        <v>111.69</v>
      </c>
      <c r="S664" t="n">
        <v>66.97</v>
      </c>
      <c r="T664" t="n">
        <v>19629.45</v>
      </c>
      <c r="U664" t="n">
        <v>0.6</v>
      </c>
      <c r="V664" t="n">
        <v>0.83</v>
      </c>
      <c r="W664" t="n">
        <v>5.36</v>
      </c>
      <c r="X664" t="n">
        <v>1.2</v>
      </c>
      <c r="Y664" t="n">
        <v>1</v>
      </c>
      <c r="Z664" t="n">
        <v>10</v>
      </c>
    </row>
    <row r="665">
      <c r="A665" t="n">
        <v>25</v>
      </c>
      <c r="B665" t="n">
        <v>135</v>
      </c>
      <c r="C665" t="inlineStr">
        <is>
          <t xml:space="preserve">CONCLUIDO	</t>
        </is>
      </c>
      <c r="D665" t="n">
        <v>3.2986</v>
      </c>
      <c r="E665" t="n">
        <v>30.32</v>
      </c>
      <c r="F665" t="n">
        <v>25.34</v>
      </c>
      <c r="G665" t="n">
        <v>36.2</v>
      </c>
      <c r="H665" t="n">
        <v>0.47</v>
      </c>
      <c r="I665" t="n">
        <v>42</v>
      </c>
      <c r="J665" t="n">
        <v>275.21</v>
      </c>
      <c r="K665" t="n">
        <v>59.89</v>
      </c>
      <c r="L665" t="n">
        <v>7.25</v>
      </c>
      <c r="M665" t="n">
        <v>40</v>
      </c>
      <c r="N665" t="n">
        <v>73.08</v>
      </c>
      <c r="O665" t="n">
        <v>34177.09</v>
      </c>
      <c r="P665" t="n">
        <v>408.68</v>
      </c>
      <c r="Q665" t="n">
        <v>1397.37</v>
      </c>
      <c r="R665" t="n">
        <v>110.78</v>
      </c>
      <c r="S665" t="n">
        <v>66.97</v>
      </c>
      <c r="T665" t="n">
        <v>19182.79</v>
      </c>
      <c r="U665" t="n">
        <v>0.6</v>
      </c>
      <c r="V665" t="n">
        <v>0.83</v>
      </c>
      <c r="W665" t="n">
        <v>5.36</v>
      </c>
      <c r="X665" t="n">
        <v>1.17</v>
      </c>
      <c r="Y665" t="n">
        <v>1</v>
      </c>
      <c r="Z665" t="n">
        <v>10</v>
      </c>
    </row>
    <row r="666">
      <c r="A666" t="n">
        <v>26</v>
      </c>
      <c r="B666" t="n">
        <v>135</v>
      </c>
      <c r="C666" t="inlineStr">
        <is>
          <t xml:space="preserve">CONCLUIDO	</t>
        </is>
      </c>
      <c r="D666" t="n">
        <v>3.3154</v>
      </c>
      <c r="E666" t="n">
        <v>30.16</v>
      </c>
      <c r="F666" t="n">
        <v>25.29</v>
      </c>
      <c r="G666" t="n">
        <v>37.93</v>
      </c>
      <c r="H666" t="n">
        <v>0.48</v>
      </c>
      <c r="I666" t="n">
        <v>40</v>
      </c>
      <c r="J666" t="n">
        <v>275.7</v>
      </c>
      <c r="K666" t="n">
        <v>59.89</v>
      </c>
      <c r="L666" t="n">
        <v>7.5</v>
      </c>
      <c r="M666" t="n">
        <v>38</v>
      </c>
      <c r="N666" t="n">
        <v>73.31</v>
      </c>
      <c r="O666" t="n">
        <v>34236.91</v>
      </c>
      <c r="P666" t="n">
        <v>406.81</v>
      </c>
      <c r="Q666" t="n">
        <v>1397.28</v>
      </c>
      <c r="R666" t="n">
        <v>109.05</v>
      </c>
      <c r="S666" t="n">
        <v>66.97</v>
      </c>
      <c r="T666" t="n">
        <v>18325.04</v>
      </c>
      <c r="U666" t="n">
        <v>0.61</v>
      </c>
      <c r="V666" t="n">
        <v>0.83</v>
      </c>
      <c r="W666" t="n">
        <v>5.36</v>
      </c>
      <c r="X666" t="n">
        <v>1.12</v>
      </c>
      <c r="Y666" t="n">
        <v>1</v>
      </c>
      <c r="Z666" t="n">
        <v>10</v>
      </c>
    </row>
    <row r="667">
      <c r="A667" t="n">
        <v>27</v>
      </c>
      <c r="B667" t="n">
        <v>135</v>
      </c>
      <c r="C667" t="inlineStr">
        <is>
          <t xml:space="preserve">CONCLUIDO	</t>
        </is>
      </c>
      <c r="D667" t="n">
        <v>3.3224</v>
      </c>
      <c r="E667" t="n">
        <v>30.1</v>
      </c>
      <c r="F667" t="n">
        <v>25.27</v>
      </c>
      <c r="G667" t="n">
        <v>38.88</v>
      </c>
      <c r="H667" t="n">
        <v>0.5</v>
      </c>
      <c r="I667" t="n">
        <v>39</v>
      </c>
      <c r="J667" t="n">
        <v>276.18</v>
      </c>
      <c r="K667" t="n">
        <v>59.89</v>
      </c>
      <c r="L667" t="n">
        <v>7.75</v>
      </c>
      <c r="M667" t="n">
        <v>37</v>
      </c>
      <c r="N667" t="n">
        <v>73.55</v>
      </c>
      <c r="O667" t="n">
        <v>34296.82</v>
      </c>
      <c r="P667" t="n">
        <v>405.69</v>
      </c>
      <c r="Q667" t="n">
        <v>1397.18</v>
      </c>
      <c r="R667" t="n">
        <v>108.81</v>
      </c>
      <c r="S667" t="n">
        <v>66.97</v>
      </c>
      <c r="T667" t="n">
        <v>18213.88</v>
      </c>
      <c r="U667" t="n">
        <v>0.62</v>
      </c>
      <c r="V667" t="n">
        <v>0.83</v>
      </c>
      <c r="W667" t="n">
        <v>5.35</v>
      </c>
      <c r="X667" t="n">
        <v>1.11</v>
      </c>
      <c r="Y667" t="n">
        <v>1</v>
      </c>
      <c r="Z667" t="n">
        <v>10</v>
      </c>
    </row>
    <row r="668">
      <c r="A668" t="n">
        <v>28</v>
      </c>
      <c r="B668" t="n">
        <v>135</v>
      </c>
      <c r="C668" t="inlineStr">
        <is>
          <t xml:space="preserve">CONCLUIDO	</t>
        </is>
      </c>
      <c r="D668" t="n">
        <v>3.3326</v>
      </c>
      <c r="E668" t="n">
        <v>30.01</v>
      </c>
      <c r="F668" t="n">
        <v>25.23</v>
      </c>
      <c r="G668" t="n">
        <v>39.84</v>
      </c>
      <c r="H668" t="n">
        <v>0.51</v>
      </c>
      <c r="I668" t="n">
        <v>38</v>
      </c>
      <c r="J668" t="n">
        <v>276.67</v>
      </c>
      <c r="K668" t="n">
        <v>59.89</v>
      </c>
      <c r="L668" t="n">
        <v>8</v>
      </c>
      <c r="M668" t="n">
        <v>36</v>
      </c>
      <c r="N668" t="n">
        <v>73.78</v>
      </c>
      <c r="O668" t="n">
        <v>34356.83</v>
      </c>
      <c r="P668" t="n">
        <v>403.77</v>
      </c>
      <c r="Q668" t="n">
        <v>1397.18</v>
      </c>
      <c r="R668" t="n">
        <v>107.27</v>
      </c>
      <c r="S668" t="n">
        <v>66.97</v>
      </c>
      <c r="T668" t="n">
        <v>17446.43</v>
      </c>
      <c r="U668" t="n">
        <v>0.62</v>
      </c>
      <c r="V668" t="n">
        <v>0.83</v>
      </c>
      <c r="W668" t="n">
        <v>5.36</v>
      </c>
      <c r="X668" t="n">
        <v>1.07</v>
      </c>
      <c r="Y668" t="n">
        <v>1</v>
      </c>
      <c r="Z668" t="n">
        <v>10</v>
      </c>
    </row>
    <row r="669">
      <c r="A669" t="n">
        <v>29</v>
      </c>
      <c r="B669" t="n">
        <v>135</v>
      </c>
      <c r="C669" t="inlineStr">
        <is>
          <t xml:space="preserve">CONCLUIDO	</t>
        </is>
      </c>
      <c r="D669" t="n">
        <v>3.351</v>
      </c>
      <c r="E669" t="n">
        <v>29.84</v>
      </c>
      <c r="F669" t="n">
        <v>25.17</v>
      </c>
      <c r="G669" t="n">
        <v>41.95</v>
      </c>
      <c r="H669" t="n">
        <v>0.53</v>
      </c>
      <c r="I669" t="n">
        <v>36</v>
      </c>
      <c r="J669" t="n">
        <v>277.16</v>
      </c>
      <c r="K669" t="n">
        <v>59.89</v>
      </c>
      <c r="L669" t="n">
        <v>8.25</v>
      </c>
      <c r="M669" t="n">
        <v>34</v>
      </c>
      <c r="N669" t="n">
        <v>74.02</v>
      </c>
      <c r="O669" t="n">
        <v>34416.93</v>
      </c>
      <c r="P669" t="n">
        <v>402.39</v>
      </c>
      <c r="Q669" t="n">
        <v>1397.19</v>
      </c>
      <c r="R669" t="n">
        <v>105.2</v>
      </c>
      <c r="S669" t="n">
        <v>66.97</v>
      </c>
      <c r="T669" t="n">
        <v>16419.68</v>
      </c>
      <c r="U669" t="n">
        <v>0.64</v>
      </c>
      <c r="V669" t="n">
        <v>0.84</v>
      </c>
      <c r="W669" t="n">
        <v>5.35</v>
      </c>
      <c r="X669" t="n">
        <v>1</v>
      </c>
      <c r="Y669" t="n">
        <v>1</v>
      </c>
      <c r="Z669" t="n">
        <v>10</v>
      </c>
    </row>
    <row r="670">
      <c r="A670" t="n">
        <v>30</v>
      </c>
      <c r="B670" t="n">
        <v>135</v>
      </c>
      <c r="C670" t="inlineStr">
        <is>
          <t xml:space="preserve">CONCLUIDO	</t>
        </is>
      </c>
      <c r="D670" t="n">
        <v>3.3596</v>
      </c>
      <c r="E670" t="n">
        <v>29.77</v>
      </c>
      <c r="F670" t="n">
        <v>25.14</v>
      </c>
      <c r="G670" t="n">
        <v>43.1</v>
      </c>
      <c r="H670" t="n">
        <v>0.55</v>
      </c>
      <c r="I670" t="n">
        <v>35</v>
      </c>
      <c r="J670" t="n">
        <v>277.65</v>
      </c>
      <c r="K670" t="n">
        <v>59.89</v>
      </c>
      <c r="L670" t="n">
        <v>8.5</v>
      </c>
      <c r="M670" t="n">
        <v>33</v>
      </c>
      <c r="N670" t="n">
        <v>74.26000000000001</v>
      </c>
      <c r="O670" t="n">
        <v>34477.13</v>
      </c>
      <c r="P670" t="n">
        <v>400.69</v>
      </c>
      <c r="Q670" t="n">
        <v>1397.32</v>
      </c>
      <c r="R670" t="n">
        <v>104.37</v>
      </c>
      <c r="S670" t="n">
        <v>66.97</v>
      </c>
      <c r="T670" t="n">
        <v>16009.25</v>
      </c>
      <c r="U670" t="n">
        <v>0.64</v>
      </c>
      <c r="V670" t="n">
        <v>0.84</v>
      </c>
      <c r="W670" t="n">
        <v>5.35</v>
      </c>
      <c r="X670" t="n">
        <v>0.98</v>
      </c>
      <c r="Y670" t="n">
        <v>1</v>
      </c>
      <c r="Z670" t="n">
        <v>10</v>
      </c>
    </row>
    <row r="671">
      <c r="A671" t="n">
        <v>31</v>
      </c>
      <c r="B671" t="n">
        <v>135</v>
      </c>
      <c r="C671" t="inlineStr">
        <is>
          <t xml:space="preserve">CONCLUIDO	</t>
        </is>
      </c>
      <c r="D671" t="n">
        <v>3.3704</v>
      </c>
      <c r="E671" t="n">
        <v>29.67</v>
      </c>
      <c r="F671" t="n">
        <v>25.1</v>
      </c>
      <c r="G671" t="n">
        <v>44.29</v>
      </c>
      <c r="H671" t="n">
        <v>0.5600000000000001</v>
      </c>
      <c r="I671" t="n">
        <v>34</v>
      </c>
      <c r="J671" t="n">
        <v>278.13</v>
      </c>
      <c r="K671" t="n">
        <v>59.89</v>
      </c>
      <c r="L671" t="n">
        <v>8.75</v>
      </c>
      <c r="M671" t="n">
        <v>32</v>
      </c>
      <c r="N671" t="n">
        <v>74.5</v>
      </c>
      <c r="O671" t="n">
        <v>34537.41</v>
      </c>
      <c r="P671" t="n">
        <v>399.51</v>
      </c>
      <c r="Q671" t="n">
        <v>1397.32</v>
      </c>
      <c r="R671" t="n">
        <v>102.84</v>
      </c>
      <c r="S671" t="n">
        <v>66.97</v>
      </c>
      <c r="T671" t="n">
        <v>15250.49</v>
      </c>
      <c r="U671" t="n">
        <v>0.65</v>
      </c>
      <c r="V671" t="n">
        <v>0.84</v>
      </c>
      <c r="W671" t="n">
        <v>5.35</v>
      </c>
      <c r="X671" t="n">
        <v>0.93</v>
      </c>
      <c r="Y671" t="n">
        <v>1</v>
      </c>
      <c r="Z671" t="n">
        <v>10</v>
      </c>
    </row>
    <row r="672">
      <c r="A672" t="n">
        <v>32</v>
      </c>
      <c r="B672" t="n">
        <v>135</v>
      </c>
      <c r="C672" t="inlineStr">
        <is>
          <t xml:space="preserve">CONCLUIDO	</t>
        </is>
      </c>
      <c r="D672" t="n">
        <v>3.38</v>
      </c>
      <c r="E672" t="n">
        <v>29.59</v>
      </c>
      <c r="F672" t="n">
        <v>25.06</v>
      </c>
      <c r="G672" t="n">
        <v>45.57</v>
      </c>
      <c r="H672" t="n">
        <v>0.58</v>
      </c>
      <c r="I672" t="n">
        <v>33</v>
      </c>
      <c r="J672" t="n">
        <v>278.62</v>
      </c>
      <c r="K672" t="n">
        <v>59.89</v>
      </c>
      <c r="L672" t="n">
        <v>9</v>
      </c>
      <c r="M672" t="n">
        <v>31</v>
      </c>
      <c r="N672" t="n">
        <v>74.73999999999999</v>
      </c>
      <c r="O672" t="n">
        <v>34597.8</v>
      </c>
      <c r="P672" t="n">
        <v>398.33</v>
      </c>
      <c r="Q672" t="n">
        <v>1397.28</v>
      </c>
      <c r="R672" t="n">
        <v>101.55</v>
      </c>
      <c r="S672" t="n">
        <v>66.97</v>
      </c>
      <c r="T672" t="n">
        <v>14613.73</v>
      </c>
      <c r="U672" t="n">
        <v>0.66</v>
      </c>
      <c r="V672" t="n">
        <v>0.84</v>
      </c>
      <c r="W672" t="n">
        <v>5.35</v>
      </c>
      <c r="X672" t="n">
        <v>0.9</v>
      </c>
      <c r="Y672" t="n">
        <v>1</v>
      </c>
      <c r="Z672" t="n">
        <v>10</v>
      </c>
    </row>
    <row r="673">
      <c r="A673" t="n">
        <v>33</v>
      </c>
      <c r="B673" t="n">
        <v>135</v>
      </c>
      <c r="C673" t="inlineStr">
        <is>
          <t xml:space="preserve">CONCLUIDO	</t>
        </is>
      </c>
      <c r="D673" t="n">
        <v>3.3872</v>
      </c>
      <c r="E673" t="n">
        <v>29.52</v>
      </c>
      <c r="F673" t="n">
        <v>25.05</v>
      </c>
      <c r="G673" t="n">
        <v>46.97</v>
      </c>
      <c r="H673" t="n">
        <v>0.59</v>
      </c>
      <c r="I673" t="n">
        <v>32</v>
      </c>
      <c r="J673" t="n">
        <v>279.11</v>
      </c>
      <c r="K673" t="n">
        <v>59.89</v>
      </c>
      <c r="L673" t="n">
        <v>9.25</v>
      </c>
      <c r="M673" t="n">
        <v>30</v>
      </c>
      <c r="N673" t="n">
        <v>74.98</v>
      </c>
      <c r="O673" t="n">
        <v>34658.27</v>
      </c>
      <c r="P673" t="n">
        <v>397.56</v>
      </c>
      <c r="Q673" t="n">
        <v>1397.32</v>
      </c>
      <c r="R673" t="n">
        <v>101.48</v>
      </c>
      <c r="S673" t="n">
        <v>66.97</v>
      </c>
      <c r="T673" t="n">
        <v>14582.37</v>
      </c>
      <c r="U673" t="n">
        <v>0.66</v>
      </c>
      <c r="V673" t="n">
        <v>0.84</v>
      </c>
      <c r="W673" t="n">
        <v>5.34</v>
      </c>
      <c r="X673" t="n">
        <v>0.88</v>
      </c>
      <c r="Y673" t="n">
        <v>1</v>
      </c>
      <c r="Z673" t="n">
        <v>10</v>
      </c>
    </row>
    <row r="674">
      <c r="A674" t="n">
        <v>34</v>
      </c>
      <c r="B674" t="n">
        <v>135</v>
      </c>
      <c r="C674" t="inlineStr">
        <is>
          <t xml:space="preserve">CONCLUIDO	</t>
        </is>
      </c>
      <c r="D674" t="n">
        <v>3.3963</v>
      </c>
      <c r="E674" t="n">
        <v>29.44</v>
      </c>
      <c r="F674" t="n">
        <v>25.02</v>
      </c>
      <c r="G674" t="n">
        <v>48.43</v>
      </c>
      <c r="H674" t="n">
        <v>0.6</v>
      </c>
      <c r="I674" t="n">
        <v>31</v>
      </c>
      <c r="J674" t="n">
        <v>279.61</v>
      </c>
      <c r="K674" t="n">
        <v>59.89</v>
      </c>
      <c r="L674" t="n">
        <v>9.5</v>
      </c>
      <c r="M674" t="n">
        <v>29</v>
      </c>
      <c r="N674" t="n">
        <v>75.22</v>
      </c>
      <c r="O674" t="n">
        <v>34718.84</v>
      </c>
      <c r="P674" t="n">
        <v>396.19</v>
      </c>
      <c r="Q674" t="n">
        <v>1397.38</v>
      </c>
      <c r="R674" t="n">
        <v>100.73</v>
      </c>
      <c r="S674" t="n">
        <v>66.97</v>
      </c>
      <c r="T674" t="n">
        <v>14209.79</v>
      </c>
      <c r="U674" t="n">
        <v>0.66</v>
      </c>
      <c r="V674" t="n">
        <v>0.84</v>
      </c>
      <c r="W674" t="n">
        <v>5.34</v>
      </c>
      <c r="X674" t="n">
        <v>0.86</v>
      </c>
      <c r="Y674" t="n">
        <v>1</v>
      </c>
      <c r="Z674" t="n">
        <v>10</v>
      </c>
    </row>
    <row r="675">
      <c r="A675" t="n">
        <v>35</v>
      </c>
      <c r="B675" t="n">
        <v>135</v>
      </c>
      <c r="C675" t="inlineStr">
        <is>
          <t xml:space="preserve">CONCLUIDO	</t>
        </is>
      </c>
      <c r="D675" t="n">
        <v>3.4053</v>
      </c>
      <c r="E675" t="n">
        <v>29.37</v>
      </c>
      <c r="F675" t="n">
        <v>25</v>
      </c>
      <c r="G675" t="n">
        <v>49.99</v>
      </c>
      <c r="H675" t="n">
        <v>0.62</v>
      </c>
      <c r="I675" t="n">
        <v>30</v>
      </c>
      <c r="J675" t="n">
        <v>280.1</v>
      </c>
      <c r="K675" t="n">
        <v>59.89</v>
      </c>
      <c r="L675" t="n">
        <v>9.75</v>
      </c>
      <c r="M675" t="n">
        <v>28</v>
      </c>
      <c r="N675" t="n">
        <v>75.45999999999999</v>
      </c>
      <c r="O675" t="n">
        <v>34779.51</v>
      </c>
      <c r="P675" t="n">
        <v>394.61</v>
      </c>
      <c r="Q675" t="n">
        <v>1397.4</v>
      </c>
      <c r="R675" t="n">
        <v>99.73999999999999</v>
      </c>
      <c r="S675" t="n">
        <v>66.97</v>
      </c>
      <c r="T675" t="n">
        <v>13720.13</v>
      </c>
      <c r="U675" t="n">
        <v>0.67</v>
      </c>
      <c r="V675" t="n">
        <v>0.84</v>
      </c>
      <c r="W675" t="n">
        <v>5.34</v>
      </c>
      <c r="X675" t="n">
        <v>0.83</v>
      </c>
      <c r="Y675" t="n">
        <v>1</v>
      </c>
      <c r="Z675" t="n">
        <v>10</v>
      </c>
    </row>
    <row r="676">
      <c r="A676" t="n">
        <v>36</v>
      </c>
      <c r="B676" t="n">
        <v>135</v>
      </c>
      <c r="C676" t="inlineStr">
        <is>
          <t xml:space="preserve">CONCLUIDO	</t>
        </is>
      </c>
      <c r="D676" t="n">
        <v>3.4071</v>
      </c>
      <c r="E676" t="n">
        <v>29.35</v>
      </c>
      <c r="F676" t="n">
        <v>24.98</v>
      </c>
      <c r="G676" t="n">
        <v>49.96</v>
      </c>
      <c r="H676" t="n">
        <v>0.63</v>
      </c>
      <c r="I676" t="n">
        <v>30</v>
      </c>
      <c r="J676" t="n">
        <v>280.59</v>
      </c>
      <c r="K676" t="n">
        <v>59.89</v>
      </c>
      <c r="L676" t="n">
        <v>10</v>
      </c>
      <c r="M676" t="n">
        <v>28</v>
      </c>
      <c r="N676" t="n">
        <v>75.7</v>
      </c>
      <c r="O676" t="n">
        <v>34840.27</v>
      </c>
      <c r="P676" t="n">
        <v>393.56</v>
      </c>
      <c r="Q676" t="n">
        <v>1397.29</v>
      </c>
      <c r="R676" t="n">
        <v>99.16</v>
      </c>
      <c r="S676" t="n">
        <v>66.97</v>
      </c>
      <c r="T676" t="n">
        <v>13433.17</v>
      </c>
      <c r="U676" t="n">
        <v>0.68</v>
      </c>
      <c r="V676" t="n">
        <v>0.84</v>
      </c>
      <c r="W676" t="n">
        <v>5.34</v>
      </c>
      <c r="X676" t="n">
        <v>0.8100000000000001</v>
      </c>
      <c r="Y676" t="n">
        <v>1</v>
      </c>
      <c r="Z676" t="n">
        <v>10</v>
      </c>
    </row>
    <row r="677">
      <c r="A677" t="n">
        <v>37</v>
      </c>
      <c r="B677" t="n">
        <v>135</v>
      </c>
      <c r="C677" t="inlineStr">
        <is>
          <t xml:space="preserve">CONCLUIDO	</t>
        </is>
      </c>
      <c r="D677" t="n">
        <v>3.4147</v>
      </c>
      <c r="E677" t="n">
        <v>29.29</v>
      </c>
      <c r="F677" t="n">
        <v>24.97</v>
      </c>
      <c r="G677" t="n">
        <v>51.65</v>
      </c>
      <c r="H677" t="n">
        <v>0.65</v>
      </c>
      <c r="I677" t="n">
        <v>29</v>
      </c>
      <c r="J677" t="n">
        <v>281.08</v>
      </c>
      <c r="K677" t="n">
        <v>59.89</v>
      </c>
      <c r="L677" t="n">
        <v>10.25</v>
      </c>
      <c r="M677" t="n">
        <v>27</v>
      </c>
      <c r="N677" t="n">
        <v>75.95</v>
      </c>
      <c r="O677" t="n">
        <v>34901.13</v>
      </c>
      <c r="P677" t="n">
        <v>392.13</v>
      </c>
      <c r="Q677" t="n">
        <v>1397.22</v>
      </c>
      <c r="R677" t="n">
        <v>98.70999999999999</v>
      </c>
      <c r="S677" t="n">
        <v>66.97</v>
      </c>
      <c r="T677" t="n">
        <v>13213.45</v>
      </c>
      <c r="U677" t="n">
        <v>0.68</v>
      </c>
      <c r="V677" t="n">
        <v>0.84</v>
      </c>
      <c r="W677" t="n">
        <v>5.34</v>
      </c>
      <c r="X677" t="n">
        <v>0.8</v>
      </c>
      <c r="Y677" t="n">
        <v>1</v>
      </c>
      <c r="Z677" t="n">
        <v>10</v>
      </c>
    </row>
    <row r="678">
      <c r="A678" t="n">
        <v>38</v>
      </c>
      <c r="B678" t="n">
        <v>135</v>
      </c>
      <c r="C678" t="inlineStr">
        <is>
          <t xml:space="preserve">CONCLUIDO	</t>
        </is>
      </c>
      <c r="D678" t="n">
        <v>3.4229</v>
      </c>
      <c r="E678" t="n">
        <v>29.21</v>
      </c>
      <c r="F678" t="n">
        <v>24.95</v>
      </c>
      <c r="G678" t="n">
        <v>53.46</v>
      </c>
      <c r="H678" t="n">
        <v>0.66</v>
      </c>
      <c r="I678" t="n">
        <v>28</v>
      </c>
      <c r="J678" t="n">
        <v>281.58</v>
      </c>
      <c r="K678" t="n">
        <v>59.89</v>
      </c>
      <c r="L678" t="n">
        <v>10.5</v>
      </c>
      <c r="M678" t="n">
        <v>26</v>
      </c>
      <c r="N678" t="n">
        <v>76.19</v>
      </c>
      <c r="O678" t="n">
        <v>34962.08</v>
      </c>
      <c r="P678" t="n">
        <v>391.73</v>
      </c>
      <c r="Q678" t="n">
        <v>1397.24</v>
      </c>
      <c r="R678" t="n">
        <v>97.93000000000001</v>
      </c>
      <c r="S678" t="n">
        <v>66.97</v>
      </c>
      <c r="T678" t="n">
        <v>12827.19</v>
      </c>
      <c r="U678" t="n">
        <v>0.68</v>
      </c>
      <c r="V678" t="n">
        <v>0.84</v>
      </c>
      <c r="W678" t="n">
        <v>5.34</v>
      </c>
      <c r="X678" t="n">
        <v>0.78</v>
      </c>
      <c r="Y678" t="n">
        <v>1</v>
      </c>
      <c r="Z678" t="n">
        <v>10</v>
      </c>
    </row>
    <row r="679">
      <c r="A679" t="n">
        <v>39</v>
      </c>
      <c r="B679" t="n">
        <v>135</v>
      </c>
      <c r="C679" t="inlineStr">
        <is>
          <t xml:space="preserve">CONCLUIDO	</t>
        </is>
      </c>
      <c r="D679" t="n">
        <v>3.434</v>
      </c>
      <c r="E679" t="n">
        <v>29.12</v>
      </c>
      <c r="F679" t="n">
        <v>24.9</v>
      </c>
      <c r="G679" t="n">
        <v>55.34</v>
      </c>
      <c r="H679" t="n">
        <v>0.68</v>
      </c>
      <c r="I679" t="n">
        <v>27</v>
      </c>
      <c r="J679" t="n">
        <v>282.07</v>
      </c>
      <c r="K679" t="n">
        <v>59.89</v>
      </c>
      <c r="L679" t="n">
        <v>10.75</v>
      </c>
      <c r="M679" t="n">
        <v>25</v>
      </c>
      <c r="N679" t="n">
        <v>76.44</v>
      </c>
      <c r="O679" t="n">
        <v>35023.13</v>
      </c>
      <c r="P679" t="n">
        <v>389.77</v>
      </c>
      <c r="Q679" t="n">
        <v>1397.23</v>
      </c>
      <c r="R679" t="n">
        <v>96.48999999999999</v>
      </c>
      <c r="S679" t="n">
        <v>66.97</v>
      </c>
      <c r="T679" t="n">
        <v>12110.8</v>
      </c>
      <c r="U679" t="n">
        <v>0.6899999999999999</v>
      </c>
      <c r="V679" t="n">
        <v>0.85</v>
      </c>
      <c r="W679" t="n">
        <v>5.34</v>
      </c>
      <c r="X679" t="n">
        <v>0.74</v>
      </c>
      <c r="Y679" t="n">
        <v>1</v>
      </c>
      <c r="Z679" t="n">
        <v>10</v>
      </c>
    </row>
    <row r="680">
      <c r="A680" t="n">
        <v>40</v>
      </c>
      <c r="B680" t="n">
        <v>135</v>
      </c>
      <c r="C680" t="inlineStr">
        <is>
          <t xml:space="preserve">CONCLUIDO	</t>
        </is>
      </c>
      <c r="D680" t="n">
        <v>3.4331</v>
      </c>
      <c r="E680" t="n">
        <v>29.13</v>
      </c>
      <c r="F680" t="n">
        <v>24.91</v>
      </c>
      <c r="G680" t="n">
        <v>55.36</v>
      </c>
      <c r="H680" t="n">
        <v>0.6899999999999999</v>
      </c>
      <c r="I680" t="n">
        <v>27</v>
      </c>
      <c r="J680" t="n">
        <v>282.57</v>
      </c>
      <c r="K680" t="n">
        <v>59.89</v>
      </c>
      <c r="L680" t="n">
        <v>11</v>
      </c>
      <c r="M680" t="n">
        <v>25</v>
      </c>
      <c r="N680" t="n">
        <v>76.68000000000001</v>
      </c>
      <c r="O680" t="n">
        <v>35084.28</v>
      </c>
      <c r="P680" t="n">
        <v>388.92</v>
      </c>
      <c r="Q680" t="n">
        <v>1397.26</v>
      </c>
      <c r="R680" t="n">
        <v>96.78</v>
      </c>
      <c r="S680" t="n">
        <v>66.97</v>
      </c>
      <c r="T680" t="n">
        <v>12256.76</v>
      </c>
      <c r="U680" t="n">
        <v>0.6899999999999999</v>
      </c>
      <c r="V680" t="n">
        <v>0.84</v>
      </c>
      <c r="W680" t="n">
        <v>5.34</v>
      </c>
      <c r="X680" t="n">
        <v>0.74</v>
      </c>
      <c r="Y680" t="n">
        <v>1</v>
      </c>
      <c r="Z680" t="n">
        <v>10</v>
      </c>
    </row>
    <row r="681">
      <c r="A681" t="n">
        <v>41</v>
      </c>
      <c r="B681" t="n">
        <v>135</v>
      </c>
      <c r="C681" t="inlineStr">
        <is>
          <t xml:space="preserve">CONCLUIDO	</t>
        </is>
      </c>
      <c r="D681" t="n">
        <v>3.443</v>
      </c>
      <c r="E681" t="n">
        <v>29.04</v>
      </c>
      <c r="F681" t="n">
        <v>24.88</v>
      </c>
      <c r="G681" t="n">
        <v>57.41</v>
      </c>
      <c r="H681" t="n">
        <v>0.71</v>
      </c>
      <c r="I681" t="n">
        <v>26</v>
      </c>
      <c r="J681" t="n">
        <v>283.06</v>
      </c>
      <c r="K681" t="n">
        <v>59.89</v>
      </c>
      <c r="L681" t="n">
        <v>11.25</v>
      </c>
      <c r="M681" t="n">
        <v>24</v>
      </c>
      <c r="N681" t="n">
        <v>76.93000000000001</v>
      </c>
      <c r="O681" t="n">
        <v>35145.53</v>
      </c>
      <c r="P681" t="n">
        <v>387.24</v>
      </c>
      <c r="Q681" t="n">
        <v>1397.3</v>
      </c>
      <c r="R681" t="n">
        <v>95.81999999999999</v>
      </c>
      <c r="S681" t="n">
        <v>66.97</v>
      </c>
      <c r="T681" t="n">
        <v>11781.73</v>
      </c>
      <c r="U681" t="n">
        <v>0.7</v>
      </c>
      <c r="V681" t="n">
        <v>0.85</v>
      </c>
      <c r="W681" t="n">
        <v>5.33</v>
      </c>
      <c r="X681" t="n">
        <v>0.71</v>
      </c>
      <c r="Y681" t="n">
        <v>1</v>
      </c>
      <c r="Z681" t="n">
        <v>10</v>
      </c>
    </row>
    <row r="682">
      <c r="A682" t="n">
        <v>42</v>
      </c>
      <c r="B682" t="n">
        <v>135</v>
      </c>
      <c r="C682" t="inlineStr">
        <is>
          <t xml:space="preserve">CONCLUIDO	</t>
        </is>
      </c>
      <c r="D682" t="n">
        <v>3.4422</v>
      </c>
      <c r="E682" t="n">
        <v>29.05</v>
      </c>
      <c r="F682" t="n">
        <v>24.88</v>
      </c>
      <c r="G682" t="n">
        <v>57.42</v>
      </c>
      <c r="H682" t="n">
        <v>0.72</v>
      </c>
      <c r="I682" t="n">
        <v>26</v>
      </c>
      <c r="J682" t="n">
        <v>283.56</v>
      </c>
      <c r="K682" t="n">
        <v>59.89</v>
      </c>
      <c r="L682" t="n">
        <v>11.5</v>
      </c>
      <c r="M682" t="n">
        <v>24</v>
      </c>
      <c r="N682" t="n">
        <v>77.18000000000001</v>
      </c>
      <c r="O682" t="n">
        <v>35206.88</v>
      </c>
      <c r="P682" t="n">
        <v>386.55</v>
      </c>
      <c r="Q682" t="n">
        <v>1397.5</v>
      </c>
      <c r="R682" t="n">
        <v>95.79000000000001</v>
      </c>
      <c r="S682" t="n">
        <v>66.97</v>
      </c>
      <c r="T682" t="n">
        <v>11764.63</v>
      </c>
      <c r="U682" t="n">
        <v>0.7</v>
      </c>
      <c r="V682" t="n">
        <v>0.85</v>
      </c>
      <c r="W682" t="n">
        <v>5.34</v>
      </c>
      <c r="X682" t="n">
        <v>0.72</v>
      </c>
      <c r="Y682" t="n">
        <v>1</v>
      </c>
      <c r="Z682" t="n">
        <v>10</v>
      </c>
    </row>
    <row r="683">
      <c r="A683" t="n">
        <v>43</v>
      </c>
      <c r="B683" t="n">
        <v>135</v>
      </c>
      <c r="C683" t="inlineStr">
        <is>
          <t xml:space="preserve">CONCLUIDO	</t>
        </is>
      </c>
      <c r="D683" t="n">
        <v>3.4524</v>
      </c>
      <c r="E683" t="n">
        <v>28.97</v>
      </c>
      <c r="F683" t="n">
        <v>24.85</v>
      </c>
      <c r="G683" t="n">
        <v>59.64</v>
      </c>
      <c r="H683" t="n">
        <v>0.74</v>
      </c>
      <c r="I683" t="n">
        <v>25</v>
      </c>
      <c r="J683" t="n">
        <v>284.06</v>
      </c>
      <c r="K683" t="n">
        <v>59.89</v>
      </c>
      <c r="L683" t="n">
        <v>11.75</v>
      </c>
      <c r="M683" t="n">
        <v>23</v>
      </c>
      <c r="N683" t="n">
        <v>77.42</v>
      </c>
      <c r="O683" t="n">
        <v>35268.32</v>
      </c>
      <c r="P683" t="n">
        <v>385.59</v>
      </c>
      <c r="Q683" t="n">
        <v>1397.21</v>
      </c>
      <c r="R683" t="n">
        <v>94.67</v>
      </c>
      <c r="S683" t="n">
        <v>66.97</v>
      </c>
      <c r="T683" t="n">
        <v>11212.25</v>
      </c>
      <c r="U683" t="n">
        <v>0.71</v>
      </c>
      <c r="V683" t="n">
        <v>0.85</v>
      </c>
      <c r="W683" t="n">
        <v>5.34</v>
      </c>
      <c r="X683" t="n">
        <v>0.68</v>
      </c>
      <c r="Y683" t="n">
        <v>1</v>
      </c>
      <c r="Z683" t="n">
        <v>10</v>
      </c>
    </row>
    <row r="684">
      <c r="A684" t="n">
        <v>44</v>
      </c>
      <c r="B684" t="n">
        <v>135</v>
      </c>
      <c r="C684" t="inlineStr">
        <is>
          <t xml:space="preserve">CONCLUIDO	</t>
        </is>
      </c>
      <c r="D684" t="n">
        <v>3.4613</v>
      </c>
      <c r="E684" t="n">
        <v>28.89</v>
      </c>
      <c r="F684" t="n">
        <v>24.82</v>
      </c>
      <c r="G684" t="n">
        <v>62.06</v>
      </c>
      <c r="H684" t="n">
        <v>0.75</v>
      </c>
      <c r="I684" t="n">
        <v>24</v>
      </c>
      <c r="J684" t="n">
        <v>284.56</v>
      </c>
      <c r="K684" t="n">
        <v>59.89</v>
      </c>
      <c r="L684" t="n">
        <v>12</v>
      </c>
      <c r="M684" t="n">
        <v>22</v>
      </c>
      <c r="N684" t="n">
        <v>77.67</v>
      </c>
      <c r="O684" t="n">
        <v>35329.87</v>
      </c>
      <c r="P684" t="n">
        <v>383.94</v>
      </c>
      <c r="Q684" t="n">
        <v>1397.21</v>
      </c>
      <c r="R684" t="n">
        <v>94.09</v>
      </c>
      <c r="S684" t="n">
        <v>66.97</v>
      </c>
      <c r="T684" t="n">
        <v>10927.95</v>
      </c>
      <c r="U684" t="n">
        <v>0.71</v>
      </c>
      <c r="V684" t="n">
        <v>0.85</v>
      </c>
      <c r="W684" t="n">
        <v>5.33</v>
      </c>
      <c r="X684" t="n">
        <v>0.66</v>
      </c>
      <c r="Y684" t="n">
        <v>1</v>
      </c>
      <c r="Z684" t="n">
        <v>10</v>
      </c>
    </row>
    <row r="685">
      <c r="A685" t="n">
        <v>45</v>
      </c>
      <c r="B685" t="n">
        <v>135</v>
      </c>
      <c r="C685" t="inlineStr">
        <is>
          <t xml:space="preserve">CONCLUIDO	</t>
        </is>
      </c>
      <c r="D685" t="n">
        <v>3.461</v>
      </c>
      <c r="E685" t="n">
        <v>28.89</v>
      </c>
      <c r="F685" t="n">
        <v>24.83</v>
      </c>
      <c r="G685" t="n">
        <v>62.07</v>
      </c>
      <c r="H685" t="n">
        <v>0.77</v>
      </c>
      <c r="I685" t="n">
        <v>24</v>
      </c>
      <c r="J685" t="n">
        <v>285.06</v>
      </c>
      <c r="K685" t="n">
        <v>59.89</v>
      </c>
      <c r="L685" t="n">
        <v>12.25</v>
      </c>
      <c r="M685" t="n">
        <v>22</v>
      </c>
      <c r="N685" t="n">
        <v>77.92</v>
      </c>
      <c r="O685" t="n">
        <v>35391.51</v>
      </c>
      <c r="P685" t="n">
        <v>383.55</v>
      </c>
      <c r="Q685" t="n">
        <v>1397.18</v>
      </c>
      <c r="R685" t="n">
        <v>94.05</v>
      </c>
      <c r="S685" t="n">
        <v>66.97</v>
      </c>
      <c r="T685" t="n">
        <v>10907.09</v>
      </c>
      <c r="U685" t="n">
        <v>0.71</v>
      </c>
      <c r="V685" t="n">
        <v>0.85</v>
      </c>
      <c r="W685" t="n">
        <v>5.34</v>
      </c>
      <c r="X685" t="n">
        <v>0.66</v>
      </c>
      <c r="Y685" t="n">
        <v>1</v>
      </c>
      <c r="Z685" t="n">
        <v>10</v>
      </c>
    </row>
    <row r="686">
      <c r="A686" t="n">
        <v>46</v>
      </c>
      <c r="B686" t="n">
        <v>135</v>
      </c>
      <c r="C686" t="inlineStr">
        <is>
          <t xml:space="preserve">CONCLUIDO	</t>
        </is>
      </c>
      <c r="D686" t="n">
        <v>3.47</v>
      </c>
      <c r="E686" t="n">
        <v>28.82</v>
      </c>
      <c r="F686" t="n">
        <v>24.8</v>
      </c>
      <c r="G686" t="n">
        <v>64.7</v>
      </c>
      <c r="H686" t="n">
        <v>0.78</v>
      </c>
      <c r="I686" t="n">
        <v>23</v>
      </c>
      <c r="J686" t="n">
        <v>285.56</v>
      </c>
      <c r="K686" t="n">
        <v>59.89</v>
      </c>
      <c r="L686" t="n">
        <v>12.5</v>
      </c>
      <c r="M686" t="n">
        <v>21</v>
      </c>
      <c r="N686" t="n">
        <v>78.17</v>
      </c>
      <c r="O686" t="n">
        <v>35453.26</v>
      </c>
      <c r="P686" t="n">
        <v>382</v>
      </c>
      <c r="Q686" t="n">
        <v>1397.23</v>
      </c>
      <c r="R686" t="n">
        <v>93.23</v>
      </c>
      <c r="S686" t="n">
        <v>66.97</v>
      </c>
      <c r="T686" t="n">
        <v>10502.29</v>
      </c>
      <c r="U686" t="n">
        <v>0.72</v>
      </c>
      <c r="V686" t="n">
        <v>0.85</v>
      </c>
      <c r="W686" t="n">
        <v>5.33</v>
      </c>
      <c r="X686" t="n">
        <v>0.64</v>
      </c>
      <c r="Y686" t="n">
        <v>1</v>
      </c>
      <c r="Z686" t="n">
        <v>10</v>
      </c>
    </row>
    <row r="687">
      <c r="A687" t="n">
        <v>47</v>
      </c>
      <c r="B687" t="n">
        <v>135</v>
      </c>
      <c r="C687" t="inlineStr">
        <is>
          <t xml:space="preserve">CONCLUIDO	</t>
        </is>
      </c>
      <c r="D687" t="n">
        <v>3.4698</v>
      </c>
      <c r="E687" t="n">
        <v>28.82</v>
      </c>
      <c r="F687" t="n">
        <v>24.8</v>
      </c>
      <c r="G687" t="n">
        <v>64.70999999999999</v>
      </c>
      <c r="H687" t="n">
        <v>0.79</v>
      </c>
      <c r="I687" t="n">
        <v>23</v>
      </c>
      <c r="J687" t="n">
        <v>286.06</v>
      </c>
      <c r="K687" t="n">
        <v>59.89</v>
      </c>
      <c r="L687" t="n">
        <v>12.75</v>
      </c>
      <c r="M687" t="n">
        <v>21</v>
      </c>
      <c r="N687" t="n">
        <v>78.42</v>
      </c>
      <c r="O687" t="n">
        <v>35515.1</v>
      </c>
      <c r="P687" t="n">
        <v>381.65</v>
      </c>
      <c r="Q687" t="n">
        <v>1397.21</v>
      </c>
      <c r="R687" t="n">
        <v>93.51000000000001</v>
      </c>
      <c r="S687" t="n">
        <v>66.97</v>
      </c>
      <c r="T687" t="n">
        <v>10642.34</v>
      </c>
      <c r="U687" t="n">
        <v>0.72</v>
      </c>
      <c r="V687" t="n">
        <v>0.85</v>
      </c>
      <c r="W687" t="n">
        <v>5.33</v>
      </c>
      <c r="X687" t="n">
        <v>0.64</v>
      </c>
      <c r="Y687" t="n">
        <v>1</v>
      </c>
      <c r="Z687" t="n">
        <v>10</v>
      </c>
    </row>
    <row r="688">
      <c r="A688" t="n">
        <v>48</v>
      </c>
      <c r="B688" t="n">
        <v>135</v>
      </c>
      <c r="C688" t="inlineStr">
        <is>
          <t xml:space="preserve">CONCLUIDO	</t>
        </is>
      </c>
      <c r="D688" t="n">
        <v>3.4814</v>
      </c>
      <c r="E688" t="n">
        <v>28.72</v>
      </c>
      <c r="F688" t="n">
        <v>24.76</v>
      </c>
      <c r="G688" t="n">
        <v>67.52</v>
      </c>
      <c r="H688" t="n">
        <v>0.8100000000000001</v>
      </c>
      <c r="I688" t="n">
        <v>22</v>
      </c>
      <c r="J688" t="n">
        <v>286.56</v>
      </c>
      <c r="K688" t="n">
        <v>59.89</v>
      </c>
      <c r="L688" t="n">
        <v>13</v>
      </c>
      <c r="M688" t="n">
        <v>20</v>
      </c>
      <c r="N688" t="n">
        <v>78.68000000000001</v>
      </c>
      <c r="O688" t="n">
        <v>35577.18</v>
      </c>
      <c r="P688" t="n">
        <v>379.98</v>
      </c>
      <c r="Q688" t="n">
        <v>1397.19</v>
      </c>
      <c r="R688" t="n">
        <v>91.92</v>
      </c>
      <c r="S688" t="n">
        <v>66.97</v>
      </c>
      <c r="T688" t="n">
        <v>9851.91</v>
      </c>
      <c r="U688" t="n">
        <v>0.73</v>
      </c>
      <c r="V688" t="n">
        <v>0.85</v>
      </c>
      <c r="W688" t="n">
        <v>5.33</v>
      </c>
      <c r="X688" t="n">
        <v>0.59</v>
      </c>
      <c r="Y688" t="n">
        <v>1</v>
      </c>
      <c r="Z688" t="n">
        <v>10</v>
      </c>
    </row>
    <row r="689">
      <c r="A689" t="n">
        <v>49</v>
      </c>
      <c r="B689" t="n">
        <v>135</v>
      </c>
      <c r="C689" t="inlineStr">
        <is>
          <t xml:space="preserve">CONCLUIDO	</t>
        </is>
      </c>
      <c r="D689" t="n">
        <v>3.4809</v>
      </c>
      <c r="E689" t="n">
        <v>28.73</v>
      </c>
      <c r="F689" t="n">
        <v>24.76</v>
      </c>
      <c r="G689" t="n">
        <v>67.54000000000001</v>
      </c>
      <c r="H689" t="n">
        <v>0.82</v>
      </c>
      <c r="I689" t="n">
        <v>22</v>
      </c>
      <c r="J689" t="n">
        <v>287.07</v>
      </c>
      <c r="K689" t="n">
        <v>59.89</v>
      </c>
      <c r="L689" t="n">
        <v>13.25</v>
      </c>
      <c r="M689" t="n">
        <v>20</v>
      </c>
      <c r="N689" t="n">
        <v>78.93000000000001</v>
      </c>
      <c r="O689" t="n">
        <v>35639.23</v>
      </c>
      <c r="P689" t="n">
        <v>379.31</v>
      </c>
      <c r="Q689" t="n">
        <v>1397.2</v>
      </c>
      <c r="R689" t="n">
        <v>92.08</v>
      </c>
      <c r="S689" t="n">
        <v>66.97</v>
      </c>
      <c r="T689" t="n">
        <v>9932.440000000001</v>
      </c>
      <c r="U689" t="n">
        <v>0.73</v>
      </c>
      <c r="V689" t="n">
        <v>0.85</v>
      </c>
      <c r="W689" t="n">
        <v>5.33</v>
      </c>
      <c r="X689" t="n">
        <v>0.6</v>
      </c>
      <c r="Y689" t="n">
        <v>1</v>
      </c>
      <c r="Z689" t="n">
        <v>10</v>
      </c>
    </row>
    <row r="690">
      <c r="A690" t="n">
        <v>50</v>
      </c>
      <c r="B690" t="n">
        <v>135</v>
      </c>
      <c r="C690" t="inlineStr">
        <is>
          <t xml:space="preserve">CONCLUIDO	</t>
        </is>
      </c>
      <c r="D690" t="n">
        <v>3.4907</v>
      </c>
      <c r="E690" t="n">
        <v>28.65</v>
      </c>
      <c r="F690" t="n">
        <v>24.73</v>
      </c>
      <c r="G690" t="n">
        <v>70.66</v>
      </c>
      <c r="H690" t="n">
        <v>0.84</v>
      </c>
      <c r="I690" t="n">
        <v>21</v>
      </c>
      <c r="J690" t="n">
        <v>287.57</v>
      </c>
      <c r="K690" t="n">
        <v>59.89</v>
      </c>
      <c r="L690" t="n">
        <v>13.5</v>
      </c>
      <c r="M690" t="n">
        <v>19</v>
      </c>
      <c r="N690" t="n">
        <v>79.18000000000001</v>
      </c>
      <c r="O690" t="n">
        <v>35701.38</v>
      </c>
      <c r="P690" t="n">
        <v>376.72</v>
      </c>
      <c r="Q690" t="n">
        <v>1397.2</v>
      </c>
      <c r="R690" t="n">
        <v>90.93000000000001</v>
      </c>
      <c r="S690" t="n">
        <v>66.97</v>
      </c>
      <c r="T690" t="n">
        <v>9362</v>
      </c>
      <c r="U690" t="n">
        <v>0.74</v>
      </c>
      <c r="V690" t="n">
        <v>0.85</v>
      </c>
      <c r="W690" t="n">
        <v>5.33</v>
      </c>
      <c r="X690" t="n">
        <v>0.57</v>
      </c>
      <c r="Y690" t="n">
        <v>1</v>
      </c>
      <c r="Z690" t="n">
        <v>10</v>
      </c>
    </row>
    <row r="691">
      <c r="A691" t="n">
        <v>51</v>
      </c>
      <c r="B691" t="n">
        <v>135</v>
      </c>
      <c r="C691" t="inlineStr">
        <is>
          <t xml:space="preserve">CONCLUIDO	</t>
        </is>
      </c>
      <c r="D691" t="n">
        <v>3.4899</v>
      </c>
      <c r="E691" t="n">
        <v>28.65</v>
      </c>
      <c r="F691" t="n">
        <v>24.74</v>
      </c>
      <c r="G691" t="n">
        <v>70.68000000000001</v>
      </c>
      <c r="H691" t="n">
        <v>0.85</v>
      </c>
      <c r="I691" t="n">
        <v>21</v>
      </c>
      <c r="J691" t="n">
        <v>288.08</v>
      </c>
      <c r="K691" t="n">
        <v>59.89</v>
      </c>
      <c r="L691" t="n">
        <v>13.75</v>
      </c>
      <c r="M691" t="n">
        <v>19</v>
      </c>
      <c r="N691" t="n">
        <v>79.44</v>
      </c>
      <c r="O691" t="n">
        <v>35763.64</v>
      </c>
      <c r="P691" t="n">
        <v>376.84</v>
      </c>
      <c r="Q691" t="n">
        <v>1397.17</v>
      </c>
      <c r="R691" t="n">
        <v>91.25</v>
      </c>
      <c r="S691" t="n">
        <v>66.97</v>
      </c>
      <c r="T691" t="n">
        <v>9519.66</v>
      </c>
      <c r="U691" t="n">
        <v>0.73</v>
      </c>
      <c r="V691" t="n">
        <v>0.85</v>
      </c>
      <c r="W691" t="n">
        <v>5.33</v>
      </c>
      <c r="X691" t="n">
        <v>0.57</v>
      </c>
      <c r="Y691" t="n">
        <v>1</v>
      </c>
      <c r="Z691" t="n">
        <v>10</v>
      </c>
    </row>
    <row r="692">
      <c r="A692" t="n">
        <v>52</v>
      </c>
      <c r="B692" t="n">
        <v>135</v>
      </c>
      <c r="C692" t="inlineStr">
        <is>
          <t xml:space="preserve">CONCLUIDO	</t>
        </is>
      </c>
      <c r="D692" t="n">
        <v>3.492</v>
      </c>
      <c r="E692" t="n">
        <v>28.64</v>
      </c>
      <c r="F692" t="n">
        <v>24.72</v>
      </c>
      <c r="G692" t="n">
        <v>70.64</v>
      </c>
      <c r="H692" t="n">
        <v>0.86</v>
      </c>
      <c r="I692" t="n">
        <v>21</v>
      </c>
      <c r="J692" t="n">
        <v>288.58</v>
      </c>
      <c r="K692" t="n">
        <v>59.89</v>
      </c>
      <c r="L692" t="n">
        <v>14</v>
      </c>
      <c r="M692" t="n">
        <v>19</v>
      </c>
      <c r="N692" t="n">
        <v>79.69</v>
      </c>
      <c r="O692" t="n">
        <v>35826</v>
      </c>
      <c r="P692" t="n">
        <v>375.54</v>
      </c>
      <c r="Q692" t="n">
        <v>1397.29</v>
      </c>
      <c r="R692" t="n">
        <v>90.63</v>
      </c>
      <c r="S692" t="n">
        <v>66.97</v>
      </c>
      <c r="T692" t="n">
        <v>9210.719999999999</v>
      </c>
      <c r="U692" t="n">
        <v>0.74</v>
      </c>
      <c r="V692" t="n">
        <v>0.85</v>
      </c>
      <c r="W692" t="n">
        <v>5.33</v>
      </c>
      <c r="X692" t="n">
        <v>0.5600000000000001</v>
      </c>
      <c r="Y692" t="n">
        <v>1</v>
      </c>
      <c r="Z692" t="n">
        <v>10</v>
      </c>
    </row>
    <row r="693">
      <c r="A693" t="n">
        <v>53</v>
      </c>
      <c r="B693" t="n">
        <v>135</v>
      </c>
      <c r="C693" t="inlineStr">
        <is>
          <t xml:space="preserve">CONCLUIDO	</t>
        </is>
      </c>
      <c r="D693" t="n">
        <v>3.5007</v>
      </c>
      <c r="E693" t="n">
        <v>28.57</v>
      </c>
      <c r="F693" t="n">
        <v>24.7</v>
      </c>
      <c r="G693" t="n">
        <v>74.09999999999999</v>
      </c>
      <c r="H693" t="n">
        <v>0.88</v>
      </c>
      <c r="I693" t="n">
        <v>20</v>
      </c>
      <c r="J693" t="n">
        <v>289.09</v>
      </c>
      <c r="K693" t="n">
        <v>59.89</v>
      </c>
      <c r="L693" t="n">
        <v>14.25</v>
      </c>
      <c r="M693" t="n">
        <v>18</v>
      </c>
      <c r="N693" t="n">
        <v>79.95</v>
      </c>
      <c r="O693" t="n">
        <v>35888.47</v>
      </c>
      <c r="P693" t="n">
        <v>374.81</v>
      </c>
      <c r="Q693" t="n">
        <v>1397.22</v>
      </c>
      <c r="R693" t="n">
        <v>89.89</v>
      </c>
      <c r="S693" t="n">
        <v>66.97</v>
      </c>
      <c r="T693" t="n">
        <v>8845.82</v>
      </c>
      <c r="U693" t="n">
        <v>0.75</v>
      </c>
      <c r="V693" t="n">
        <v>0.85</v>
      </c>
      <c r="W693" t="n">
        <v>5.33</v>
      </c>
      <c r="X693" t="n">
        <v>0.54</v>
      </c>
      <c r="Y693" t="n">
        <v>1</v>
      </c>
      <c r="Z693" t="n">
        <v>10</v>
      </c>
    </row>
    <row r="694">
      <c r="A694" t="n">
        <v>54</v>
      </c>
      <c r="B694" t="n">
        <v>135</v>
      </c>
      <c r="C694" t="inlineStr">
        <is>
          <t xml:space="preserve">CONCLUIDO	</t>
        </is>
      </c>
      <c r="D694" t="n">
        <v>3.5001</v>
      </c>
      <c r="E694" t="n">
        <v>28.57</v>
      </c>
      <c r="F694" t="n">
        <v>24.71</v>
      </c>
      <c r="G694" t="n">
        <v>74.12</v>
      </c>
      <c r="H694" t="n">
        <v>0.89</v>
      </c>
      <c r="I694" t="n">
        <v>20</v>
      </c>
      <c r="J694" t="n">
        <v>289.6</v>
      </c>
      <c r="K694" t="n">
        <v>59.89</v>
      </c>
      <c r="L694" t="n">
        <v>14.5</v>
      </c>
      <c r="M694" t="n">
        <v>18</v>
      </c>
      <c r="N694" t="n">
        <v>80.20999999999999</v>
      </c>
      <c r="O694" t="n">
        <v>35951.04</v>
      </c>
      <c r="P694" t="n">
        <v>374.22</v>
      </c>
      <c r="Q694" t="n">
        <v>1397.22</v>
      </c>
      <c r="R694" t="n">
        <v>90.09</v>
      </c>
      <c r="S694" t="n">
        <v>66.97</v>
      </c>
      <c r="T694" t="n">
        <v>8945.91</v>
      </c>
      <c r="U694" t="n">
        <v>0.74</v>
      </c>
      <c r="V694" t="n">
        <v>0.85</v>
      </c>
      <c r="W694" t="n">
        <v>5.33</v>
      </c>
      <c r="X694" t="n">
        <v>0.54</v>
      </c>
      <c r="Y694" t="n">
        <v>1</v>
      </c>
      <c r="Z694" t="n">
        <v>10</v>
      </c>
    </row>
    <row r="695">
      <c r="A695" t="n">
        <v>55</v>
      </c>
      <c r="B695" t="n">
        <v>135</v>
      </c>
      <c r="C695" t="inlineStr">
        <is>
          <t xml:space="preserve">CONCLUIDO	</t>
        </is>
      </c>
      <c r="D695" t="n">
        <v>3.5096</v>
      </c>
      <c r="E695" t="n">
        <v>28.49</v>
      </c>
      <c r="F695" t="n">
        <v>24.68</v>
      </c>
      <c r="G695" t="n">
        <v>77.94</v>
      </c>
      <c r="H695" t="n">
        <v>0.91</v>
      </c>
      <c r="I695" t="n">
        <v>19</v>
      </c>
      <c r="J695" t="n">
        <v>290.1</v>
      </c>
      <c r="K695" t="n">
        <v>59.89</v>
      </c>
      <c r="L695" t="n">
        <v>14.75</v>
      </c>
      <c r="M695" t="n">
        <v>17</v>
      </c>
      <c r="N695" t="n">
        <v>80.47</v>
      </c>
      <c r="O695" t="n">
        <v>36013.72</v>
      </c>
      <c r="P695" t="n">
        <v>370.72</v>
      </c>
      <c r="Q695" t="n">
        <v>1397.21</v>
      </c>
      <c r="R695" t="n">
        <v>89.29000000000001</v>
      </c>
      <c r="S695" t="n">
        <v>66.97</v>
      </c>
      <c r="T695" t="n">
        <v>8551.110000000001</v>
      </c>
      <c r="U695" t="n">
        <v>0.75</v>
      </c>
      <c r="V695" t="n">
        <v>0.85</v>
      </c>
      <c r="W695" t="n">
        <v>5.33</v>
      </c>
      <c r="X695" t="n">
        <v>0.51</v>
      </c>
      <c r="Y695" t="n">
        <v>1</v>
      </c>
      <c r="Z695" t="n">
        <v>10</v>
      </c>
    </row>
    <row r="696">
      <c r="A696" t="n">
        <v>56</v>
      </c>
      <c r="B696" t="n">
        <v>135</v>
      </c>
      <c r="C696" t="inlineStr">
        <is>
          <t xml:space="preserve">CONCLUIDO	</t>
        </is>
      </c>
      <c r="D696" t="n">
        <v>3.5094</v>
      </c>
      <c r="E696" t="n">
        <v>28.49</v>
      </c>
      <c r="F696" t="n">
        <v>24.68</v>
      </c>
      <c r="G696" t="n">
        <v>77.94</v>
      </c>
      <c r="H696" t="n">
        <v>0.92</v>
      </c>
      <c r="I696" t="n">
        <v>19</v>
      </c>
      <c r="J696" t="n">
        <v>290.61</v>
      </c>
      <c r="K696" t="n">
        <v>59.89</v>
      </c>
      <c r="L696" t="n">
        <v>15</v>
      </c>
      <c r="M696" t="n">
        <v>17</v>
      </c>
      <c r="N696" t="n">
        <v>80.73</v>
      </c>
      <c r="O696" t="n">
        <v>36076.5</v>
      </c>
      <c r="P696" t="n">
        <v>372.01</v>
      </c>
      <c r="Q696" t="n">
        <v>1397.17</v>
      </c>
      <c r="R696" t="n">
        <v>89.44</v>
      </c>
      <c r="S696" t="n">
        <v>66.97</v>
      </c>
      <c r="T696" t="n">
        <v>8626.52</v>
      </c>
      <c r="U696" t="n">
        <v>0.75</v>
      </c>
      <c r="V696" t="n">
        <v>0.85</v>
      </c>
      <c r="W696" t="n">
        <v>5.32</v>
      </c>
      <c r="X696" t="n">
        <v>0.52</v>
      </c>
      <c r="Y696" t="n">
        <v>1</v>
      </c>
      <c r="Z696" t="n">
        <v>10</v>
      </c>
    </row>
    <row r="697">
      <c r="A697" t="n">
        <v>57</v>
      </c>
      <c r="B697" t="n">
        <v>135</v>
      </c>
      <c r="C697" t="inlineStr">
        <is>
          <t xml:space="preserve">CONCLUIDO	</t>
        </is>
      </c>
      <c r="D697" t="n">
        <v>3.5084</v>
      </c>
      <c r="E697" t="n">
        <v>28.5</v>
      </c>
      <c r="F697" t="n">
        <v>24.69</v>
      </c>
      <c r="G697" t="n">
        <v>77.97</v>
      </c>
      <c r="H697" t="n">
        <v>0.93</v>
      </c>
      <c r="I697" t="n">
        <v>19</v>
      </c>
      <c r="J697" t="n">
        <v>291.12</v>
      </c>
      <c r="K697" t="n">
        <v>59.89</v>
      </c>
      <c r="L697" t="n">
        <v>15.25</v>
      </c>
      <c r="M697" t="n">
        <v>17</v>
      </c>
      <c r="N697" t="n">
        <v>80.98999999999999</v>
      </c>
      <c r="O697" t="n">
        <v>36139.39</v>
      </c>
      <c r="P697" t="n">
        <v>371.11</v>
      </c>
      <c r="Q697" t="n">
        <v>1397.18</v>
      </c>
      <c r="R697" t="n">
        <v>89.56</v>
      </c>
      <c r="S697" t="n">
        <v>66.97</v>
      </c>
      <c r="T697" t="n">
        <v>8686.76</v>
      </c>
      <c r="U697" t="n">
        <v>0.75</v>
      </c>
      <c r="V697" t="n">
        <v>0.85</v>
      </c>
      <c r="W697" t="n">
        <v>5.33</v>
      </c>
      <c r="X697" t="n">
        <v>0.52</v>
      </c>
      <c r="Y697" t="n">
        <v>1</v>
      </c>
      <c r="Z697" t="n">
        <v>10</v>
      </c>
    </row>
    <row r="698">
      <c r="A698" t="n">
        <v>58</v>
      </c>
      <c r="B698" t="n">
        <v>135</v>
      </c>
      <c r="C698" t="inlineStr">
        <is>
          <t xml:space="preserve">CONCLUIDO	</t>
        </is>
      </c>
      <c r="D698" t="n">
        <v>3.5196</v>
      </c>
      <c r="E698" t="n">
        <v>28.41</v>
      </c>
      <c r="F698" t="n">
        <v>24.65</v>
      </c>
      <c r="G698" t="n">
        <v>82.16</v>
      </c>
      <c r="H698" t="n">
        <v>0.95</v>
      </c>
      <c r="I698" t="n">
        <v>18</v>
      </c>
      <c r="J698" t="n">
        <v>291.63</v>
      </c>
      <c r="K698" t="n">
        <v>59.89</v>
      </c>
      <c r="L698" t="n">
        <v>15.5</v>
      </c>
      <c r="M698" t="n">
        <v>16</v>
      </c>
      <c r="N698" t="n">
        <v>81.25</v>
      </c>
      <c r="O698" t="n">
        <v>36202.38</v>
      </c>
      <c r="P698" t="n">
        <v>367.58</v>
      </c>
      <c r="Q698" t="n">
        <v>1397.19</v>
      </c>
      <c r="R698" t="n">
        <v>88.45999999999999</v>
      </c>
      <c r="S698" t="n">
        <v>66.97</v>
      </c>
      <c r="T698" t="n">
        <v>8144</v>
      </c>
      <c r="U698" t="n">
        <v>0.76</v>
      </c>
      <c r="V698" t="n">
        <v>0.85</v>
      </c>
      <c r="W698" t="n">
        <v>5.32</v>
      </c>
      <c r="X698" t="n">
        <v>0.48</v>
      </c>
      <c r="Y698" t="n">
        <v>1</v>
      </c>
      <c r="Z698" t="n">
        <v>10</v>
      </c>
    </row>
    <row r="699">
      <c r="A699" t="n">
        <v>59</v>
      </c>
      <c r="B699" t="n">
        <v>135</v>
      </c>
      <c r="C699" t="inlineStr">
        <is>
          <t xml:space="preserve">CONCLUIDO	</t>
        </is>
      </c>
      <c r="D699" t="n">
        <v>3.517</v>
      </c>
      <c r="E699" t="n">
        <v>28.43</v>
      </c>
      <c r="F699" t="n">
        <v>24.67</v>
      </c>
      <c r="G699" t="n">
        <v>82.23999999999999</v>
      </c>
      <c r="H699" t="n">
        <v>0.96</v>
      </c>
      <c r="I699" t="n">
        <v>18</v>
      </c>
      <c r="J699" t="n">
        <v>292.15</v>
      </c>
      <c r="K699" t="n">
        <v>59.89</v>
      </c>
      <c r="L699" t="n">
        <v>15.75</v>
      </c>
      <c r="M699" t="n">
        <v>16</v>
      </c>
      <c r="N699" t="n">
        <v>81.51000000000001</v>
      </c>
      <c r="O699" t="n">
        <v>36265.48</v>
      </c>
      <c r="P699" t="n">
        <v>368.81</v>
      </c>
      <c r="Q699" t="n">
        <v>1397.2</v>
      </c>
      <c r="R699" t="n">
        <v>89</v>
      </c>
      <c r="S699" t="n">
        <v>66.97</v>
      </c>
      <c r="T699" t="n">
        <v>8413.639999999999</v>
      </c>
      <c r="U699" t="n">
        <v>0.75</v>
      </c>
      <c r="V699" t="n">
        <v>0.85</v>
      </c>
      <c r="W699" t="n">
        <v>5.33</v>
      </c>
      <c r="X699" t="n">
        <v>0.51</v>
      </c>
      <c r="Y699" t="n">
        <v>1</v>
      </c>
      <c r="Z699" t="n">
        <v>10</v>
      </c>
    </row>
    <row r="700">
      <c r="A700" t="n">
        <v>60</v>
      </c>
      <c r="B700" t="n">
        <v>135</v>
      </c>
      <c r="C700" t="inlineStr">
        <is>
          <t xml:space="preserve">CONCLUIDO	</t>
        </is>
      </c>
      <c r="D700" t="n">
        <v>3.5192</v>
      </c>
      <c r="E700" t="n">
        <v>28.42</v>
      </c>
      <c r="F700" t="n">
        <v>24.65</v>
      </c>
      <c r="G700" t="n">
        <v>82.17</v>
      </c>
      <c r="H700" t="n">
        <v>0.97</v>
      </c>
      <c r="I700" t="n">
        <v>18</v>
      </c>
      <c r="J700" t="n">
        <v>292.66</v>
      </c>
      <c r="K700" t="n">
        <v>59.89</v>
      </c>
      <c r="L700" t="n">
        <v>16</v>
      </c>
      <c r="M700" t="n">
        <v>16</v>
      </c>
      <c r="N700" t="n">
        <v>81.77</v>
      </c>
      <c r="O700" t="n">
        <v>36328.69</v>
      </c>
      <c r="P700" t="n">
        <v>367.79</v>
      </c>
      <c r="Q700" t="n">
        <v>1397.19</v>
      </c>
      <c r="R700" t="n">
        <v>88.45</v>
      </c>
      <c r="S700" t="n">
        <v>66.97</v>
      </c>
      <c r="T700" t="n">
        <v>8135.69</v>
      </c>
      <c r="U700" t="n">
        <v>0.76</v>
      </c>
      <c r="V700" t="n">
        <v>0.85</v>
      </c>
      <c r="W700" t="n">
        <v>5.32</v>
      </c>
      <c r="X700" t="n">
        <v>0.49</v>
      </c>
      <c r="Y700" t="n">
        <v>1</v>
      </c>
      <c r="Z700" t="n">
        <v>10</v>
      </c>
    </row>
    <row r="701">
      <c r="A701" t="n">
        <v>61</v>
      </c>
      <c r="B701" t="n">
        <v>135</v>
      </c>
      <c r="C701" t="inlineStr">
        <is>
          <t xml:space="preserve">CONCLUIDO	</t>
        </is>
      </c>
      <c r="D701" t="n">
        <v>3.5195</v>
      </c>
      <c r="E701" t="n">
        <v>28.41</v>
      </c>
      <c r="F701" t="n">
        <v>24.65</v>
      </c>
      <c r="G701" t="n">
        <v>82.17</v>
      </c>
      <c r="H701" t="n">
        <v>0.99</v>
      </c>
      <c r="I701" t="n">
        <v>18</v>
      </c>
      <c r="J701" t="n">
        <v>293.17</v>
      </c>
      <c r="K701" t="n">
        <v>59.89</v>
      </c>
      <c r="L701" t="n">
        <v>16.25</v>
      </c>
      <c r="M701" t="n">
        <v>16</v>
      </c>
      <c r="N701" t="n">
        <v>82.03</v>
      </c>
      <c r="O701" t="n">
        <v>36392.01</v>
      </c>
      <c r="P701" t="n">
        <v>366.02</v>
      </c>
      <c r="Q701" t="n">
        <v>1397.26</v>
      </c>
      <c r="R701" t="n">
        <v>88.43000000000001</v>
      </c>
      <c r="S701" t="n">
        <v>66.97</v>
      </c>
      <c r="T701" t="n">
        <v>8128.38</v>
      </c>
      <c r="U701" t="n">
        <v>0.76</v>
      </c>
      <c r="V701" t="n">
        <v>0.85</v>
      </c>
      <c r="W701" t="n">
        <v>5.32</v>
      </c>
      <c r="X701" t="n">
        <v>0.48</v>
      </c>
      <c r="Y701" t="n">
        <v>1</v>
      </c>
      <c r="Z701" t="n">
        <v>10</v>
      </c>
    </row>
    <row r="702">
      <c r="A702" t="n">
        <v>62</v>
      </c>
      <c r="B702" t="n">
        <v>135</v>
      </c>
      <c r="C702" t="inlineStr">
        <is>
          <t xml:space="preserve">CONCLUIDO	</t>
        </is>
      </c>
      <c r="D702" t="n">
        <v>3.5323</v>
      </c>
      <c r="E702" t="n">
        <v>28.31</v>
      </c>
      <c r="F702" t="n">
        <v>24.6</v>
      </c>
      <c r="G702" t="n">
        <v>86.81999999999999</v>
      </c>
      <c r="H702" t="n">
        <v>1</v>
      </c>
      <c r="I702" t="n">
        <v>17</v>
      </c>
      <c r="J702" t="n">
        <v>293.69</v>
      </c>
      <c r="K702" t="n">
        <v>59.89</v>
      </c>
      <c r="L702" t="n">
        <v>16.5</v>
      </c>
      <c r="M702" t="n">
        <v>15</v>
      </c>
      <c r="N702" t="n">
        <v>82.3</v>
      </c>
      <c r="O702" t="n">
        <v>36455.44</v>
      </c>
      <c r="P702" t="n">
        <v>363.62</v>
      </c>
      <c r="Q702" t="n">
        <v>1397.31</v>
      </c>
      <c r="R702" t="n">
        <v>86.61</v>
      </c>
      <c r="S702" t="n">
        <v>66.97</v>
      </c>
      <c r="T702" t="n">
        <v>7223.96</v>
      </c>
      <c r="U702" t="n">
        <v>0.77</v>
      </c>
      <c r="V702" t="n">
        <v>0.86</v>
      </c>
      <c r="W702" t="n">
        <v>5.32</v>
      </c>
      <c r="X702" t="n">
        <v>0.43</v>
      </c>
      <c r="Y702" t="n">
        <v>1</v>
      </c>
      <c r="Z702" t="n">
        <v>10</v>
      </c>
    </row>
    <row r="703">
      <c r="A703" t="n">
        <v>63</v>
      </c>
      <c r="B703" t="n">
        <v>135</v>
      </c>
      <c r="C703" t="inlineStr">
        <is>
          <t xml:space="preserve">CONCLUIDO	</t>
        </is>
      </c>
      <c r="D703" t="n">
        <v>3.5294</v>
      </c>
      <c r="E703" t="n">
        <v>28.33</v>
      </c>
      <c r="F703" t="n">
        <v>24.62</v>
      </c>
      <c r="G703" t="n">
        <v>86.90000000000001</v>
      </c>
      <c r="H703" t="n">
        <v>1.01</v>
      </c>
      <c r="I703" t="n">
        <v>17</v>
      </c>
      <c r="J703" t="n">
        <v>294.2</v>
      </c>
      <c r="K703" t="n">
        <v>59.89</v>
      </c>
      <c r="L703" t="n">
        <v>16.75</v>
      </c>
      <c r="M703" t="n">
        <v>15</v>
      </c>
      <c r="N703" t="n">
        <v>82.56</v>
      </c>
      <c r="O703" t="n">
        <v>36518.97</v>
      </c>
      <c r="P703" t="n">
        <v>364.56</v>
      </c>
      <c r="Q703" t="n">
        <v>1397.23</v>
      </c>
      <c r="R703" t="n">
        <v>87.34999999999999</v>
      </c>
      <c r="S703" t="n">
        <v>66.97</v>
      </c>
      <c r="T703" t="n">
        <v>7591.39</v>
      </c>
      <c r="U703" t="n">
        <v>0.77</v>
      </c>
      <c r="V703" t="n">
        <v>0.85</v>
      </c>
      <c r="W703" t="n">
        <v>5.32</v>
      </c>
      <c r="X703" t="n">
        <v>0.45</v>
      </c>
      <c r="Y703" t="n">
        <v>1</v>
      </c>
      <c r="Z703" t="n">
        <v>10</v>
      </c>
    </row>
    <row r="704">
      <c r="A704" t="n">
        <v>64</v>
      </c>
      <c r="B704" t="n">
        <v>135</v>
      </c>
      <c r="C704" t="inlineStr">
        <is>
          <t xml:space="preserve">CONCLUIDO	</t>
        </is>
      </c>
      <c r="D704" t="n">
        <v>3.5297</v>
      </c>
      <c r="E704" t="n">
        <v>28.33</v>
      </c>
      <c r="F704" t="n">
        <v>24.62</v>
      </c>
      <c r="G704" t="n">
        <v>86.89</v>
      </c>
      <c r="H704" t="n">
        <v>1.03</v>
      </c>
      <c r="I704" t="n">
        <v>17</v>
      </c>
      <c r="J704" t="n">
        <v>294.72</v>
      </c>
      <c r="K704" t="n">
        <v>59.89</v>
      </c>
      <c r="L704" t="n">
        <v>17</v>
      </c>
      <c r="M704" t="n">
        <v>15</v>
      </c>
      <c r="N704" t="n">
        <v>82.83</v>
      </c>
      <c r="O704" t="n">
        <v>36582.62</v>
      </c>
      <c r="P704" t="n">
        <v>362.21</v>
      </c>
      <c r="Q704" t="n">
        <v>1397.24</v>
      </c>
      <c r="R704" t="n">
        <v>87.33</v>
      </c>
      <c r="S704" t="n">
        <v>66.97</v>
      </c>
      <c r="T704" t="n">
        <v>7582.53</v>
      </c>
      <c r="U704" t="n">
        <v>0.77</v>
      </c>
      <c r="V704" t="n">
        <v>0.85</v>
      </c>
      <c r="W704" t="n">
        <v>5.32</v>
      </c>
      <c r="X704" t="n">
        <v>0.45</v>
      </c>
      <c r="Y704" t="n">
        <v>1</v>
      </c>
      <c r="Z704" t="n">
        <v>10</v>
      </c>
    </row>
    <row r="705">
      <c r="A705" t="n">
        <v>65</v>
      </c>
      <c r="B705" t="n">
        <v>135</v>
      </c>
      <c r="C705" t="inlineStr">
        <is>
          <t xml:space="preserve">CONCLUIDO	</t>
        </is>
      </c>
      <c r="D705" t="n">
        <v>3.5385</v>
      </c>
      <c r="E705" t="n">
        <v>28.26</v>
      </c>
      <c r="F705" t="n">
        <v>24.6</v>
      </c>
      <c r="G705" t="n">
        <v>92.23999999999999</v>
      </c>
      <c r="H705" t="n">
        <v>1.04</v>
      </c>
      <c r="I705" t="n">
        <v>16</v>
      </c>
      <c r="J705" t="n">
        <v>295.23</v>
      </c>
      <c r="K705" t="n">
        <v>59.89</v>
      </c>
      <c r="L705" t="n">
        <v>17.25</v>
      </c>
      <c r="M705" t="n">
        <v>14</v>
      </c>
      <c r="N705" t="n">
        <v>83.09999999999999</v>
      </c>
      <c r="O705" t="n">
        <v>36646.38</v>
      </c>
      <c r="P705" t="n">
        <v>360.66</v>
      </c>
      <c r="Q705" t="n">
        <v>1397.18</v>
      </c>
      <c r="R705" t="n">
        <v>86.56999999999999</v>
      </c>
      <c r="S705" t="n">
        <v>66.97</v>
      </c>
      <c r="T705" t="n">
        <v>7206.85</v>
      </c>
      <c r="U705" t="n">
        <v>0.77</v>
      </c>
      <c r="V705" t="n">
        <v>0.86</v>
      </c>
      <c r="W705" t="n">
        <v>5.32</v>
      </c>
      <c r="X705" t="n">
        <v>0.43</v>
      </c>
      <c r="Y705" t="n">
        <v>1</v>
      </c>
      <c r="Z705" t="n">
        <v>10</v>
      </c>
    </row>
    <row r="706">
      <c r="A706" t="n">
        <v>66</v>
      </c>
      <c r="B706" t="n">
        <v>135</v>
      </c>
      <c r="C706" t="inlineStr">
        <is>
          <t xml:space="preserve">CONCLUIDO	</t>
        </is>
      </c>
      <c r="D706" t="n">
        <v>3.5372</v>
      </c>
      <c r="E706" t="n">
        <v>28.27</v>
      </c>
      <c r="F706" t="n">
        <v>24.61</v>
      </c>
      <c r="G706" t="n">
        <v>92.28</v>
      </c>
      <c r="H706" t="n">
        <v>1.05</v>
      </c>
      <c r="I706" t="n">
        <v>16</v>
      </c>
      <c r="J706" t="n">
        <v>295.75</v>
      </c>
      <c r="K706" t="n">
        <v>59.89</v>
      </c>
      <c r="L706" t="n">
        <v>17.5</v>
      </c>
      <c r="M706" t="n">
        <v>14</v>
      </c>
      <c r="N706" t="n">
        <v>83.36</v>
      </c>
      <c r="O706" t="n">
        <v>36710.24</v>
      </c>
      <c r="P706" t="n">
        <v>361.74</v>
      </c>
      <c r="Q706" t="n">
        <v>1397.19</v>
      </c>
      <c r="R706" t="n">
        <v>86.97</v>
      </c>
      <c r="S706" t="n">
        <v>66.97</v>
      </c>
      <c r="T706" t="n">
        <v>7405.63</v>
      </c>
      <c r="U706" t="n">
        <v>0.77</v>
      </c>
      <c r="V706" t="n">
        <v>0.86</v>
      </c>
      <c r="W706" t="n">
        <v>5.32</v>
      </c>
      <c r="X706" t="n">
        <v>0.44</v>
      </c>
      <c r="Y706" t="n">
        <v>1</v>
      </c>
      <c r="Z706" t="n">
        <v>10</v>
      </c>
    </row>
    <row r="707">
      <c r="A707" t="n">
        <v>67</v>
      </c>
      <c r="B707" t="n">
        <v>135</v>
      </c>
      <c r="C707" t="inlineStr">
        <is>
          <t xml:space="preserve">CONCLUIDO	</t>
        </is>
      </c>
      <c r="D707" t="n">
        <v>3.5378</v>
      </c>
      <c r="E707" t="n">
        <v>28.27</v>
      </c>
      <c r="F707" t="n">
        <v>24.6</v>
      </c>
      <c r="G707" t="n">
        <v>92.27</v>
      </c>
      <c r="H707" t="n">
        <v>1.07</v>
      </c>
      <c r="I707" t="n">
        <v>16</v>
      </c>
      <c r="J707" t="n">
        <v>296.27</v>
      </c>
      <c r="K707" t="n">
        <v>59.89</v>
      </c>
      <c r="L707" t="n">
        <v>17.75</v>
      </c>
      <c r="M707" t="n">
        <v>14</v>
      </c>
      <c r="N707" t="n">
        <v>83.63</v>
      </c>
      <c r="O707" t="n">
        <v>36774.22</v>
      </c>
      <c r="P707" t="n">
        <v>360.53</v>
      </c>
      <c r="Q707" t="n">
        <v>1397.21</v>
      </c>
      <c r="R707" t="n">
        <v>86.86</v>
      </c>
      <c r="S707" t="n">
        <v>66.97</v>
      </c>
      <c r="T707" t="n">
        <v>7350.39</v>
      </c>
      <c r="U707" t="n">
        <v>0.77</v>
      </c>
      <c r="V707" t="n">
        <v>0.86</v>
      </c>
      <c r="W707" t="n">
        <v>5.32</v>
      </c>
      <c r="X707" t="n">
        <v>0.44</v>
      </c>
      <c r="Y707" t="n">
        <v>1</v>
      </c>
      <c r="Z707" t="n">
        <v>10</v>
      </c>
    </row>
    <row r="708">
      <c r="A708" t="n">
        <v>68</v>
      </c>
      <c r="B708" t="n">
        <v>135</v>
      </c>
      <c r="C708" t="inlineStr">
        <is>
          <t xml:space="preserve">CONCLUIDO	</t>
        </is>
      </c>
      <c r="D708" t="n">
        <v>3.5362</v>
      </c>
      <c r="E708" t="n">
        <v>28.28</v>
      </c>
      <c r="F708" t="n">
        <v>24.62</v>
      </c>
      <c r="G708" t="n">
        <v>92.31</v>
      </c>
      <c r="H708" t="n">
        <v>1.08</v>
      </c>
      <c r="I708" t="n">
        <v>16</v>
      </c>
      <c r="J708" t="n">
        <v>296.79</v>
      </c>
      <c r="K708" t="n">
        <v>59.89</v>
      </c>
      <c r="L708" t="n">
        <v>18</v>
      </c>
      <c r="M708" t="n">
        <v>14</v>
      </c>
      <c r="N708" t="n">
        <v>83.90000000000001</v>
      </c>
      <c r="O708" t="n">
        <v>36838.32</v>
      </c>
      <c r="P708" t="n">
        <v>360.37</v>
      </c>
      <c r="Q708" t="n">
        <v>1397.2</v>
      </c>
      <c r="R708" t="n">
        <v>87.25</v>
      </c>
      <c r="S708" t="n">
        <v>66.97</v>
      </c>
      <c r="T708" t="n">
        <v>7547.16</v>
      </c>
      <c r="U708" t="n">
        <v>0.77</v>
      </c>
      <c r="V708" t="n">
        <v>0.85</v>
      </c>
      <c r="W708" t="n">
        <v>5.32</v>
      </c>
      <c r="X708" t="n">
        <v>0.45</v>
      </c>
      <c r="Y708" t="n">
        <v>1</v>
      </c>
      <c r="Z708" t="n">
        <v>10</v>
      </c>
    </row>
    <row r="709">
      <c r="A709" t="n">
        <v>69</v>
      </c>
      <c r="B709" t="n">
        <v>135</v>
      </c>
      <c r="C709" t="inlineStr">
        <is>
          <t xml:space="preserve">CONCLUIDO	</t>
        </is>
      </c>
      <c r="D709" t="n">
        <v>3.5399</v>
      </c>
      <c r="E709" t="n">
        <v>28.25</v>
      </c>
      <c r="F709" t="n">
        <v>24.59</v>
      </c>
      <c r="G709" t="n">
        <v>92.2</v>
      </c>
      <c r="H709" t="n">
        <v>1.09</v>
      </c>
      <c r="I709" t="n">
        <v>16</v>
      </c>
      <c r="J709" t="n">
        <v>297.31</v>
      </c>
      <c r="K709" t="n">
        <v>59.89</v>
      </c>
      <c r="L709" t="n">
        <v>18.25</v>
      </c>
      <c r="M709" t="n">
        <v>14</v>
      </c>
      <c r="N709" t="n">
        <v>84.17</v>
      </c>
      <c r="O709" t="n">
        <v>36902.52</v>
      </c>
      <c r="P709" t="n">
        <v>358.57</v>
      </c>
      <c r="Q709" t="n">
        <v>1397.25</v>
      </c>
      <c r="R709" t="n">
        <v>86.31</v>
      </c>
      <c r="S709" t="n">
        <v>66.97</v>
      </c>
      <c r="T709" t="n">
        <v>7075.46</v>
      </c>
      <c r="U709" t="n">
        <v>0.78</v>
      </c>
      <c r="V709" t="n">
        <v>0.86</v>
      </c>
      <c r="W709" t="n">
        <v>5.32</v>
      </c>
      <c r="X709" t="n">
        <v>0.42</v>
      </c>
      <c r="Y709" t="n">
        <v>1</v>
      </c>
      <c r="Z709" t="n">
        <v>10</v>
      </c>
    </row>
    <row r="710">
      <c r="A710" t="n">
        <v>70</v>
      </c>
      <c r="B710" t="n">
        <v>135</v>
      </c>
      <c r="C710" t="inlineStr">
        <is>
          <t xml:space="preserve">CONCLUIDO	</t>
        </is>
      </c>
      <c r="D710" t="n">
        <v>3.551</v>
      </c>
      <c r="E710" t="n">
        <v>28.16</v>
      </c>
      <c r="F710" t="n">
        <v>24.55</v>
      </c>
      <c r="G710" t="n">
        <v>98.2</v>
      </c>
      <c r="H710" t="n">
        <v>1.11</v>
      </c>
      <c r="I710" t="n">
        <v>15</v>
      </c>
      <c r="J710" t="n">
        <v>297.83</v>
      </c>
      <c r="K710" t="n">
        <v>59.89</v>
      </c>
      <c r="L710" t="n">
        <v>18.5</v>
      </c>
      <c r="M710" t="n">
        <v>13</v>
      </c>
      <c r="N710" t="n">
        <v>84.45</v>
      </c>
      <c r="O710" t="n">
        <v>36966.84</v>
      </c>
      <c r="P710" t="n">
        <v>356.95</v>
      </c>
      <c r="Q710" t="n">
        <v>1397.17</v>
      </c>
      <c r="R710" t="n">
        <v>85.25</v>
      </c>
      <c r="S710" t="n">
        <v>66.97</v>
      </c>
      <c r="T710" t="n">
        <v>6553.64</v>
      </c>
      <c r="U710" t="n">
        <v>0.79</v>
      </c>
      <c r="V710" t="n">
        <v>0.86</v>
      </c>
      <c r="W710" t="n">
        <v>5.31</v>
      </c>
      <c r="X710" t="n">
        <v>0.39</v>
      </c>
      <c r="Y710" t="n">
        <v>1</v>
      </c>
      <c r="Z710" t="n">
        <v>10</v>
      </c>
    </row>
    <row r="711">
      <c r="A711" t="n">
        <v>71</v>
      </c>
      <c r="B711" t="n">
        <v>135</v>
      </c>
      <c r="C711" t="inlineStr">
        <is>
          <t xml:space="preserve">CONCLUIDO	</t>
        </is>
      </c>
      <c r="D711" t="n">
        <v>3.5495</v>
      </c>
      <c r="E711" t="n">
        <v>28.17</v>
      </c>
      <c r="F711" t="n">
        <v>24.56</v>
      </c>
      <c r="G711" t="n">
        <v>98.25</v>
      </c>
      <c r="H711" t="n">
        <v>1.12</v>
      </c>
      <c r="I711" t="n">
        <v>15</v>
      </c>
      <c r="J711" t="n">
        <v>298.35</v>
      </c>
      <c r="K711" t="n">
        <v>59.89</v>
      </c>
      <c r="L711" t="n">
        <v>18.75</v>
      </c>
      <c r="M711" t="n">
        <v>13</v>
      </c>
      <c r="N711" t="n">
        <v>84.72</v>
      </c>
      <c r="O711" t="n">
        <v>37031.27</v>
      </c>
      <c r="P711" t="n">
        <v>356.67</v>
      </c>
      <c r="Q711" t="n">
        <v>1397.2</v>
      </c>
      <c r="R711" t="n">
        <v>85.5</v>
      </c>
      <c r="S711" t="n">
        <v>66.97</v>
      </c>
      <c r="T711" t="n">
        <v>6674.51</v>
      </c>
      <c r="U711" t="n">
        <v>0.78</v>
      </c>
      <c r="V711" t="n">
        <v>0.86</v>
      </c>
      <c r="W711" t="n">
        <v>5.32</v>
      </c>
      <c r="X711" t="n">
        <v>0.4</v>
      </c>
      <c r="Y711" t="n">
        <v>1</v>
      </c>
      <c r="Z711" t="n">
        <v>10</v>
      </c>
    </row>
    <row r="712">
      <c r="A712" t="n">
        <v>72</v>
      </c>
      <c r="B712" t="n">
        <v>135</v>
      </c>
      <c r="C712" t="inlineStr">
        <is>
          <t xml:space="preserve">CONCLUIDO	</t>
        </is>
      </c>
      <c r="D712" t="n">
        <v>3.5478</v>
      </c>
      <c r="E712" t="n">
        <v>28.19</v>
      </c>
      <c r="F712" t="n">
        <v>24.57</v>
      </c>
      <c r="G712" t="n">
        <v>98.3</v>
      </c>
      <c r="H712" t="n">
        <v>1.13</v>
      </c>
      <c r="I712" t="n">
        <v>15</v>
      </c>
      <c r="J712" t="n">
        <v>298.88</v>
      </c>
      <c r="K712" t="n">
        <v>59.89</v>
      </c>
      <c r="L712" t="n">
        <v>19</v>
      </c>
      <c r="M712" t="n">
        <v>13</v>
      </c>
      <c r="N712" t="n">
        <v>84.98999999999999</v>
      </c>
      <c r="O712" t="n">
        <v>37095.82</v>
      </c>
      <c r="P712" t="n">
        <v>355.47</v>
      </c>
      <c r="Q712" t="n">
        <v>1397.2</v>
      </c>
      <c r="R712" t="n">
        <v>85.88</v>
      </c>
      <c r="S712" t="n">
        <v>66.97</v>
      </c>
      <c r="T712" t="n">
        <v>6864.67</v>
      </c>
      <c r="U712" t="n">
        <v>0.78</v>
      </c>
      <c r="V712" t="n">
        <v>0.86</v>
      </c>
      <c r="W712" t="n">
        <v>5.32</v>
      </c>
      <c r="X712" t="n">
        <v>0.41</v>
      </c>
      <c r="Y712" t="n">
        <v>1</v>
      </c>
      <c r="Z712" t="n">
        <v>10</v>
      </c>
    </row>
    <row r="713">
      <c r="A713" t="n">
        <v>73</v>
      </c>
      <c r="B713" t="n">
        <v>135</v>
      </c>
      <c r="C713" t="inlineStr">
        <is>
          <t xml:space="preserve">CONCLUIDO	</t>
        </is>
      </c>
      <c r="D713" t="n">
        <v>3.5492</v>
      </c>
      <c r="E713" t="n">
        <v>28.18</v>
      </c>
      <c r="F713" t="n">
        <v>24.56</v>
      </c>
      <c r="G713" t="n">
        <v>98.25</v>
      </c>
      <c r="H713" t="n">
        <v>1.15</v>
      </c>
      <c r="I713" t="n">
        <v>15</v>
      </c>
      <c r="J713" t="n">
        <v>299.4</v>
      </c>
      <c r="K713" t="n">
        <v>59.89</v>
      </c>
      <c r="L713" t="n">
        <v>19.25</v>
      </c>
      <c r="M713" t="n">
        <v>13</v>
      </c>
      <c r="N713" t="n">
        <v>85.27</v>
      </c>
      <c r="O713" t="n">
        <v>37160.49</v>
      </c>
      <c r="P713" t="n">
        <v>352.74</v>
      </c>
      <c r="Q713" t="n">
        <v>1397.18</v>
      </c>
      <c r="R713" t="n">
        <v>85.58</v>
      </c>
      <c r="S713" t="n">
        <v>66.97</v>
      </c>
      <c r="T713" t="n">
        <v>6718.12</v>
      </c>
      <c r="U713" t="n">
        <v>0.78</v>
      </c>
      <c r="V713" t="n">
        <v>0.86</v>
      </c>
      <c r="W713" t="n">
        <v>5.32</v>
      </c>
      <c r="X713" t="n">
        <v>0.4</v>
      </c>
      <c r="Y713" t="n">
        <v>1</v>
      </c>
      <c r="Z713" t="n">
        <v>10</v>
      </c>
    </row>
    <row r="714">
      <c r="A714" t="n">
        <v>74</v>
      </c>
      <c r="B714" t="n">
        <v>135</v>
      </c>
      <c r="C714" t="inlineStr">
        <is>
          <t xml:space="preserve">CONCLUIDO	</t>
        </is>
      </c>
      <c r="D714" t="n">
        <v>3.5597</v>
      </c>
      <c r="E714" t="n">
        <v>28.09</v>
      </c>
      <c r="F714" t="n">
        <v>24.53</v>
      </c>
      <c r="G714" t="n">
        <v>105.13</v>
      </c>
      <c r="H714" t="n">
        <v>1.16</v>
      </c>
      <c r="I714" t="n">
        <v>14</v>
      </c>
      <c r="J714" t="n">
        <v>299.93</v>
      </c>
      <c r="K714" t="n">
        <v>59.89</v>
      </c>
      <c r="L714" t="n">
        <v>19.5</v>
      </c>
      <c r="M714" t="n">
        <v>12</v>
      </c>
      <c r="N714" t="n">
        <v>85.54000000000001</v>
      </c>
      <c r="O714" t="n">
        <v>37225.39</v>
      </c>
      <c r="P714" t="n">
        <v>351.48</v>
      </c>
      <c r="Q714" t="n">
        <v>1397.19</v>
      </c>
      <c r="R714" t="n">
        <v>84.53</v>
      </c>
      <c r="S714" t="n">
        <v>66.97</v>
      </c>
      <c r="T714" t="n">
        <v>6194.74</v>
      </c>
      <c r="U714" t="n">
        <v>0.79</v>
      </c>
      <c r="V714" t="n">
        <v>0.86</v>
      </c>
      <c r="W714" t="n">
        <v>5.32</v>
      </c>
      <c r="X714" t="n">
        <v>0.37</v>
      </c>
      <c r="Y714" t="n">
        <v>1</v>
      </c>
      <c r="Z714" t="n">
        <v>10</v>
      </c>
    </row>
    <row r="715">
      <c r="A715" t="n">
        <v>75</v>
      </c>
      <c r="B715" t="n">
        <v>135</v>
      </c>
      <c r="C715" t="inlineStr">
        <is>
          <t xml:space="preserve">CONCLUIDO	</t>
        </is>
      </c>
      <c r="D715" t="n">
        <v>3.5612</v>
      </c>
      <c r="E715" t="n">
        <v>28.08</v>
      </c>
      <c r="F715" t="n">
        <v>24.52</v>
      </c>
      <c r="G715" t="n">
        <v>105.08</v>
      </c>
      <c r="H715" t="n">
        <v>1.17</v>
      </c>
      <c r="I715" t="n">
        <v>14</v>
      </c>
      <c r="J715" t="n">
        <v>300.45</v>
      </c>
      <c r="K715" t="n">
        <v>59.89</v>
      </c>
      <c r="L715" t="n">
        <v>19.75</v>
      </c>
      <c r="M715" t="n">
        <v>12</v>
      </c>
      <c r="N715" t="n">
        <v>85.81999999999999</v>
      </c>
      <c r="O715" t="n">
        <v>37290.29</v>
      </c>
      <c r="P715" t="n">
        <v>351.21</v>
      </c>
      <c r="Q715" t="n">
        <v>1397.21</v>
      </c>
      <c r="R715" t="n">
        <v>84.06</v>
      </c>
      <c r="S715" t="n">
        <v>66.97</v>
      </c>
      <c r="T715" t="n">
        <v>5962.77</v>
      </c>
      <c r="U715" t="n">
        <v>0.8</v>
      </c>
      <c r="V715" t="n">
        <v>0.86</v>
      </c>
      <c r="W715" t="n">
        <v>5.32</v>
      </c>
      <c r="X715" t="n">
        <v>0.35</v>
      </c>
      <c r="Y715" t="n">
        <v>1</v>
      </c>
      <c r="Z715" t="n">
        <v>10</v>
      </c>
    </row>
    <row r="716">
      <c r="A716" t="n">
        <v>76</v>
      </c>
      <c r="B716" t="n">
        <v>135</v>
      </c>
      <c r="C716" t="inlineStr">
        <is>
          <t xml:space="preserve">CONCLUIDO	</t>
        </is>
      </c>
      <c r="D716" t="n">
        <v>3.5591</v>
      </c>
      <c r="E716" t="n">
        <v>28.1</v>
      </c>
      <c r="F716" t="n">
        <v>24.54</v>
      </c>
      <c r="G716" t="n">
        <v>105.15</v>
      </c>
      <c r="H716" t="n">
        <v>1.18</v>
      </c>
      <c r="I716" t="n">
        <v>14</v>
      </c>
      <c r="J716" t="n">
        <v>300.98</v>
      </c>
      <c r="K716" t="n">
        <v>59.89</v>
      </c>
      <c r="L716" t="n">
        <v>20</v>
      </c>
      <c r="M716" t="n">
        <v>12</v>
      </c>
      <c r="N716" t="n">
        <v>86.09</v>
      </c>
      <c r="O716" t="n">
        <v>37355.31</v>
      </c>
      <c r="P716" t="n">
        <v>349.71</v>
      </c>
      <c r="Q716" t="n">
        <v>1397.22</v>
      </c>
      <c r="R716" t="n">
        <v>84.59999999999999</v>
      </c>
      <c r="S716" t="n">
        <v>66.97</v>
      </c>
      <c r="T716" t="n">
        <v>6231.63</v>
      </c>
      <c r="U716" t="n">
        <v>0.79</v>
      </c>
      <c r="V716" t="n">
        <v>0.86</v>
      </c>
      <c r="W716" t="n">
        <v>5.32</v>
      </c>
      <c r="X716" t="n">
        <v>0.37</v>
      </c>
      <c r="Y716" t="n">
        <v>1</v>
      </c>
      <c r="Z716" t="n">
        <v>10</v>
      </c>
    </row>
    <row r="717">
      <c r="A717" t="n">
        <v>77</v>
      </c>
      <c r="B717" t="n">
        <v>135</v>
      </c>
      <c r="C717" t="inlineStr">
        <is>
          <t xml:space="preserve">CONCLUIDO	</t>
        </is>
      </c>
      <c r="D717" t="n">
        <v>3.5597</v>
      </c>
      <c r="E717" t="n">
        <v>28.09</v>
      </c>
      <c r="F717" t="n">
        <v>24.53</v>
      </c>
      <c r="G717" t="n">
        <v>105.14</v>
      </c>
      <c r="H717" t="n">
        <v>1.2</v>
      </c>
      <c r="I717" t="n">
        <v>14</v>
      </c>
      <c r="J717" t="n">
        <v>301.51</v>
      </c>
      <c r="K717" t="n">
        <v>59.89</v>
      </c>
      <c r="L717" t="n">
        <v>20.25</v>
      </c>
      <c r="M717" t="n">
        <v>12</v>
      </c>
      <c r="N717" t="n">
        <v>86.37</v>
      </c>
      <c r="O717" t="n">
        <v>37420.44</v>
      </c>
      <c r="P717" t="n">
        <v>347.48</v>
      </c>
      <c r="Q717" t="n">
        <v>1397.17</v>
      </c>
      <c r="R717" t="n">
        <v>84.56999999999999</v>
      </c>
      <c r="S717" t="n">
        <v>66.97</v>
      </c>
      <c r="T717" t="n">
        <v>6215.62</v>
      </c>
      <c r="U717" t="n">
        <v>0.79</v>
      </c>
      <c r="V717" t="n">
        <v>0.86</v>
      </c>
      <c r="W717" t="n">
        <v>5.31</v>
      </c>
      <c r="X717" t="n">
        <v>0.37</v>
      </c>
      <c r="Y717" t="n">
        <v>1</v>
      </c>
      <c r="Z717" t="n">
        <v>10</v>
      </c>
    </row>
    <row r="718">
      <c r="A718" t="n">
        <v>78</v>
      </c>
      <c r="B718" t="n">
        <v>135</v>
      </c>
      <c r="C718" t="inlineStr">
        <is>
          <t xml:space="preserve">CONCLUIDO	</t>
        </is>
      </c>
      <c r="D718" t="n">
        <v>3.5588</v>
      </c>
      <c r="E718" t="n">
        <v>28.1</v>
      </c>
      <c r="F718" t="n">
        <v>24.54</v>
      </c>
      <c r="G718" t="n">
        <v>105.17</v>
      </c>
      <c r="H718" t="n">
        <v>1.21</v>
      </c>
      <c r="I718" t="n">
        <v>14</v>
      </c>
      <c r="J718" t="n">
        <v>302.04</v>
      </c>
      <c r="K718" t="n">
        <v>59.89</v>
      </c>
      <c r="L718" t="n">
        <v>20.5</v>
      </c>
      <c r="M718" t="n">
        <v>12</v>
      </c>
      <c r="N718" t="n">
        <v>86.65000000000001</v>
      </c>
      <c r="O718" t="n">
        <v>37485.7</v>
      </c>
      <c r="P718" t="n">
        <v>344.89</v>
      </c>
      <c r="Q718" t="n">
        <v>1397.17</v>
      </c>
      <c r="R718" t="n">
        <v>84.72</v>
      </c>
      <c r="S718" t="n">
        <v>66.97</v>
      </c>
      <c r="T718" t="n">
        <v>6290.4</v>
      </c>
      <c r="U718" t="n">
        <v>0.79</v>
      </c>
      <c r="V718" t="n">
        <v>0.86</v>
      </c>
      <c r="W718" t="n">
        <v>5.32</v>
      </c>
      <c r="X718" t="n">
        <v>0.37</v>
      </c>
      <c r="Y718" t="n">
        <v>1</v>
      </c>
      <c r="Z718" t="n">
        <v>10</v>
      </c>
    </row>
    <row r="719">
      <c r="A719" t="n">
        <v>79</v>
      </c>
      <c r="B719" t="n">
        <v>135</v>
      </c>
      <c r="C719" t="inlineStr">
        <is>
          <t xml:space="preserve">CONCLUIDO	</t>
        </is>
      </c>
      <c r="D719" t="n">
        <v>3.5682</v>
      </c>
      <c r="E719" t="n">
        <v>28.02</v>
      </c>
      <c r="F719" t="n">
        <v>24.51</v>
      </c>
      <c r="G719" t="n">
        <v>113.14</v>
      </c>
      <c r="H719" t="n">
        <v>1.22</v>
      </c>
      <c r="I719" t="n">
        <v>13</v>
      </c>
      <c r="J719" t="n">
        <v>302.57</v>
      </c>
      <c r="K719" t="n">
        <v>59.89</v>
      </c>
      <c r="L719" t="n">
        <v>20.75</v>
      </c>
      <c r="M719" t="n">
        <v>11</v>
      </c>
      <c r="N719" t="n">
        <v>86.93000000000001</v>
      </c>
      <c r="O719" t="n">
        <v>37551.07</v>
      </c>
      <c r="P719" t="n">
        <v>345.77</v>
      </c>
      <c r="Q719" t="n">
        <v>1397.22</v>
      </c>
      <c r="R719" t="n">
        <v>84.04000000000001</v>
      </c>
      <c r="S719" t="n">
        <v>66.97</v>
      </c>
      <c r="T719" t="n">
        <v>5956.54</v>
      </c>
      <c r="U719" t="n">
        <v>0.8</v>
      </c>
      <c r="V719" t="n">
        <v>0.86</v>
      </c>
      <c r="W719" t="n">
        <v>5.31</v>
      </c>
      <c r="X719" t="n">
        <v>0.35</v>
      </c>
      <c r="Y719" t="n">
        <v>1</v>
      </c>
      <c r="Z719" t="n">
        <v>10</v>
      </c>
    </row>
    <row r="720">
      <c r="A720" t="n">
        <v>80</v>
      </c>
      <c r="B720" t="n">
        <v>135</v>
      </c>
      <c r="C720" t="inlineStr">
        <is>
          <t xml:space="preserve">CONCLUIDO	</t>
        </is>
      </c>
      <c r="D720" t="n">
        <v>3.5679</v>
      </c>
      <c r="E720" t="n">
        <v>28.03</v>
      </c>
      <c r="F720" t="n">
        <v>24.52</v>
      </c>
      <c r="G720" t="n">
        <v>113.16</v>
      </c>
      <c r="H720" t="n">
        <v>1.23</v>
      </c>
      <c r="I720" t="n">
        <v>13</v>
      </c>
      <c r="J720" t="n">
        <v>303.1</v>
      </c>
      <c r="K720" t="n">
        <v>59.89</v>
      </c>
      <c r="L720" t="n">
        <v>21</v>
      </c>
      <c r="M720" t="n">
        <v>11</v>
      </c>
      <c r="N720" t="n">
        <v>87.20999999999999</v>
      </c>
      <c r="O720" t="n">
        <v>37616.56</v>
      </c>
      <c r="P720" t="n">
        <v>345.82</v>
      </c>
      <c r="Q720" t="n">
        <v>1397.24</v>
      </c>
      <c r="R720" t="n">
        <v>84.04000000000001</v>
      </c>
      <c r="S720" t="n">
        <v>66.97</v>
      </c>
      <c r="T720" t="n">
        <v>5957.25</v>
      </c>
      <c r="U720" t="n">
        <v>0.8</v>
      </c>
      <c r="V720" t="n">
        <v>0.86</v>
      </c>
      <c r="W720" t="n">
        <v>5.31</v>
      </c>
      <c r="X720" t="n">
        <v>0.35</v>
      </c>
      <c r="Y720" t="n">
        <v>1</v>
      </c>
      <c r="Z720" t="n">
        <v>10</v>
      </c>
    </row>
    <row r="721">
      <c r="A721" t="n">
        <v>81</v>
      </c>
      <c r="B721" t="n">
        <v>135</v>
      </c>
      <c r="C721" t="inlineStr">
        <is>
          <t xml:space="preserve">CONCLUIDO	</t>
        </is>
      </c>
      <c r="D721" t="n">
        <v>3.5668</v>
      </c>
      <c r="E721" t="n">
        <v>28.04</v>
      </c>
      <c r="F721" t="n">
        <v>24.53</v>
      </c>
      <c r="G721" t="n">
        <v>113.2</v>
      </c>
      <c r="H721" t="n">
        <v>1.25</v>
      </c>
      <c r="I721" t="n">
        <v>13</v>
      </c>
      <c r="J721" t="n">
        <v>303.63</v>
      </c>
      <c r="K721" t="n">
        <v>59.89</v>
      </c>
      <c r="L721" t="n">
        <v>21.25</v>
      </c>
      <c r="M721" t="n">
        <v>11</v>
      </c>
      <c r="N721" t="n">
        <v>87.48999999999999</v>
      </c>
      <c r="O721" t="n">
        <v>37682.17</v>
      </c>
      <c r="P721" t="n">
        <v>346.31</v>
      </c>
      <c r="Q721" t="n">
        <v>1397.18</v>
      </c>
      <c r="R721" t="n">
        <v>84.29000000000001</v>
      </c>
      <c r="S721" t="n">
        <v>66.97</v>
      </c>
      <c r="T721" t="n">
        <v>6081.2</v>
      </c>
      <c r="U721" t="n">
        <v>0.79</v>
      </c>
      <c r="V721" t="n">
        <v>0.86</v>
      </c>
      <c r="W721" t="n">
        <v>5.32</v>
      </c>
      <c r="X721" t="n">
        <v>0.36</v>
      </c>
      <c r="Y721" t="n">
        <v>1</v>
      </c>
      <c r="Z721" t="n">
        <v>10</v>
      </c>
    </row>
    <row r="722">
      <c r="A722" t="n">
        <v>82</v>
      </c>
      <c r="B722" t="n">
        <v>135</v>
      </c>
      <c r="C722" t="inlineStr">
        <is>
          <t xml:space="preserve">CONCLUIDO	</t>
        </is>
      </c>
      <c r="D722" t="n">
        <v>3.5687</v>
      </c>
      <c r="E722" t="n">
        <v>28.02</v>
      </c>
      <c r="F722" t="n">
        <v>24.51</v>
      </c>
      <c r="G722" t="n">
        <v>113.13</v>
      </c>
      <c r="H722" t="n">
        <v>1.26</v>
      </c>
      <c r="I722" t="n">
        <v>13</v>
      </c>
      <c r="J722" t="n">
        <v>304.16</v>
      </c>
      <c r="K722" t="n">
        <v>59.89</v>
      </c>
      <c r="L722" t="n">
        <v>21.5</v>
      </c>
      <c r="M722" t="n">
        <v>11</v>
      </c>
      <c r="N722" t="n">
        <v>87.78</v>
      </c>
      <c r="O722" t="n">
        <v>37747.91</v>
      </c>
      <c r="P722" t="n">
        <v>344.13</v>
      </c>
      <c r="Q722" t="n">
        <v>1397.19</v>
      </c>
      <c r="R722" t="n">
        <v>83.98</v>
      </c>
      <c r="S722" t="n">
        <v>66.97</v>
      </c>
      <c r="T722" t="n">
        <v>5928.02</v>
      </c>
      <c r="U722" t="n">
        <v>0.8</v>
      </c>
      <c r="V722" t="n">
        <v>0.86</v>
      </c>
      <c r="W722" t="n">
        <v>5.31</v>
      </c>
      <c r="X722" t="n">
        <v>0.35</v>
      </c>
      <c r="Y722" t="n">
        <v>1</v>
      </c>
      <c r="Z722" t="n">
        <v>10</v>
      </c>
    </row>
    <row r="723">
      <c r="A723" t="n">
        <v>83</v>
      </c>
      <c r="B723" t="n">
        <v>135</v>
      </c>
      <c r="C723" t="inlineStr">
        <is>
          <t xml:space="preserve">CONCLUIDO	</t>
        </is>
      </c>
      <c r="D723" t="n">
        <v>3.5688</v>
      </c>
      <c r="E723" t="n">
        <v>28.02</v>
      </c>
      <c r="F723" t="n">
        <v>24.51</v>
      </c>
      <c r="G723" t="n">
        <v>113.13</v>
      </c>
      <c r="H723" t="n">
        <v>1.27</v>
      </c>
      <c r="I723" t="n">
        <v>13</v>
      </c>
      <c r="J723" t="n">
        <v>304.7</v>
      </c>
      <c r="K723" t="n">
        <v>59.89</v>
      </c>
      <c r="L723" t="n">
        <v>21.75</v>
      </c>
      <c r="M723" t="n">
        <v>11</v>
      </c>
      <c r="N723" t="n">
        <v>88.06</v>
      </c>
      <c r="O723" t="n">
        <v>37813.76</v>
      </c>
      <c r="P723" t="n">
        <v>342</v>
      </c>
      <c r="Q723" t="n">
        <v>1397.18</v>
      </c>
      <c r="R723" t="n">
        <v>83.78</v>
      </c>
      <c r="S723" t="n">
        <v>66.97</v>
      </c>
      <c r="T723" t="n">
        <v>5826.76</v>
      </c>
      <c r="U723" t="n">
        <v>0.8</v>
      </c>
      <c r="V723" t="n">
        <v>0.86</v>
      </c>
      <c r="W723" t="n">
        <v>5.32</v>
      </c>
      <c r="X723" t="n">
        <v>0.34</v>
      </c>
      <c r="Y723" t="n">
        <v>1</v>
      </c>
      <c r="Z723" t="n">
        <v>10</v>
      </c>
    </row>
    <row r="724">
      <c r="A724" t="n">
        <v>84</v>
      </c>
      <c r="B724" t="n">
        <v>135</v>
      </c>
      <c r="C724" t="inlineStr">
        <is>
          <t xml:space="preserve">CONCLUIDO	</t>
        </is>
      </c>
      <c r="D724" t="n">
        <v>3.5677</v>
      </c>
      <c r="E724" t="n">
        <v>28.03</v>
      </c>
      <c r="F724" t="n">
        <v>24.52</v>
      </c>
      <c r="G724" t="n">
        <v>113.16</v>
      </c>
      <c r="H724" t="n">
        <v>1.28</v>
      </c>
      <c r="I724" t="n">
        <v>13</v>
      </c>
      <c r="J724" t="n">
        <v>305.23</v>
      </c>
      <c r="K724" t="n">
        <v>59.89</v>
      </c>
      <c r="L724" t="n">
        <v>22</v>
      </c>
      <c r="M724" t="n">
        <v>9</v>
      </c>
      <c r="N724" t="n">
        <v>88.34999999999999</v>
      </c>
      <c r="O724" t="n">
        <v>37879.74</v>
      </c>
      <c r="P724" t="n">
        <v>340.26</v>
      </c>
      <c r="Q724" t="n">
        <v>1397.29</v>
      </c>
      <c r="R724" t="n">
        <v>84.11</v>
      </c>
      <c r="S724" t="n">
        <v>66.97</v>
      </c>
      <c r="T724" t="n">
        <v>5989.7</v>
      </c>
      <c r="U724" t="n">
        <v>0.8</v>
      </c>
      <c r="V724" t="n">
        <v>0.86</v>
      </c>
      <c r="W724" t="n">
        <v>5.32</v>
      </c>
      <c r="X724" t="n">
        <v>0.35</v>
      </c>
      <c r="Y724" t="n">
        <v>1</v>
      </c>
      <c r="Z724" t="n">
        <v>10</v>
      </c>
    </row>
    <row r="725">
      <c r="A725" t="n">
        <v>85</v>
      </c>
      <c r="B725" t="n">
        <v>135</v>
      </c>
      <c r="C725" t="inlineStr">
        <is>
          <t xml:space="preserve">CONCLUIDO	</t>
        </is>
      </c>
      <c r="D725" t="n">
        <v>3.5803</v>
      </c>
      <c r="E725" t="n">
        <v>27.93</v>
      </c>
      <c r="F725" t="n">
        <v>24.47</v>
      </c>
      <c r="G725" t="n">
        <v>122.35</v>
      </c>
      <c r="H725" t="n">
        <v>1.3</v>
      </c>
      <c r="I725" t="n">
        <v>12</v>
      </c>
      <c r="J725" t="n">
        <v>305.77</v>
      </c>
      <c r="K725" t="n">
        <v>59.89</v>
      </c>
      <c r="L725" t="n">
        <v>22.25</v>
      </c>
      <c r="M725" t="n">
        <v>8</v>
      </c>
      <c r="N725" t="n">
        <v>88.63</v>
      </c>
      <c r="O725" t="n">
        <v>37945.85</v>
      </c>
      <c r="P725" t="n">
        <v>338.71</v>
      </c>
      <c r="Q725" t="n">
        <v>1397.26</v>
      </c>
      <c r="R725" t="n">
        <v>82.48</v>
      </c>
      <c r="S725" t="n">
        <v>66.97</v>
      </c>
      <c r="T725" t="n">
        <v>5180.56</v>
      </c>
      <c r="U725" t="n">
        <v>0.8100000000000001</v>
      </c>
      <c r="V725" t="n">
        <v>0.86</v>
      </c>
      <c r="W725" t="n">
        <v>5.31</v>
      </c>
      <c r="X725" t="n">
        <v>0.31</v>
      </c>
      <c r="Y725" t="n">
        <v>1</v>
      </c>
      <c r="Z725" t="n">
        <v>10</v>
      </c>
    </row>
    <row r="726">
      <c r="A726" t="n">
        <v>86</v>
      </c>
      <c r="B726" t="n">
        <v>135</v>
      </c>
      <c r="C726" t="inlineStr">
        <is>
          <t xml:space="preserve">CONCLUIDO	</t>
        </is>
      </c>
      <c r="D726" t="n">
        <v>3.5793</v>
      </c>
      <c r="E726" t="n">
        <v>27.94</v>
      </c>
      <c r="F726" t="n">
        <v>24.48</v>
      </c>
      <c r="G726" t="n">
        <v>122.39</v>
      </c>
      <c r="H726" t="n">
        <v>1.31</v>
      </c>
      <c r="I726" t="n">
        <v>12</v>
      </c>
      <c r="J726" t="n">
        <v>306.31</v>
      </c>
      <c r="K726" t="n">
        <v>59.89</v>
      </c>
      <c r="L726" t="n">
        <v>22.5</v>
      </c>
      <c r="M726" t="n">
        <v>8</v>
      </c>
      <c r="N726" t="n">
        <v>88.92</v>
      </c>
      <c r="O726" t="n">
        <v>38012.07</v>
      </c>
      <c r="P726" t="n">
        <v>339.12</v>
      </c>
      <c r="Q726" t="n">
        <v>1397.26</v>
      </c>
      <c r="R726" t="n">
        <v>82.61</v>
      </c>
      <c r="S726" t="n">
        <v>66.97</v>
      </c>
      <c r="T726" t="n">
        <v>5244.69</v>
      </c>
      <c r="U726" t="n">
        <v>0.8100000000000001</v>
      </c>
      <c r="V726" t="n">
        <v>0.86</v>
      </c>
      <c r="W726" t="n">
        <v>5.32</v>
      </c>
      <c r="X726" t="n">
        <v>0.31</v>
      </c>
      <c r="Y726" t="n">
        <v>1</v>
      </c>
      <c r="Z726" t="n">
        <v>10</v>
      </c>
    </row>
    <row r="727">
      <c r="A727" t="n">
        <v>87</v>
      </c>
      <c r="B727" t="n">
        <v>135</v>
      </c>
      <c r="C727" t="inlineStr">
        <is>
          <t xml:space="preserve">CONCLUIDO	</t>
        </is>
      </c>
      <c r="D727" t="n">
        <v>3.5786</v>
      </c>
      <c r="E727" t="n">
        <v>27.94</v>
      </c>
      <c r="F727" t="n">
        <v>24.48</v>
      </c>
      <c r="G727" t="n">
        <v>122.42</v>
      </c>
      <c r="H727" t="n">
        <v>1.32</v>
      </c>
      <c r="I727" t="n">
        <v>12</v>
      </c>
      <c r="J727" t="n">
        <v>306.84</v>
      </c>
      <c r="K727" t="n">
        <v>59.89</v>
      </c>
      <c r="L727" t="n">
        <v>22.75</v>
      </c>
      <c r="M727" t="n">
        <v>7</v>
      </c>
      <c r="N727" t="n">
        <v>89.20999999999999</v>
      </c>
      <c r="O727" t="n">
        <v>38078.42</v>
      </c>
      <c r="P727" t="n">
        <v>338.96</v>
      </c>
      <c r="Q727" t="n">
        <v>1397.26</v>
      </c>
      <c r="R727" t="n">
        <v>82.68000000000001</v>
      </c>
      <c r="S727" t="n">
        <v>66.97</v>
      </c>
      <c r="T727" t="n">
        <v>5279.64</v>
      </c>
      <c r="U727" t="n">
        <v>0.8100000000000001</v>
      </c>
      <c r="V727" t="n">
        <v>0.86</v>
      </c>
      <c r="W727" t="n">
        <v>5.32</v>
      </c>
      <c r="X727" t="n">
        <v>0.32</v>
      </c>
      <c r="Y727" t="n">
        <v>1</v>
      </c>
      <c r="Z727" t="n">
        <v>10</v>
      </c>
    </row>
    <row r="728">
      <c r="A728" t="n">
        <v>88</v>
      </c>
      <c r="B728" t="n">
        <v>135</v>
      </c>
      <c r="C728" t="inlineStr">
        <is>
          <t xml:space="preserve">CONCLUIDO	</t>
        </is>
      </c>
      <c r="D728" t="n">
        <v>3.5787</v>
      </c>
      <c r="E728" t="n">
        <v>27.94</v>
      </c>
      <c r="F728" t="n">
        <v>24.48</v>
      </c>
      <c r="G728" t="n">
        <v>122.42</v>
      </c>
      <c r="H728" t="n">
        <v>1.33</v>
      </c>
      <c r="I728" t="n">
        <v>12</v>
      </c>
      <c r="J728" t="n">
        <v>307.38</v>
      </c>
      <c r="K728" t="n">
        <v>59.89</v>
      </c>
      <c r="L728" t="n">
        <v>23</v>
      </c>
      <c r="M728" t="n">
        <v>5</v>
      </c>
      <c r="N728" t="n">
        <v>89.5</v>
      </c>
      <c r="O728" t="n">
        <v>38144.9</v>
      </c>
      <c r="P728" t="n">
        <v>339.16</v>
      </c>
      <c r="Q728" t="n">
        <v>1397.33</v>
      </c>
      <c r="R728" t="n">
        <v>82.75</v>
      </c>
      <c r="S728" t="n">
        <v>66.97</v>
      </c>
      <c r="T728" t="n">
        <v>5315.17</v>
      </c>
      <c r="U728" t="n">
        <v>0.8100000000000001</v>
      </c>
      <c r="V728" t="n">
        <v>0.86</v>
      </c>
      <c r="W728" t="n">
        <v>5.32</v>
      </c>
      <c r="X728" t="n">
        <v>0.32</v>
      </c>
      <c r="Y728" t="n">
        <v>1</v>
      </c>
      <c r="Z728" t="n">
        <v>10</v>
      </c>
    </row>
    <row r="729">
      <c r="A729" t="n">
        <v>89</v>
      </c>
      <c r="B729" t="n">
        <v>135</v>
      </c>
      <c r="C729" t="inlineStr">
        <is>
          <t xml:space="preserve">CONCLUIDO	</t>
        </is>
      </c>
      <c r="D729" t="n">
        <v>3.5796</v>
      </c>
      <c r="E729" t="n">
        <v>27.94</v>
      </c>
      <c r="F729" t="n">
        <v>24.48</v>
      </c>
      <c r="G729" t="n">
        <v>122.38</v>
      </c>
      <c r="H729" t="n">
        <v>1.35</v>
      </c>
      <c r="I729" t="n">
        <v>12</v>
      </c>
      <c r="J729" t="n">
        <v>307.92</v>
      </c>
      <c r="K729" t="n">
        <v>59.89</v>
      </c>
      <c r="L729" t="n">
        <v>23.25</v>
      </c>
      <c r="M729" t="n">
        <v>5</v>
      </c>
      <c r="N729" t="n">
        <v>89.79000000000001</v>
      </c>
      <c r="O729" t="n">
        <v>38211.5</v>
      </c>
      <c r="P729" t="n">
        <v>339.17</v>
      </c>
      <c r="Q729" t="n">
        <v>1397.32</v>
      </c>
      <c r="R729" t="n">
        <v>82.56</v>
      </c>
      <c r="S729" t="n">
        <v>66.97</v>
      </c>
      <c r="T729" t="n">
        <v>5219.8</v>
      </c>
      <c r="U729" t="n">
        <v>0.8100000000000001</v>
      </c>
      <c r="V729" t="n">
        <v>0.86</v>
      </c>
      <c r="W729" t="n">
        <v>5.32</v>
      </c>
      <c r="X729" t="n">
        <v>0.31</v>
      </c>
      <c r="Y729" t="n">
        <v>1</v>
      </c>
      <c r="Z729" t="n">
        <v>10</v>
      </c>
    </row>
    <row r="730">
      <c r="A730" t="n">
        <v>90</v>
      </c>
      <c r="B730" t="n">
        <v>135</v>
      </c>
      <c r="C730" t="inlineStr">
        <is>
          <t xml:space="preserve">CONCLUIDO	</t>
        </is>
      </c>
      <c r="D730" t="n">
        <v>3.5793</v>
      </c>
      <c r="E730" t="n">
        <v>27.94</v>
      </c>
      <c r="F730" t="n">
        <v>24.48</v>
      </c>
      <c r="G730" t="n">
        <v>122.39</v>
      </c>
      <c r="H730" t="n">
        <v>1.36</v>
      </c>
      <c r="I730" t="n">
        <v>12</v>
      </c>
      <c r="J730" t="n">
        <v>308.46</v>
      </c>
      <c r="K730" t="n">
        <v>59.89</v>
      </c>
      <c r="L730" t="n">
        <v>23.5</v>
      </c>
      <c r="M730" t="n">
        <v>2</v>
      </c>
      <c r="N730" t="n">
        <v>90.08</v>
      </c>
      <c r="O730" t="n">
        <v>38278.23</v>
      </c>
      <c r="P730" t="n">
        <v>339.7</v>
      </c>
      <c r="Q730" t="n">
        <v>1397.3</v>
      </c>
      <c r="R730" t="n">
        <v>82.39</v>
      </c>
      <c r="S730" t="n">
        <v>66.97</v>
      </c>
      <c r="T730" t="n">
        <v>5137.33</v>
      </c>
      <c r="U730" t="n">
        <v>0.8100000000000001</v>
      </c>
      <c r="V730" t="n">
        <v>0.86</v>
      </c>
      <c r="W730" t="n">
        <v>5.32</v>
      </c>
      <c r="X730" t="n">
        <v>0.31</v>
      </c>
      <c r="Y730" t="n">
        <v>1</v>
      </c>
      <c r="Z730" t="n">
        <v>10</v>
      </c>
    </row>
    <row r="731">
      <c r="A731" t="n">
        <v>91</v>
      </c>
      <c r="B731" t="n">
        <v>135</v>
      </c>
      <c r="C731" t="inlineStr">
        <is>
          <t xml:space="preserve">CONCLUIDO	</t>
        </is>
      </c>
      <c r="D731" t="n">
        <v>3.5797</v>
      </c>
      <c r="E731" t="n">
        <v>27.94</v>
      </c>
      <c r="F731" t="n">
        <v>24.48</v>
      </c>
      <c r="G731" t="n">
        <v>122.38</v>
      </c>
      <c r="H731" t="n">
        <v>1.37</v>
      </c>
      <c r="I731" t="n">
        <v>12</v>
      </c>
      <c r="J731" t="n">
        <v>309.01</v>
      </c>
      <c r="K731" t="n">
        <v>59.89</v>
      </c>
      <c r="L731" t="n">
        <v>23.75</v>
      </c>
      <c r="M731" t="n">
        <v>2</v>
      </c>
      <c r="N731" t="n">
        <v>90.37</v>
      </c>
      <c r="O731" t="n">
        <v>38345.09</v>
      </c>
      <c r="P731" t="n">
        <v>339.93</v>
      </c>
      <c r="Q731" t="n">
        <v>1397.26</v>
      </c>
      <c r="R731" t="n">
        <v>82.42</v>
      </c>
      <c r="S731" t="n">
        <v>66.97</v>
      </c>
      <c r="T731" t="n">
        <v>5154.06</v>
      </c>
      <c r="U731" t="n">
        <v>0.8100000000000001</v>
      </c>
      <c r="V731" t="n">
        <v>0.86</v>
      </c>
      <c r="W731" t="n">
        <v>5.32</v>
      </c>
      <c r="X731" t="n">
        <v>0.31</v>
      </c>
      <c r="Y731" t="n">
        <v>1</v>
      </c>
      <c r="Z731" t="n">
        <v>10</v>
      </c>
    </row>
    <row r="732">
      <c r="A732" t="n">
        <v>92</v>
      </c>
      <c r="B732" t="n">
        <v>135</v>
      </c>
      <c r="C732" t="inlineStr">
        <is>
          <t xml:space="preserve">CONCLUIDO	</t>
        </is>
      </c>
      <c r="D732" t="n">
        <v>3.5786</v>
      </c>
      <c r="E732" t="n">
        <v>27.94</v>
      </c>
      <c r="F732" t="n">
        <v>24.48</v>
      </c>
      <c r="G732" t="n">
        <v>122.42</v>
      </c>
      <c r="H732" t="n">
        <v>1.38</v>
      </c>
      <c r="I732" t="n">
        <v>12</v>
      </c>
      <c r="J732" t="n">
        <v>309.55</v>
      </c>
      <c r="K732" t="n">
        <v>59.89</v>
      </c>
      <c r="L732" t="n">
        <v>24</v>
      </c>
      <c r="M732" t="n">
        <v>1</v>
      </c>
      <c r="N732" t="n">
        <v>90.66</v>
      </c>
      <c r="O732" t="n">
        <v>38412.07</v>
      </c>
      <c r="P732" t="n">
        <v>340.43</v>
      </c>
      <c r="Q732" t="n">
        <v>1397.27</v>
      </c>
      <c r="R732" t="n">
        <v>82.53</v>
      </c>
      <c r="S732" t="n">
        <v>66.97</v>
      </c>
      <c r="T732" t="n">
        <v>5205.51</v>
      </c>
      <c r="U732" t="n">
        <v>0.8100000000000001</v>
      </c>
      <c r="V732" t="n">
        <v>0.86</v>
      </c>
      <c r="W732" t="n">
        <v>5.32</v>
      </c>
      <c r="X732" t="n">
        <v>0.32</v>
      </c>
      <c r="Y732" t="n">
        <v>1</v>
      </c>
      <c r="Z732" t="n">
        <v>10</v>
      </c>
    </row>
    <row r="733">
      <c r="A733" t="n">
        <v>93</v>
      </c>
      <c r="B733" t="n">
        <v>135</v>
      </c>
      <c r="C733" t="inlineStr">
        <is>
          <t xml:space="preserve">CONCLUIDO	</t>
        </is>
      </c>
      <c r="D733" t="n">
        <v>3.5784</v>
      </c>
      <c r="E733" t="n">
        <v>27.95</v>
      </c>
      <c r="F733" t="n">
        <v>24.49</v>
      </c>
      <c r="G733" t="n">
        <v>122.43</v>
      </c>
      <c r="H733" t="n">
        <v>1.39</v>
      </c>
      <c r="I733" t="n">
        <v>12</v>
      </c>
      <c r="J733" t="n">
        <v>310.09</v>
      </c>
      <c r="K733" t="n">
        <v>59.89</v>
      </c>
      <c r="L733" t="n">
        <v>24.25</v>
      </c>
      <c r="M733" t="n">
        <v>1</v>
      </c>
      <c r="N733" t="n">
        <v>90.95999999999999</v>
      </c>
      <c r="O733" t="n">
        <v>38479.19</v>
      </c>
      <c r="P733" t="n">
        <v>340.89</v>
      </c>
      <c r="Q733" t="n">
        <v>1397.27</v>
      </c>
      <c r="R733" t="n">
        <v>82.54000000000001</v>
      </c>
      <c r="S733" t="n">
        <v>66.97</v>
      </c>
      <c r="T733" t="n">
        <v>5212.65</v>
      </c>
      <c r="U733" t="n">
        <v>0.8100000000000001</v>
      </c>
      <c r="V733" t="n">
        <v>0.86</v>
      </c>
      <c r="W733" t="n">
        <v>5.33</v>
      </c>
      <c r="X733" t="n">
        <v>0.32</v>
      </c>
      <c r="Y733" t="n">
        <v>1</v>
      </c>
      <c r="Z733" t="n">
        <v>10</v>
      </c>
    </row>
    <row r="734">
      <c r="A734" t="n">
        <v>94</v>
      </c>
      <c r="B734" t="n">
        <v>135</v>
      </c>
      <c r="C734" t="inlineStr">
        <is>
          <t xml:space="preserve">CONCLUIDO	</t>
        </is>
      </c>
      <c r="D734" t="n">
        <v>3.5785</v>
      </c>
      <c r="E734" t="n">
        <v>27.94</v>
      </c>
      <c r="F734" t="n">
        <v>24.49</v>
      </c>
      <c r="G734" t="n">
        <v>122.43</v>
      </c>
      <c r="H734" t="n">
        <v>1.41</v>
      </c>
      <c r="I734" t="n">
        <v>12</v>
      </c>
      <c r="J734" t="n">
        <v>310.64</v>
      </c>
      <c r="K734" t="n">
        <v>59.89</v>
      </c>
      <c r="L734" t="n">
        <v>24.5</v>
      </c>
      <c r="M734" t="n">
        <v>1</v>
      </c>
      <c r="N734" t="n">
        <v>91.25</v>
      </c>
      <c r="O734" t="n">
        <v>38546.43</v>
      </c>
      <c r="P734" t="n">
        <v>341.29</v>
      </c>
      <c r="Q734" t="n">
        <v>1397.27</v>
      </c>
      <c r="R734" t="n">
        <v>82.56</v>
      </c>
      <c r="S734" t="n">
        <v>66.97</v>
      </c>
      <c r="T734" t="n">
        <v>5223.89</v>
      </c>
      <c r="U734" t="n">
        <v>0.8100000000000001</v>
      </c>
      <c r="V734" t="n">
        <v>0.86</v>
      </c>
      <c r="W734" t="n">
        <v>5.32</v>
      </c>
      <c r="X734" t="n">
        <v>0.32</v>
      </c>
      <c r="Y734" t="n">
        <v>1</v>
      </c>
      <c r="Z734" t="n">
        <v>10</v>
      </c>
    </row>
    <row r="735">
      <c r="A735" t="n">
        <v>95</v>
      </c>
      <c r="B735" t="n">
        <v>135</v>
      </c>
      <c r="C735" t="inlineStr">
        <is>
          <t xml:space="preserve">CONCLUIDO	</t>
        </is>
      </c>
      <c r="D735" t="n">
        <v>3.5786</v>
      </c>
      <c r="E735" t="n">
        <v>27.94</v>
      </c>
      <c r="F735" t="n">
        <v>24.48</v>
      </c>
      <c r="G735" t="n">
        <v>122.42</v>
      </c>
      <c r="H735" t="n">
        <v>1.42</v>
      </c>
      <c r="I735" t="n">
        <v>12</v>
      </c>
      <c r="J735" t="n">
        <v>311.19</v>
      </c>
      <c r="K735" t="n">
        <v>59.89</v>
      </c>
      <c r="L735" t="n">
        <v>24.75</v>
      </c>
      <c r="M735" t="n">
        <v>1</v>
      </c>
      <c r="N735" t="n">
        <v>91.55</v>
      </c>
      <c r="O735" t="n">
        <v>38613.8</v>
      </c>
      <c r="P735" t="n">
        <v>341.62</v>
      </c>
      <c r="Q735" t="n">
        <v>1397.27</v>
      </c>
      <c r="R735" t="n">
        <v>82.54000000000001</v>
      </c>
      <c r="S735" t="n">
        <v>66.97</v>
      </c>
      <c r="T735" t="n">
        <v>5213.79</v>
      </c>
      <c r="U735" t="n">
        <v>0.8100000000000001</v>
      </c>
      <c r="V735" t="n">
        <v>0.86</v>
      </c>
      <c r="W735" t="n">
        <v>5.32</v>
      </c>
      <c r="X735" t="n">
        <v>0.32</v>
      </c>
      <c r="Y735" t="n">
        <v>1</v>
      </c>
      <c r="Z735" t="n">
        <v>10</v>
      </c>
    </row>
    <row r="736">
      <c r="A736" t="n">
        <v>96</v>
      </c>
      <c r="B736" t="n">
        <v>135</v>
      </c>
      <c r="C736" t="inlineStr">
        <is>
          <t xml:space="preserve">CONCLUIDO	</t>
        </is>
      </c>
      <c r="D736" t="n">
        <v>3.5784</v>
      </c>
      <c r="E736" t="n">
        <v>27.95</v>
      </c>
      <c r="F736" t="n">
        <v>24.49</v>
      </c>
      <c r="G736" t="n">
        <v>122.43</v>
      </c>
      <c r="H736" t="n">
        <v>1.43</v>
      </c>
      <c r="I736" t="n">
        <v>12</v>
      </c>
      <c r="J736" t="n">
        <v>311.73</v>
      </c>
      <c r="K736" t="n">
        <v>59.89</v>
      </c>
      <c r="L736" t="n">
        <v>25</v>
      </c>
      <c r="M736" t="n">
        <v>1</v>
      </c>
      <c r="N736" t="n">
        <v>91.84999999999999</v>
      </c>
      <c r="O736" t="n">
        <v>38681.31</v>
      </c>
      <c r="P736" t="n">
        <v>341.98</v>
      </c>
      <c r="Q736" t="n">
        <v>1397.27</v>
      </c>
      <c r="R736" t="n">
        <v>82.59</v>
      </c>
      <c r="S736" t="n">
        <v>66.97</v>
      </c>
      <c r="T736" t="n">
        <v>5237.65</v>
      </c>
      <c r="U736" t="n">
        <v>0.8100000000000001</v>
      </c>
      <c r="V736" t="n">
        <v>0.86</v>
      </c>
      <c r="W736" t="n">
        <v>5.32</v>
      </c>
      <c r="X736" t="n">
        <v>0.32</v>
      </c>
      <c r="Y736" t="n">
        <v>1</v>
      </c>
      <c r="Z736" t="n">
        <v>10</v>
      </c>
    </row>
    <row r="737">
      <c r="A737" t="n">
        <v>97</v>
      </c>
      <c r="B737" t="n">
        <v>135</v>
      </c>
      <c r="C737" t="inlineStr">
        <is>
          <t xml:space="preserve">CONCLUIDO	</t>
        </is>
      </c>
      <c r="D737" t="n">
        <v>3.5781</v>
      </c>
      <c r="E737" t="n">
        <v>27.95</v>
      </c>
      <c r="F737" t="n">
        <v>24.49</v>
      </c>
      <c r="G737" t="n">
        <v>122.44</v>
      </c>
      <c r="H737" t="n">
        <v>1.44</v>
      </c>
      <c r="I737" t="n">
        <v>12</v>
      </c>
      <c r="J737" t="n">
        <v>312.28</v>
      </c>
      <c r="K737" t="n">
        <v>59.89</v>
      </c>
      <c r="L737" t="n">
        <v>25.25</v>
      </c>
      <c r="M737" t="n">
        <v>0</v>
      </c>
      <c r="N737" t="n">
        <v>92.15000000000001</v>
      </c>
      <c r="O737" t="n">
        <v>38749.07</v>
      </c>
      <c r="P737" t="n">
        <v>342.54</v>
      </c>
      <c r="Q737" t="n">
        <v>1397.27</v>
      </c>
      <c r="R737" t="n">
        <v>82.61</v>
      </c>
      <c r="S737" t="n">
        <v>66.97</v>
      </c>
      <c r="T737" t="n">
        <v>5246.09</v>
      </c>
      <c r="U737" t="n">
        <v>0.8100000000000001</v>
      </c>
      <c r="V737" t="n">
        <v>0.86</v>
      </c>
      <c r="W737" t="n">
        <v>5.33</v>
      </c>
      <c r="X737" t="n">
        <v>0.32</v>
      </c>
      <c r="Y737" t="n">
        <v>1</v>
      </c>
      <c r="Z737" t="n">
        <v>10</v>
      </c>
    </row>
    <row r="738">
      <c r="A738" t="n">
        <v>0</v>
      </c>
      <c r="B738" t="n">
        <v>80</v>
      </c>
      <c r="C738" t="inlineStr">
        <is>
          <t xml:space="preserve">CONCLUIDO	</t>
        </is>
      </c>
      <c r="D738" t="n">
        <v>2.2539</v>
      </c>
      <c r="E738" t="n">
        <v>44.37</v>
      </c>
      <c r="F738" t="n">
        <v>32.73</v>
      </c>
      <c r="G738" t="n">
        <v>6.8</v>
      </c>
      <c r="H738" t="n">
        <v>0.11</v>
      </c>
      <c r="I738" t="n">
        <v>289</v>
      </c>
      <c r="J738" t="n">
        <v>159.12</v>
      </c>
      <c r="K738" t="n">
        <v>50.28</v>
      </c>
      <c r="L738" t="n">
        <v>1</v>
      </c>
      <c r="M738" t="n">
        <v>287</v>
      </c>
      <c r="N738" t="n">
        <v>27.84</v>
      </c>
      <c r="O738" t="n">
        <v>19859.16</v>
      </c>
      <c r="P738" t="n">
        <v>399.4</v>
      </c>
      <c r="Q738" t="n">
        <v>1398.02</v>
      </c>
      <c r="R738" t="n">
        <v>351.64</v>
      </c>
      <c r="S738" t="n">
        <v>66.97</v>
      </c>
      <c r="T738" t="n">
        <v>138374.27</v>
      </c>
      <c r="U738" t="n">
        <v>0.19</v>
      </c>
      <c r="V738" t="n">
        <v>0.64</v>
      </c>
      <c r="W738" t="n">
        <v>5.78</v>
      </c>
      <c r="X738" t="n">
        <v>8.550000000000001</v>
      </c>
      <c r="Y738" t="n">
        <v>1</v>
      </c>
      <c r="Z738" t="n">
        <v>10</v>
      </c>
    </row>
    <row r="739">
      <c r="A739" t="n">
        <v>1</v>
      </c>
      <c r="B739" t="n">
        <v>80</v>
      </c>
      <c r="C739" t="inlineStr">
        <is>
          <t xml:space="preserve">CONCLUIDO	</t>
        </is>
      </c>
      <c r="D739" t="n">
        <v>2.5218</v>
      </c>
      <c r="E739" t="n">
        <v>39.65</v>
      </c>
      <c r="F739" t="n">
        <v>30.43</v>
      </c>
      <c r="G739" t="n">
        <v>8.529999999999999</v>
      </c>
      <c r="H739" t="n">
        <v>0.14</v>
      </c>
      <c r="I739" t="n">
        <v>214</v>
      </c>
      <c r="J739" t="n">
        <v>159.48</v>
      </c>
      <c r="K739" t="n">
        <v>50.28</v>
      </c>
      <c r="L739" t="n">
        <v>1.25</v>
      </c>
      <c r="M739" t="n">
        <v>212</v>
      </c>
      <c r="N739" t="n">
        <v>27.95</v>
      </c>
      <c r="O739" t="n">
        <v>19902.91</v>
      </c>
      <c r="P739" t="n">
        <v>369.6</v>
      </c>
      <c r="Q739" t="n">
        <v>1397.79</v>
      </c>
      <c r="R739" t="n">
        <v>276.96</v>
      </c>
      <c r="S739" t="n">
        <v>66.97</v>
      </c>
      <c r="T739" t="n">
        <v>101410.38</v>
      </c>
      <c r="U739" t="n">
        <v>0.24</v>
      </c>
      <c r="V739" t="n">
        <v>0.6899999999999999</v>
      </c>
      <c r="W739" t="n">
        <v>5.64</v>
      </c>
      <c r="X739" t="n">
        <v>6.26</v>
      </c>
      <c r="Y739" t="n">
        <v>1</v>
      </c>
      <c r="Z739" t="n">
        <v>10</v>
      </c>
    </row>
    <row r="740">
      <c r="A740" t="n">
        <v>2</v>
      </c>
      <c r="B740" t="n">
        <v>80</v>
      </c>
      <c r="C740" t="inlineStr">
        <is>
          <t xml:space="preserve">CONCLUIDO	</t>
        </is>
      </c>
      <c r="D740" t="n">
        <v>2.7086</v>
      </c>
      <c r="E740" t="n">
        <v>36.92</v>
      </c>
      <c r="F740" t="n">
        <v>29.12</v>
      </c>
      <c r="G740" t="n">
        <v>10.28</v>
      </c>
      <c r="H740" t="n">
        <v>0.17</v>
      </c>
      <c r="I740" t="n">
        <v>170</v>
      </c>
      <c r="J740" t="n">
        <v>159.83</v>
      </c>
      <c r="K740" t="n">
        <v>50.28</v>
      </c>
      <c r="L740" t="n">
        <v>1.5</v>
      </c>
      <c r="M740" t="n">
        <v>168</v>
      </c>
      <c r="N740" t="n">
        <v>28.05</v>
      </c>
      <c r="O740" t="n">
        <v>19946.71</v>
      </c>
      <c r="P740" t="n">
        <v>351.81</v>
      </c>
      <c r="Q740" t="n">
        <v>1397.56</v>
      </c>
      <c r="R740" t="n">
        <v>233.32</v>
      </c>
      <c r="S740" t="n">
        <v>66.97</v>
      </c>
      <c r="T740" t="n">
        <v>79813.99000000001</v>
      </c>
      <c r="U740" t="n">
        <v>0.29</v>
      </c>
      <c r="V740" t="n">
        <v>0.72</v>
      </c>
      <c r="W740" t="n">
        <v>5.59</v>
      </c>
      <c r="X740" t="n">
        <v>4.95</v>
      </c>
      <c r="Y740" t="n">
        <v>1</v>
      </c>
      <c r="Z740" t="n">
        <v>10</v>
      </c>
    </row>
    <row r="741">
      <c r="A741" t="n">
        <v>3</v>
      </c>
      <c r="B741" t="n">
        <v>80</v>
      </c>
      <c r="C741" t="inlineStr">
        <is>
          <t xml:space="preserve">CONCLUIDO	</t>
        </is>
      </c>
      <c r="D741" t="n">
        <v>2.8494</v>
      </c>
      <c r="E741" t="n">
        <v>35.1</v>
      </c>
      <c r="F741" t="n">
        <v>28.23</v>
      </c>
      <c r="G741" t="n">
        <v>12.01</v>
      </c>
      <c r="H741" t="n">
        <v>0.19</v>
      </c>
      <c r="I741" t="n">
        <v>141</v>
      </c>
      <c r="J741" t="n">
        <v>160.19</v>
      </c>
      <c r="K741" t="n">
        <v>50.28</v>
      </c>
      <c r="L741" t="n">
        <v>1.75</v>
      </c>
      <c r="M741" t="n">
        <v>139</v>
      </c>
      <c r="N741" t="n">
        <v>28.16</v>
      </c>
      <c r="O741" t="n">
        <v>19990.53</v>
      </c>
      <c r="P741" t="n">
        <v>339.36</v>
      </c>
      <c r="Q741" t="n">
        <v>1397.64</v>
      </c>
      <c r="R741" t="n">
        <v>205.01</v>
      </c>
      <c r="S741" t="n">
        <v>66.97</v>
      </c>
      <c r="T741" t="n">
        <v>65800.45</v>
      </c>
      <c r="U741" t="n">
        <v>0.33</v>
      </c>
      <c r="V741" t="n">
        <v>0.75</v>
      </c>
      <c r="W741" t="n">
        <v>5.52</v>
      </c>
      <c r="X741" t="n">
        <v>4.06</v>
      </c>
      <c r="Y741" t="n">
        <v>1</v>
      </c>
      <c r="Z741" t="n">
        <v>10</v>
      </c>
    </row>
    <row r="742">
      <c r="A742" t="n">
        <v>4</v>
      </c>
      <c r="B742" t="n">
        <v>80</v>
      </c>
      <c r="C742" t="inlineStr">
        <is>
          <t xml:space="preserve">CONCLUIDO	</t>
        </is>
      </c>
      <c r="D742" t="n">
        <v>2.9571</v>
      </c>
      <c r="E742" t="n">
        <v>33.82</v>
      </c>
      <c r="F742" t="n">
        <v>27.63</v>
      </c>
      <c r="G742" t="n">
        <v>13.81</v>
      </c>
      <c r="H742" t="n">
        <v>0.22</v>
      </c>
      <c r="I742" t="n">
        <v>120</v>
      </c>
      <c r="J742" t="n">
        <v>160.54</v>
      </c>
      <c r="K742" t="n">
        <v>50.28</v>
      </c>
      <c r="L742" t="n">
        <v>2</v>
      </c>
      <c r="M742" t="n">
        <v>118</v>
      </c>
      <c r="N742" t="n">
        <v>28.26</v>
      </c>
      <c r="O742" t="n">
        <v>20034.4</v>
      </c>
      <c r="P742" t="n">
        <v>330.39</v>
      </c>
      <c r="Q742" t="n">
        <v>1397.66</v>
      </c>
      <c r="R742" t="n">
        <v>185.1</v>
      </c>
      <c r="S742" t="n">
        <v>66.97</v>
      </c>
      <c r="T742" t="n">
        <v>55950.99</v>
      </c>
      <c r="U742" t="n">
        <v>0.36</v>
      </c>
      <c r="V742" t="n">
        <v>0.76</v>
      </c>
      <c r="W742" t="n">
        <v>5.49</v>
      </c>
      <c r="X742" t="n">
        <v>3.45</v>
      </c>
      <c r="Y742" t="n">
        <v>1</v>
      </c>
      <c r="Z742" t="n">
        <v>10</v>
      </c>
    </row>
    <row r="743">
      <c r="A743" t="n">
        <v>5</v>
      </c>
      <c r="B743" t="n">
        <v>80</v>
      </c>
      <c r="C743" t="inlineStr">
        <is>
          <t xml:space="preserve">CONCLUIDO	</t>
        </is>
      </c>
      <c r="D743" t="n">
        <v>3.0466</v>
      </c>
      <c r="E743" t="n">
        <v>32.82</v>
      </c>
      <c r="F743" t="n">
        <v>27.15</v>
      </c>
      <c r="G743" t="n">
        <v>15.66</v>
      </c>
      <c r="H743" t="n">
        <v>0.25</v>
      </c>
      <c r="I743" t="n">
        <v>104</v>
      </c>
      <c r="J743" t="n">
        <v>160.9</v>
      </c>
      <c r="K743" t="n">
        <v>50.28</v>
      </c>
      <c r="L743" t="n">
        <v>2.25</v>
      </c>
      <c r="M743" t="n">
        <v>102</v>
      </c>
      <c r="N743" t="n">
        <v>28.37</v>
      </c>
      <c r="O743" t="n">
        <v>20078.3</v>
      </c>
      <c r="P743" t="n">
        <v>322.73</v>
      </c>
      <c r="Q743" t="n">
        <v>1397.33</v>
      </c>
      <c r="R743" t="n">
        <v>169.7</v>
      </c>
      <c r="S743" t="n">
        <v>66.97</v>
      </c>
      <c r="T743" t="n">
        <v>48330.04</v>
      </c>
      <c r="U743" t="n">
        <v>0.39</v>
      </c>
      <c r="V743" t="n">
        <v>0.78</v>
      </c>
      <c r="W743" t="n">
        <v>5.46</v>
      </c>
      <c r="X743" t="n">
        <v>2.98</v>
      </c>
      <c r="Y743" t="n">
        <v>1</v>
      </c>
      <c r="Z743" t="n">
        <v>10</v>
      </c>
    </row>
    <row r="744">
      <c r="A744" t="n">
        <v>6</v>
      </c>
      <c r="B744" t="n">
        <v>80</v>
      </c>
      <c r="C744" t="inlineStr">
        <is>
          <t xml:space="preserve">CONCLUIDO	</t>
        </is>
      </c>
      <c r="D744" t="n">
        <v>3.1182</v>
      </c>
      <c r="E744" t="n">
        <v>32.07</v>
      </c>
      <c r="F744" t="n">
        <v>26.78</v>
      </c>
      <c r="G744" t="n">
        <v>17.47</v>
      </c>
      <c r="H744" t="n">
        <v>0.27</v>
      </c>
      <c r="I744" t="n">
        <v>92</v>
      </c>
      <c r="J744" t="n">
        <v>161.26</v>
      </c>
      <c r="K744" t="n">
        <v>50.28</v>
      </c>
      <c r="L744" t="n">
        <v>2.5</v>
      </c>
      <c r="M744" t="n">
        <v>90</v>
      </c>
      <c r="N744" t="n">
        <v>28.48</v>
      </c>
      <c r="O744" t="n">
        <v>20122.23</v>
      </c>
      <c r="P744" t="n">
        <v>316.57</v>
      </c>
      <c r="Q744" t="n">
        <v>1397.25</v>
      </c>
      <c r="R744" t="n">
        <v>157.97</v>
      </c>
      <c r="S744" t="n">
        <v>66.97</v>
      </c>
      <c r="T744" t="n">
        <v>42529.18</v>
      </c>
      <c r="U744" t="n">
        <v>0.42</v>
      </c>
      <c r="V744" t="n">
        <v>0.79</v>
      </c>
      <c r="W744" t="n">
        <v>5.44</v>
      </c>
      <c r="X744" t="n">
        <v>2.62</v>
      </c>
      <c r="Y744" t="n">
        <v>1</v>
      </c>
      <c r="Z744" t="n">
        <v>10</v>
      </c>
    </row>
    <row r="745">
      <c r="A745" t="n">
        <v>7</v>
      </c>
      <c r="B745" t="n">
        <v>80</v>
      </c>
      <c r="C745" t="inlineStr">
        <is>
          <t xml:space="preserve">CONCLUIDO	</t>
        </is>
      </c>
      <c r="D745" t="n">
        <v>3.1693</v>
      </c>
      <c r="E745" t="n">
        <v>31.55</v>
      </c>
      <c r="F745" t="n">
        <v>26.55</v>
      </c>
      <c r="G745" t="n">
        <v>19.2</v>
      </c>
      <c r="H745" t="n">
        <v>0.3</v>
      </c>
      <c r="I745" t="n">
        <v>83</v>
      </c>
      <c r="J745" t="n">
        <v>161.61</v>
      </c>
      <c r="K745" t="n">
        <v>50.28</v>
      </c>
      <c r="L745" t="n">
        <v>2.75</v>
      </c>
      <c r="M745" t="n">
        <v>81</v>
      </c>
      <c r="N745" t="n">
        <v>28.58</v>
      </c>
      <c r="O745" t="n">
        <v>20166.2</v>
      </c>
      <c r="P745" t="n">
        <v>312.24</v>
      </c>
      <c r="Q745" t="n">
        <v>1397.24</v>
      </c>
      <c r="R745" t="n">
        <v>149.8</v>
      </c>
      <c r="S745" t="n">
        <v>66.97</v>
      </c>
      <c r="T745" t="n">
        <v>38485.28</v>
      </c>
      <c r="U745" t="n">
        <v>0.45</v>
      </c>
      <c r="V745" t="n">
        <v>0.79</v>
      </c>
      <c r="W745" t="n">
        <v>5.44</v>
      </c>
      <c r="X745" t="n">
        <v>2.39</v>
      </c>
      <c r="Y745" t="n">
        <v>1</v>
      </c>
      <c r="Z745" t="n">
        <v>10</v>
      </c>
    </row>
    <row r="746">
      <c r="A746" t="n">
        <v>8</v>
      </c>
      <c r="B746" t="n">
        <v>80</v>
      </c>
      <c r="C746" t="inlineStr">
        <is>
          <t xml:space="preserve">CONCLUIDO	</t>
        </is>
      </c>
      <c r="D746" t="n">
        <v>3.2237</v>
      </c>
      <c r="E746" t="n">
        <v>31.02</v>
      </c>
      <c r="F746" t="n">
        <v>26.28</v>
      </c>
      <c r="G746" t="n">
        <v>21.02</v>
      </c>
      <c r="H746" t="n">
        <v>0.33</v>
      </c>
      <c r="I746" t="n">
        <v>75</v>
      </c>
      <c r="J746" t="n">
        <v>161.97</v>
      </c>
      <c r="K746" t="n">
        <v>50.28</v>
      </c>
      <c r="L746" t="n">
        <v>3</v>
      </c>
      <c r="M746" t="n">
        <v>73</v>
      </c>
      <c r="N746" t="n">
        <v>28.69</v>
      </c>
      <c r="O746" t="n">
        <v>20210.21</v>
      </c>
      <c r="P746" t="n">
        <v>307.3</v>
      </c>
      <c r="Q746" t="n">
        <v>1397.3</v>
      </c>
      <c r="R746" t="n">
        <v>141.74</v>
      </c>
      <c r="S746" t="n">
        <v>66.97</v>
      </c>
      <c r="T746" t="n">
        <v>34495.75</v>
      </c>
      <c r="U746" t="n">
        <v>0.47</v>
      </c>
      <c r="V746" t="n">
        <v>0.8</v>
      </c>
      <c r="W746" t="n">
        <v>5.4</v>
      </c>
      <c r="X746" t="n">
        <v>2.11</v>
      </c>
      <c r="Y746" t="n">
        <v>1</v>
      </c>
      <c r="Z746" t="n">
        <v>10</v>
      </c>
    </row>
    <row r="747">
      <c r="A747" t="n">
        <v>9</v>
      </c>
      <c r="B747" t="n">
        <v>80</v>
      </c>
      <c r="C747" t="inlineStr">
        <is>
          <t xml:space="preserve">CONCLUIDO	</t>
        </is>
      </c>
      <c r="D747" t="n">
        <v>3.2664</v>
      </c>
      <c r="E747" t="n">
        <v>30.61</v>
      </c>
      <c r="F747" t="n">
        <v>26.1</v>
      </c>
      <c r="G747" t="n">
        <v>23.03</v>
      </c>
      <c r="H747" t="n">
        <v>0.35</v>
      </c>
      <c r="I747" t="n">
        <v>68</v>
      </c>
      <c r="J747" t="n">
        <v>162.33</v>
      </c>
      <c r="K747" t="n">
        <v>50.28</v>
      </c>
      <c r="L747" t="n">
        <v>3.25</v>
      </c>
      <c r="M747" t="n">
        <v>66</v>
      </c>
      <c r="N747" t="n">
        <v>28.8</v>
      </c>
      <c r="O747" t="n">
        <v>20254.26</v>
      </c>
      <c r="P747" t="n">
        <v>303.42</v>
      </c>
      <c r="Q747" t="n">
        <v>1397.35</v>
      </c>
      <c r="R747" t="n">
        <v>135.46</v>
      </c>
      <c r="S747" t="n">
        <v>66.97</v>
      </c>
      <c r="T747" t="n">
        <v>31392.61</v>
      </c>
      <c r="U747" t="n">
        <v>0.49</v>
      </c>
      <c r="V747" t="n">
        <v>0.8100000000000001</v>
      </c>
      <c r="W747" t="n">
        <v>5.41</v>
      </c>
      <c r="X747" t="n">
        <v>1.93</v>
      </c>
      <c r="Y747" t="n">
        <v>1</v>
      </c>
      <c r="Z747" t="n">
        <v>10</v>
      </c>
    </row>
    <row r="748">
      <c r="A748" t="n">
        <v>10</v>
      </c>
      <c r="B748" t="n">
        <v>80</v>
      </c>
      <c r="C748" t="inlineStr">
        <is>
          <t xml:space="preserve">CONCLUIDO	</t>
        </is>
      </c>
      <c r="D748" t="n">
        <v>3.2985</v>
      </c>
      <c r="E748" t="n">
        <v>30.32</v>
      </c>
      <c r="F748" t="n">
        <v>25.96</v>
      </c>
      <c r="G748" t="n">
        <v>24.73</v>
      </c>
      <c r="H748" t="n">
        <v>0.38</v>
      </c>
      <c r="I748" t="n">
        <v>63</v>
      </c>
      <c r="J748" t="n">
        <v>162.68</v>
      </c>
      <c r="K748" t="n">
        <v>50.28</v>
      </c>
      <c r="L748" t="n">
        <v>3.5</v>
      </c>
      <c r="M748" t="n">
        <v>61</v>
      </c>
      <c r="N748" t="n">
        <v>28.9</v>
      </c>
      <c r="O748" t="n">
        <v>20298.34</v>
      </c>
      <c r="P748" t="n">
        <v>300.15</v>
      </c>
      <c r="Q748" t="n">
        <v>1397.23</v>
      </c>
      <c r="R748" t="n">
        <v>131.11</v>
      </c>
      <c r="S748" t="n">
        <v>66.97</v>
      </c>
      <c r="T748" t="n">
        <v>29242.67</v>
      </c>
      <c r="U748" t="n">
        <v>0.51</v>
      </c>
      <c r="V748" t="n">
        <v>0.8100000000000001</v>
      </c>
      <c r="W748" t="n">
        <v>5.4</v>
      </c>
      <c r="X748" t="n">
        <v>1.8</v>
      </c>
      <c r="Y748" t="n">
        <v>1</v>
      </c>
      <c r="Z748" t="n">
        <v>10</v>
      </c>
    </row>
    <row r="749">
      <c r="A749" t="n">
        <v>11</v>
      </c>
      <c r="B749" t="n">
        <v>80</v>
      </c>
      <c r="C749" t="inlineStr">
        <is>
          <t xml:space="preserve">CONCLUIDO	</t>
        </is>
      </c>
      <c r="D749" t="n">
        <v>3.3344</v>
      </c>
      <c r="E749" t="n">
        <v>29.99</v>
      </c>
      <c r="F749" t="n">
        <v>25.8</v>
      </c>
      <c r="G749" t="n">
        <v>26.69</v>
      </c>
      <c r="H749" t="n">
        <v>0.41</v>
      </c>
      <c r="I749" t="n">
        <v>58</v>
      </c>
      <c r="J749" t="n">
        <v>163.04</v>
      </c>
      <c r="K749" t="n">
        <v>50.28</v>
      </c>
      <c r="L749" t="n">
        <v>3.75</v>
      </c>
      <c r="M749" t="n">
        <v>56</v>
      </c>
      <c r="N749" t="n">
        <v>29.01</v>
      </c>
      <c r="O749" t="n">
        <v>20342.46</v>
      </c>
      <c r="P749" t="n">
        <v>296.55</v>
      </c>
      <c r="Q749" t="n">
        <v>1397.32</v>
      </c>
      <c r="R749" t="n">
        <v>125.66</v>
      </c>
      <c r="S749" t="n">
        <v>66.97</v>
      </c>
      <c r="T749" t="n">
        <v>26544.07</v>
      </c>
      <c r="U749" t="n">
        <v>0.53</v>
      </c>
      <c r="V749" t="n">
        <v>0.82</v>
      </c>
      <c r="W749" t="n">
        <v>5.39</v>
      </c>
      <c r="X749" t="n">
        <v>1.63</v>
      </c>
      <c r="Y749" t="n">
        <v>1</v>
      </c>
      <c r="Z749" t="n">
        <v>10</v>
      </c>
    </row>
    <row r="750">
      <c r="A750" t="n">
        <v>12</v>
      </c>
      <c r="B750" t="n">
        <v>80</v>
      </c>
      <c r="C750" t="inlineStr">
        <is>
          <t xml:space="preserve">CONCLUIDO	</t>
        </is>
      </c>
      <c r="D750" t="n">
        <v>3.3604</v>
      </c>
      <c r="E750" t="n">
        <v>29.76</v>
      </c>
      <c r="F750" t="n">
        <v>25.69</v>
      </c>
      <c r="G750" t="n">
        <v>28.55</v>
      </c>
      <c r="H750" t="n">
        <v>0.43</v>
      </c>
      <c r="I750" t="n">
        <v>54</v>
      </c>
      <c r="J750" t="n">
        <v>163.4</v>
      </c>
      <c r="K750" t="n">
        <v>50.28</v>
      </c>
      <c r="L750" t="n">
        <v>4</v>
      </c>
      <c r="M750" t="n">
        <v>52</v>
      </c>
      <c r="N750" t="n">
        <v>29.12</v>
      </c>
      <c r="O750" t="n">
        <v>20386.62</v>
      </c>
      <c r="P750" t="n">
        <v>293.63</v>
      </c>
      <c r="Q750" t="n">
        <v>1397.22</v>
      </c>
      <c r="R750" t="n">
        <v>122.12</v>
      </c>
      <c r="S750" t="n">
        <v>66.97</v>
      </c>
      <c r="T750" t="n">
        <v>24791.2</v>
      </c>
      <c r="U750" t="n">
        <v>0.55</v>
      </c>
      <c r="V750" t="n">
        <v>0.82</v>
      </c>
      <c r="W750" t="n">
        <v>5.39</v>
      </c>
      <c r="X750" t="n">
        <v>1.53</v>
      </c>
      <c r="Y750" t="n">
        <v>1</v>
      </c>
      <c r="Z750" t="n">
        <v>10</v>
      </c>
    </row>
    <row r="751">
      <c r="A751" t="n">
        <v>13</v>
      </c>
      <c r="B751" t="n">
        <v>80</v>
      </c>
      <c r="C751" t="inlineStr">
        <is>
          <t xml:space="preserve">CONCLUIDO	</t>
        </is>
      </c>
      <c r="D751" t="n">
        <v>3.3862</v>
      </c>
      <c r="E751" t="n">
        <v>29.53</v>
      </c>
      <c r="F751" t="n">
        <v>25.6</v>
      </c>
      <c r="G751" t="n">
        <v>30.72</v>
      </c>
      <c r="H751" t="n">
        <v>0.46</v>
      </c>
      <c r="I751" t="n">
        <v>50</v>
      </c>
      <c r="J751" t="n">
        <v>163.76</v>
      </c>
      <c r="K751" t="n">
        <v>50.28</v>
      </c>
      <c r="L751" t="n">
        <v>4.25</v>
      </c>
      <c r="M751" t="n">
        <v>48</v>
      </c>
      <c r="N751" t="n">
        <v>29.23</v>
      </c>
      <c r="O751" t="n">
        <v>20430.81</v>
      </c>
      <c r="P751" t="n">
        <v>290.31</v>
      </c>
      <c r="Q751" t="n">
        <v>1397.34</v>
      </c>
      <c r="R751" t="n">
        <v>118.82</v>
      </c>
      <c r="S751" t="n">
        <v>66.97</v>
      </c>
      <c r="T751" t="n">
        <v>23159.21</v>
      </c>
      <c r="U751" t="n">
        <v>0.5600000000000001</v>
      </c>
      <c r="V751" t="n">
        <v>0.82</v>
      </c>
      <c r="W751" t="n">
        <v>5.39</v>
      </c>
      <c r="X751" t="n">
        <v>1.43</v>
      </c>
      <c r="Y751" t="n">
        <v>1</v>
      </c>
      <c r="Z751" t="n">
        <v>10</v>
      </c>
    </row>
    <row r="752">
      <c r="A752" t="n">
        <v>14</v>
      </c>
      <c r="B752" t="n">
        <v>80</v>
      </c>
      <c r="C752" t="inlineStr">
        <is>
          <t xml:space="preserve">CONCLUIDO	</t>
        </is>
      </c>
      <c r="D752" t="n">
        <v>3.4108</v>
      </c>
      <c r="E752" t="n">
        <v>29.32</v>
      </c>
      <c r="F752" t="n">
        <v>25.48</v>
      </c>
      <c r="G752" t="n">
        <v>32.53</v>
      </c>
      <c r="H752" t="n">
        <v>0.49</v>
      </c>
      <c r="I752" t="n">
        <v>47</v>
      </c>
      <c r="J752" t="n">
        <v>164.12</v>
      </c>
      <c r="K752" t="n">
        <v>50.28</v>
      </c>
      <c r="L752" t="n">
        <v>4.5</v>
      </c>
      <c r="M752" t="n">
        <v>45</v>
      </c>
      <c r="N752" t="n">
        <v>29.34</v>
      </c>
      <c r="O752" t="n">
        <v>20475.04</v>
      </c>
      <c r="P752" t="n">
        <v>287.31</v>
      </c>
      <c r="Q752" t="n">
        <v>1397.29</v>
      </c>
      <c r="R752" t="n">
        <v>115.29</v>
      </c>
      <c r="S752" t="n">
        <v>66.97</v>
      </c>
      <c r="T752" t="n">
        <v>21411.27</v>
      </c>
      <c r="U752" t="n">
        <v>0.58</v>
      </c>
      <c r="V752" t="n">
        <v>0.83</v>
      </c>
      <c r="W752" t="n">
        <v>5.37</v>
      </c>
      <c r="X752" t="n">
        <v>1.31</v>
      </c>
      <c r="Y752" t="n">
        <v>1</v>
      </c>
      <c r="Z752" t="n">
        <v>10</v>
      </c>
    </row>
    <row r="753">
      <c r="A753" t="n">
        <v>15</v>
      </c>
      <c r="B753" t="n">
        <v>80</v>
      </c>
      <c r="C753" t="inlineStr">
        <is>
          <t xml:space="preserve">CONCLUIDO	</t>
        </is>
      </c>
      <c r="D753" t="n">
        <v>3.4302</v>
      </c>
      <c r="E753" t="n">
        <v>29.15</v>
      </c>
      <c r="F753" t="n">
        <v>25.41</v>
      </c>
      <c r="G753" t="n">
        <v>34.65</v>
      </c>
      <c r="H753" t="n">
        <v>0.51</v>
      </c>
      <c r="I753" t="n">
        <v>44</v>
      </c>
      <c r="J753" t="n">
        <v>164.48</v>
      </c>
      <c r="K753" t="n">
        <v>50.28</v>
      </c>
      <c r="L753" t="n">
        <v>4.75</v>
      </c>
      <c r="M753" t="n">
        <v>42</v>
      </c>
      <c r="N753" t="n">
        <v>29.45</v>
      </c>
      <c r="O753" t="n">
        <v>20519.3</v>
      </c>
      <c r="P753" t="n">
        <v>284.72</v>
      </c>
      <c r="Q753" t="n">
        <v>1397.33</v>
      </c>
      <c r="R753" t="n">
        <v>113.05</v>
      </c>
      <c r="S753" t="n">
        <v>66.97</v>
      </c>
      <c r="T753" t="n">
        <v>20308.78</v>
      </c>
      <c r="U753" t="n">
        <v>0.59</v>
      </c>
      <c r="V753" t="n">
        <v>0.83</v>
      </c>
      <c r="W753" t="n">
        <v>5.37</v>
      </c>
      <c r="X753" t="n">
        <v>1.24</v>
      </c>
      <c r="Y753" t="n">
        <v>1</v>
      </c>
      <c r="Z753" t="n">
        <v>10</v>
      </c>
    </row>
    <row r="754">
      <c r="A754" t="n">
        <v>16</v>
      </c>
      <c r="B754" t="n">
        <v>80</v>
      </c>
      <c r="C754" t="inlineStr">
        <is>
          <t xml:space="preserve">CONCLUIDO	</t>
        </is>
      </c>
      <c r="D754" t="n">
        <v>3.4452</v>
      </c>
      <c r="E754" t="n">
        <v>29.03</v>
      </c>
      <c r="F754" t="n">
        <v>25.35</v>
      </c>
      <c r="G754" t="n">
        <v>36.21</v>
      </c>
      <c r="H754" t="n">
        <v>0.54</v>
      </c>
      <c r="I754" t="n">
        <v>42</v>
      </c>
      <c r="J754" t="n">
        <v>164.83</v>
      </c>
      <c r="K754" t="n">
        <v>50.28</v>
      </c>
      <c r="L754" t="n">
        <v>5</v>
      </c>
      <c r="M754" t="n">
        <v>40</v>
      </c>
      <c r="N754" t="n">
        <v>29.55</v>
      </c>
      <c r="O754" t="n">
        <v>20563.61</v>
      </c>
      <c r="P754" t="n">
        <v>282.49</v>
      </c>
      <c r="Q754" t="n">
        <v>1397.27</v>
      </c>
      <c r="R754" t="n">
        <v>110.86</v>
      </c>
      <c r="S754" t="n">
        <v>66.97</v>
      </c>
      <c r="T754" t="n">
        <v>19220.59</v>
      </c>
      <c r="U754" t="n">
        <v>0.6</v>
      </c>
      <c r="V754" t="n">
        <v>0.83</v>
      </c>
      <c r="W754" t="n">
        <v>5.37</v>
      </c>
      <c r="X754" t="n">
        <v>1.18</v>
      </c>
      <c r="Y754" t="n">
        <v>1</v>
      </c>
      <c r="Z754" t="n">
        <v>10</v>
      </c>
    </row>
    <row r="755">
      <c r="A755" t="n">
        <v>17</v>
      </c>
      <c r="B755" t="n">
        <v>80</v>
      </c>
      <c r="C755" t="inlineStr">
        <is>
          <t xml:space="preserve">CONCLUIDO	</t>
        </is>
      </c>
      <c r="D755" t="n">
        <v>3.4593</v>
      </c>
      <c r="E755" t="n">
        <v>28.91</v>
      </c>
      <c r="F755" t="n">
        <v>25.29</v>
      </c>
      <c r="G755" t="n">
        <v>37.94</v>
      </c>
      <c r="H755" t="n">
        <v>0.5600000000000001</v>
      </c>
      <c r="I755" t="n">
        <v>40</v>
      </c>
      <c r="J755" t="n">
        <v>165.19</v>
      </c>
      <c r="K755" t="n">
        <v>50.28</v>
      </c>
      <c r="L755" t="n">
        <v>5.25</v>
      </c>
      <c r="M755" t="n">
        <v>38</v>
      </c>
      <c r="N755" t="n">
        <v>29.66</v>
      </c>
      <c r="O755" t="n">
        <v>20607.95</v>
      </c>
      <c r="P755" t="n">
        <v>279.69</v>
      </c>
      <c r="Q755" t="n">
        <v>1397.18</v>
      </c>
      <c r="R755" t="n">
        <v>109.24</v>
      </c>
      <c r="S755" t="n">
        <v>66.97</v>
      </c>
      <c r="T755" t="n">
        <v>18419.36</v>
      </c>
      <c r="U755" t="n">
        <v>0.61</v>
      </c>
      <c r="V755" t="n">
        <v>0.83</v>
      </c>
      <c r="W755" t="n">
        <v>5.36</v>
      </c>
      <c r="X755" t="n">
        <v>1.13</v>
      </c>
      <c r="Y755" t="n">
        <v>1</v>
      </c>
      <c r="Z755" t="n">
        <v>10</v>
      </c>
    </row>
    <row r="756">
      <c r="A756" t="n">
        <v>18</v>
      </c>
      <c r="B756" t="n">
        <v>80</v>
      </c>
      <c r="C756" t="inlineStr">
        <is>
          <t xml:space="preserve">CONCLUIDO	</t>
        </is>
      </c>
      <c r="D756" t="n">
        <v>3.4817</v>
      </c>
      <c r="E756" t="n">
        <v>28.72</v>
      </c>
      <c r="F756" t="n">
        <v>25.2</v>
      </c>
      <c r="G756" t="n">
        <v>40.87</v>
      </c>
      <c r="H756" t="n">
        <v>0.59</v>
      </c>
      <c r="I756" t="n">
        <v>37</v>
      </c>
      <c r="J756" t="n">
        <v>165.55</v>
      </c>
      <c r="K756" t="n">
        <v>50.28</v>
      </c>
      <c r="L756" t="n">
        <v>5.5</v>
      </c>
      <c r="M756" t="n">
        <v>35</v>
      </c>
      <c r="N756" t="n">
        <v>29.77</v>
      </c>
      <c r="O756" t="n">
        <v>20652.33</v>
      </c>
      <c r="P756" t="n">
        <v>276.42</v>
      </c>
      <c r="Q756" t="n">
        <v>1397.3</v>
      </c>
      <c r="R756" t="n">
        <v>106.18</v>
      </c>
      <c r="S756" t="n">
        <v>66.97</v>
      </c>
      <c r="T756" t="n">
        <v>16905.28</v>
      </c>
      <c r="U756" t="n">
        <v>0.63</v>
      </c>
      <c r="V756" t="n">
        <v>0.84</v>
      </c>
      <c r="W756" t="n">
        <v>5.36</v>
      </c>
      <c r="X756" t="n">
        <v>1.04</v>
      </c>
      <c r="Y756" t="n">
        <v>1</v>
      </c>
      <c r="Z756" t="n">
        <v>10</v>
      </c>
    </row>
    <row r="757">
      <c r="A757" t="n">
        <v>19</v>
      </c>
      <c r="B757" t="n">
        <v>80</v>
      </c>
      <c r="C757" t="inlineStr">
        <is>
          <t xml:space="preserve">CONCLUIDO	</t>
        </is>
      </c>
      <c r="D757" t="n">
        <v>3.4876</v>
      </c>
      <c r="E757" t="n">
        <v>28.67</v>
      </c>
      <c r="F757" t="n">
        <v>25.19</v>
      </c>
      <c r="G757" t="n">
        <v>41.98</v>
      </c>
      <c r="H757" t="n">
        <v>0.61</v>
      </c>
      <c r="I757" t="n">
        <v>36</v>
      </c>
      <c r="J757" t="n">
        <v>165.91</v>
      </c>
      <c r="K757" t="n">
        <v>50.28</v>
      </c>
      <c r="L757" t="n">
        <v>5.75</v>
      </c>
      <c r="M757" t="n">
        <v>34</v>
      </c>
      <c r="N757" t="n">
        <v>29.88</v>
      </c>
      <c r="O757" t="n">
        <v>20696.74</v>
      </c>
      <c r="P757" t="n">
        <v>275.03</v>
      </c>
      <c r="Q757" t="n">
        <v>1397.23</v>
      </c>
      <c r="R757" t="n">
        <v>105.91</v>
      </c>
      <c r="S757" t="n">
        <v>66.97</v>
      </c>
      <c r="T757" t="n">
        <v>16777.82</v>
      </c>
      <c r="U757" t="n">
        <v>0.63</v>
      </c>
      <c r="V757" t="n">
        <v>0.84</v>
      </c>
      <c r="W757" t="n">
        <v>5.35</v>
      </c>
      <c r="X757" t="n">
        <v>1.02</v>
      </c>
      <c r="Y757" t="n">
        <v>1</v>
      </c>
      <c r="Z757" t="n">
        <v>10</v>
      </c>
    </row>
    <row r="758">
      <c r="A758" t="n">
        <v>20</v>
      </c>
      <c r="B758" t="n">
        <v>80</v>
      </c>
      <c r="C758" t="inlineStr">
        <is>
          <t xml:space="preserve">CONCLUIDO	</t>
        </is>
      </c>
      <c r="D758" t="n">
        <v>3.5062</v>
      </c>
      <c r="E758" t="n">
        <v>28.52</v>
      </c>
      <c r="F758" t="n">
        <v>25.1</v>
      </c>
      <c r="G758" t="n">
        <v>44.3</v>
      </c>
      <c r="H758" t="n">
        <v>0.64</v>
      </c>
      <c r="I758" t="n">
        <v>34</v>
      </c>
      <c r="J758" t="n">
        <v>166.27</v>
      </c>
      <c r="K758" t="n">
        <v>50.28</v>
      </c>
      <c r="L758" t="n">
        <v>6</v>
      </c>
      <c r="M758" t="n">
        <v>32</v>
      </c>
      <c r="N758" t="n">
        <v>29.99</v>
      </c>
      <c r="O758" t="n">
        <v>20741.2</v>
      </c>
      <c r="P758" t="n">
        <v>271.87</v>
      </c>
      <c r="Q758" t="n">
        <v>1397.36</v>
      </c>
      <c r="R758" t="n">
        <v>102.73</v>
      </c>
      <c r="S758" t="n">
        <v>66.97</v>
      </c>
      <c r="T758" t="n">
        <v>15194.45</v>
      </c>
      <c r="U758" t="n">
        <v>0.65</v>
      </c>
      <c r="V758" t="n">
        <v>0.84</v>
      </c>
      <c r="W758" t="n">
        <v>5.36</v>
      </c>
      <c r="X758" t="n">
        <v>0.93</v>
      </c>
      <c r="Y758" t="n">
        <v>1</v>
      </c>
      <c r="Z758" t="n">
        <v>10</v>
      </c>
    </row>
    <row r="759">
      <c r="A759" t="n">
        <v>21</v>
      </c>
      <c r="B759" t="n">
        <v>80</v>
      </c>
      <c r="C759" t="inlineStr">
        <is>
          <t xml:space="preserve">CONCLUIDO	</t>
        </is>
      </c>
      <c r="D759" t="n">
        <v>3.5194</v>
      </c>
      <c r="E759" t="n">
        <v>28.41</v>
      </c>
      <c r="F759" t="n">
        <v>25.06</v>
      </c>
      <c r="G759" t="n">
        <v>46.98</v>
      </c>
      <c r="H759" t="n">
        <v>0.66</v>
      </c>
      <c r="I759" t="n">
        <v>32</v>
      </c>
      <c r="J759" t="n">
        <v>166.64</v>
      </c>
      <c r="K759" t="n">
        <v>50.28</v>
      </c>
      <c r="L759" t="n">
        <v>6.25</v>
      </c>
      <c r="M759" t="n">
        <v>30</v>
      </c>
      <c r="N759" t="n">
        <v>30.11</v>
      </c>
      <c r="O759" t="n">
        <v>20785.69</v>
      </c>
      <c r="P759" t="n">
        <v>269.78</v>
      </c>
      <c r="Q759" t="n">
        <v>1397.19</v>
      </c>
      <c r="R759" t="n">
        <v>101.57</v>
      </c>
      <c r="S759" t="n">
        <v>66.97</v>
      </c>
      <c r="T759" t="n">
        <v>14627.31</v>
      </c>
      <c r="U759" t="n">
        <v>0.66</v>
      </c>
      <c r="V759" t="n">
        <v>0.84</v>
      </c>
      <c r="W759" t="n">
        <v>5.35</v>
      </c>
      <c r="X759" t="n">
        <v>0.89</v>
      </c>
      <c r="Y759" t="n">
        <v>1</v>
      </c>
      <c r="Z759" t="n">
        <v>10</v>
      </c>
    </row>
    <row r="760">
      <c r="A760" t="n">
        <v>22</v>
      </c>
      <c r="B760" t="n">
        <v>80</v>
      </c>
      <c r="C760" t="inlineStr">
        <is>
          <t xml:space="preserve">CONCLUIDO	</t>
        </is>
      </c>
      <c r="D760" t="n">
        <v>3.5272</v>
      </c>
      <c r="E760" t="n">
        <v>28.35</v>
      </c>
      <c r="F760" t="n">
        <v>25.03</v>
      </c>
      <c r="G760" t="n">
        <v>48.44</v>
      </c>
      <c r="H760" t="n">
        <v>0.6899999999999999</v>
      </c>
      <c r="I760" t="n">
        <v>31</v>
      </c>
      <c r="J760" t="n">
        <v>167</v>
      </c>
      <c r="K760" t="n">
        <v>50.28</v>
      </c>
      <c r="L760" t="n">
        <v>6.5</v>
      </c>
      <c r="M760" t="n">
        <v>29</v>
      </c>
      <c r="N760" t="n">
        <v>30.22</v>
      </c>
      <c r="O760" t="n">
        <v>20830.22</v>
      </c>
      <c r="P760" t="n">
        <v>268.09</v>
      </c>
      <c r="Q760" t="n">
        <v>1397.2</v>
      </c>
      <c r="R760" t="n">
        <v>100.74</v>
      </c>
      <c r="S760" t="n">
        <v>66.97</v>
      </c>
      <c r="T760" t="n">
        <v>14218.72</v>
      </c>
      <c r="U760" t="n">
        <v>0.66</v>
      </c>
      <c r="V760" t="n">
        <v>0.84</v>
      </c>
      <c r="W760" t="n">
        <v>5.34</v>
      </c>
      <c r="X760" t="n">
        <v>0.86</v>
      </c>
      <c r="Y760" t="n">
        <v>1</v>
      </c>
      <c r="Z760" t="n">
        <v>10</v>
      </c>
    </row>
    <row r="761">
      <c r="A761" t="n">
        <v>23</v>
      </c>
      <c r="B761" t="n">
        <v>80</v>
      </c>
      <c r="C761" t="inlineStr">
        <is>
          <t xml:space="preserve">CONCLUIDO	</t>
        </is>
      </c>
      <c r="D761" t="n">
        <v>3.5354</v>
      </c>
      <c r="E761" t="n">
        <v>28.28</v>
      </c>
      <c r="F761" t="n">
        <v>24.99</v>
      </c>
      <c r="G761" t="n">
        <v>49.99</v>
      </c>
      <c r="H761" t="n">
        <v>0.71</v>
      </c>
      <c r="I761" t="n">
        <v>30</v>
      </c>
      <c r="J761" t="n">
        <v>167.36</v>
      </c>
      <c r="K761" t="n">
        <v>50.28</v>
      </c>
      <c r="L761" t="n">
        <v>6.75</v>
      </c>
      <c r="M761" t="n">
        <v>28</v>
      </c>
      <c r="N761" t="n">
        <v>30.33</v>
      </c>
      <c r="O761" t="n">
        <v>20874.78</v>
      </c>
      <c r="P761" t="n">
        <v>264.8</v>
      </c>
      <c r="Q761" t="n">
        <v>1397.41</v>
      </c>
      <c r="R761" t="n">
        <v>99.45</v>
      </c>
      <c r="S761" t="n">
        <v>66.97</v>
      </c>
      <c r="T761" t="n">
        <v>13575.99</v>
      </c>
      <c r="U761" t="n">
        <v>0.67</v>
      </c>
      <c r="V761" t="n">
        <v>0.84</v>
      </c>
      <c r="W761" t="n">
        <v>5.34</v>
      </c>
      <c r="X761" t="n">
        <v>0.83</v>
      </c>
      <c r="Y761" t="n">
        <v>1</v>
      </c>
      <c r="Z761" t="n">
        <v>10</v>
      </c>
    </row>
    <row r="762">
      <c r="A762" t="n">
        <v>24</v>
      </c>
      <c r="B762" t="n">
        <v>80</v>
      </c>
      <c r="C762" t="inlineStr">
        <is>
          <t xml:space="preserve">CONCLUIDO	</t>
        </is>
      </c>
      <c r="D762" t="n">
        <v>3.5476</v>
      </c>
      <c r="E762" t="n">
        <v>28.19</v>
      </c>
      <c r="F762" t="n">
        <v>24.96</v>
      </c>
      <c r="G762" t="n">
        <v>53.49</v>
      </c>
      <c r="H762" t="n">
        <v>0.74</v>
      </c>
      <c r="I762" t="n">
        <v>28</v>
      </c>
      <c r="J762" t="n">
        <v>167.72</v>
      </c>
      <c r="K762" t="n">
        <v>50.28</v>
      </c>
      <c r="L762" t="n">
        <v>7</v>
      </c>
      <c r="M762" t="n">
        <v>26</v>
      </c>
      <c r="N762" t="n">
        <v>30.44</v>
      </c>
      <c r="O762" t="n">
        <v>20919.39</v>
      </c>
      <c r="P762" t="n">
        <v>262.77</v>
      </c>
      <c r="Q762" t="n">
        <v>1397.25</v>
      </c>
      <c r="R762" t="n">
        <v>98.38</v>
      </c>
      <c r="S762" t="n">
        <v>66.97</v>
      </c>
      <c r="T762" t="n">
        <v>13053.6</v>
      </c>
      <c r="U762" t="n">
        <v>0.68</v>
      </c>
      <c r="V762" t="n">
        <v>0.84</v>
      </c>
      <c r="W762" t="n">
        <v>5.34</v>
      </c>
      <c r="X762" t="n">
        <v>0.8</v>
      </c>
      <c r="Y762" t="n">
        <v>1</v>
      </c>
      <c r="Z762" t="n">
        <v>10</v>
      </c>
    </row>
    <row r="763">
      <c r="A763" t="n">
        <v>25</v>
      </c>
      <c r="B763" t="n">
        <v>80</v>
      </c>
      <c r="C763" t="inlineStr">
        <is>
          <t xml:space="preserve">CONCLUIDO	</t>
        </is>
      </c>
      <c r="D763" t="n">
        <v>3.5595</v>
      </c>
      <c r="E763" t="n">
        <v>28.09</v>
      </c>
      <c r="F763" t="n">
        <v>24.9</v>
      </c>
      <c r="G763" t="n">
        <v>55.33</v>
      </c>
      <c r="H763" t="n">
        <v>0.76</v>
      </c>
      <c r="I763" t="n">
        <v>27</v>
      </c>
      <c r="J763" t="n">
        <v>168.08</v>
      </c>
      <c r="K763" t="n">
        <v>50.28</v>
      </c>
      <c r="L763" t="n">
        <v>7.25</v>
      </c>
      <c r="M763" t="n">
        <v>25</v>
      </c>
      <c r="N763" t="n">
        <v>30.55</v>
      </c>
      <c r="O763" t="n">
        <v>20964.03</v>
      </c>
      <c r="P763" t="n">
        <v>259.55</v>
      </c>
      <c r="Q763" t="n">
        <v>1397.19</v>
      </c>
      <c r="R763" t="n">
        <v>96.56</v>
      </c>
      <c r="S763" t="n">
        <v>66.97</v>
      </c>
      <c r="T763" t="n">
        <v>12146.49</v>
      </c>
      <c r="U763" t="n">
        <v>0.6899999999999999</v>
      </c>
      <c r="V763" t="n">
        <v>0.85</v>
      </c>
      <c r="W763" t="n">
        <v>5.33</v>
      </c>
      <c r="X763" t="n">
        <v>0.73</v>
      </c>
      <c r="Y763" t="n">
        <v>1</v>
      </c>
      <c r="Z763" t="n">
        <v>10</v>
      </c>
    </row>
    <row r="764">
      <c r="A764" t="n">
        <v>26</v>
      </c>
      <c r="B764" t="n">
        <v>80</v>
      </c>
      <c r="C764" t="inlineStr">
        <is>
          <t xml:space="preserve">CONCLUIDO	</t>
        </is>
      </c>
      <c r="D764" t="n">
        <v>3.5647</v>
      </c>
      <c r="E764" t="n">
        <v>28.05</v>
      </c>
      <c r="F764" t="n">
        <v>24.89</v>
      </c>
      <c r="G764" t="n">
        <v>57.44</v>
      </c>
      <c r="H764" t="n">
        <v>0.79</v>
      </c>
      <c r="I764" t="n">
        <v>26</v>
      </c>
      <c r="J764" t="n">
        <v>168.44</v>
      </c>
      <c r="K764" t="n">
        <v>50.28</v>
      </c>
      <c r="L764" t="n">
        <v>7.5</v>
      </c>
      <c r="M764" t="n">
        <v>24</v>
      </c>
      <c r="N764" t="n">
        <v>30.66</v>
      </c>
      <c r="O764" t="n">
        <v>21008.71</v>
      </c>
      <c r="P764" t="n">
        <v>257.06</v>
      </c>
      <c r="Q764" t="n">
        <v>1397.19</v>
      </c>
      <c r="R764" t="n">
        <v>96.01000000000001</v>
      </c>
      <c r="S764" t="n">
        <v>66.97</v>
      </c>
      <c r="T764" t="n">
        <v>11877.99</v>
      </c>
      <c r="U764" t="n">
        <v>0.7</v>
      </c>
      <c r="V764" t="n">
        <v>0.85</v>
      </c>
      <c r="W764" t="n">
        <v>5.34</v>
      </c>
      <c r="X764" t="n">
        <v>0.73</v>
      </c>
      <c r="Y764" t="n">
        <v>1</v>
      </c>
      <c r="Z764" t="n">
        <v>10</v>
      </c>
    </row>
    <row r="765">
      <c r="A765" t="n">
        <v>27</v>
      </c>
      <c r="B765" t="n">
        <v>80</v>
      </c>
      <c r="C765" t="inlineStr">
        <is>
          <t xml:space="preserve">CONCLUIDO	</t>
        </is>
      </c>
      <c r="D765" t="n">
        <v>3.5734</v>
      </c>
      <c r="E765" t="n">
        <v>27.98</v>
      </c>
      <c r="F765" t="n">
        <v>24.85</v>
      </c>
      <c r="G765" t="n">
        <v>59.65</v>
      </c>
      <c r="H765" t="n">
        <v>0.8100000000000001</v>
      </c>
      <c r="I765" t="n">
        <v>25</v>
      </c>
      <c r="J765" t="n">
        <v>168.81</v>
      </c>
      <c r="K765" t="n">
        <v>50.28</v>
      </c>
      <c r="L765" t="n">
        <v>7.75</v>
      </c>
      <c r="M765" t="n">
        <v>23</v>
      </c>
      <c r="N765" t="n">
        <v>30.78</v>
      </c>
      <c r="O765" t="n">
        <v>21053.43</v>
      </c>
      <c r="P765" t="n">
        <v>255.54</v>
      </c>
      <c r="Q765" t="n">
        <v>1397.18</v>
      </c>
      <c r="R765" t="n">
        <v>94.92</v>
      </c>
      <c r="S765" t="n">
        <v>66.97</v>
      </c>
      <c r="T765" t="n">
        <v>11338.55</v>
      </c>
      <c r="U765" t="n">
        <v>0.71</v>
      </c>
      <c r="V765" t="n">
        <v>0.85</v>
      </c>
      <c r="W765" t="n">
        <v>5.34</v>
      </c>
      <c r="X765" t="n">
        <v>0.6899999999999999</v>
      </c>
      <c r="Y765" t="n">
        <v>1</v>
      </c>
      <c r="Z765" t="n">
        <v>10</v>
      </c>
    </row>
    <row r="766">
      <c r="A766" t="n">
        <v>28</v>
      </c>
      <c r="B766" t="n">
        <v>80</v>
      </c>
      <c r="C766" t="inlineStr">
        <is>
          <t xml:space="preserve">CONCLUIDO	</t>
        </is>
      </c>
      <c r="D766" t="n">
        <v>3.5819</v>
      </c>
      <c r="E766" t="n">
        <v>27.92</v>
      </c>
      <c r="F766" t="n">
        <v>24.82</v>
      </c>
      <c r="G766" t="n">
        <v>62.05</v>
      </c>
      <c r="H766" t="n">
        <v>0.84</v>
      </c>
      <c r="I766" t="n">
        <v>24</v>
      </c>
      <c r="J766" t="n">
        <v>169.17</v>
      </c>
      <c r="K766" t="n">
        <v>50.28</v>
      </c>
      <c r="L766" t="n">
        <v>8</v>
      </c>
      <c r="M766" t="n">
        <v>22</v>
      </c>
      <c r="N766" t="n">
        <v>30.89</v>
      </c>
      <c r="O766" t="n">
        <v>21098.19</v>
      </c>
      <c r="P766" t="n">
        <v>252.41</v>
      </c>
      <c r="Q766" t="n">
        <v>1397.18</v>
      </c>
      <c r="R766" t="n">
        <v>93.83</v>
      </c>
      <c r="S766" t="n">
        <v>66.97</v>
      </c>
      <c r="T766" t="n">
        <v>10798.38</v>
      </c>
      <c r="U766" t="n">
        <v>0.71</v>
      </c>
      <c r="V766" t="n">
        <v>0.85</v>
      </c>
      <c r="W766" t="n">
        <v>5.33</v>
      </c>
      <c r="X766" t="n">
        <v>0.65</v>
      </c>
      <c r="Y766" t="n">
        <v>1</v>
      </c>
      <c r="Z766" t="n">
        <v>10</v>
      </c>
    </row>
    <row r="767">
      <c r="A767" t="n">
        <v>29</v>
      </c>
      <c r="B767" t="n">
        <v>80</v>
      </c>
      <c r="C767" t="inlineStr">
        <is>
          <t xml:space="preserve">CONCLUIDO	</t>
        </is>
      </c>
      <c r="D767" t="n">
        <v>3.5901</v>
      </c>
      <c r="E767" t="n">
        <v>27.85</v>
      </c>
      <c r="F767" t="n">
        <v>24.79</v>
      </c>
      <c r="G767" t="n">
        <v>64.67</v>
      </c>
      <c r="H767" t="n">
        <v>0.86</v>
      </c>
      <c r="I767" t="n">
        <v>23</v>
      </c>
      <c r="J767" t="n">
        <v>169.53</v>
      </c>
      <c r="K767" t="n">
        <v>50.28</v>
      </c>
      <c r="L767" t="n">
        <v>8.25</v>
      </c>
      <c r="M767" t="n">
        <v>21</v>
      </c>
      <c r="N767" t="n">
        <v>31</v>
      </c>
      <c r="O767" t="n">
        <v>21142.98</v>
      </c>
      <c r="P767" t="n">
        <v>249.89</v>
      </c>
      <c r="Q767" t="n">
        <v>1397.25</v>
      </c>
      <c r="R767" t="n">
        <v>93.04000000000001</v>
      </c>
      <c r="S767" t="n">
        <v>66.97</v>
      </c>
      <c r="T767" t="n">
        <v>10407.4</v>
      </c>
      <c r="U767" t="n">
        <v>0.72</v>
      </c>
      <c r="V767" t="n">
        <v>0.85</v>
      </c>
      <c r="W767" t="n">
        <v>5.33</v>
      </c>
      <c r="X767" t="n">
        <v>0.62</v>
      </c>
      <c r="Y767" t="n">
        <v>1</v>
      </c>
      <c r="Z767" t="n">
        <v>10</v>
      </c>
    </row>
    <row r="768">
      <c r="A768" t="n">
        <v>30</v>
      </c>
      <c r="B768" t="n">
        <v>80</v>
      </c>
      <c r="C768" t="inlineStr">
        <is>
          <t xml:space="preserve">CONCLUIDO	</t>
        </is>
      </c>
      <c r="D768" t="n">
        <v>3.5963</v>
      </c>
      <c r="E768" t="n">
        <v>27.81</v>
      </c>
      <c r="F768" t="n">
        <v>24.77</v>
      </c>
      <c r="G768" t="n">
        <v>67.56</v>
      </c>
      <c r="H768" t="n">
        <v>0.89</v>
      </c>
      <c r="I768" t="n">
        <v>22</v>
      </c>
      <c r="J768" t="n">
        <v>169.9</v>
      </c>
      <c r="K768" t="n">
        <v>50.28</v>
      </c>
      <c r="L768" t="n">
        <v>8.5</v>
      </c>
      <c r="M768" t="n">
        <v>20</v>
      </c>
      <c r="N768" t="n">
        <v>31.12</v>
      </c>
      <c r="O768" t="n">
        <v>21187.82</v>
      </c>
      <c r="P768" t="n">
        <v>248</v>
      </c>
      <c r="Q768" t="n">
        <v>1397.26</v>
      </c>
      <c r="R768" t="n">
        <v>92.26000000000001</v>
      </c>
      <c r="S768" t="n">
        <v>66.97</v>
      </c>
      <c r="T768" t="n">
        <v>10023.12</v>
      </c>
      <c r="U768" t="n">
        <v>0.73</v>
      </c>
      <c r="V768" t="n">
        <v>0.85</v>
      </c>
      <c r="W768" t="n">
        <v>5.33</v>
      </c>
      <c r="X768" t="n">
        <v>0.61</v>
      </c>
      <c r="Y768" t="n">
        <v>1</v>
      </c>
      <c r="Z768" t="n">
        <v>10</v>
      </c>
    </row>
    <row r="769">
      <c r="A769" t="n">
        <v>31</v>
      </c>
      <c r="B769" t="n">
        <v>80</v>
      </c>
      <c r="C769" t="inlineStr">
        <is>
          <t xml:space="preserve">CONCLUIDO	</t>
        </is>
      </c>
      <c r="D769" t="n">
        <v>3.6058</v>
      </c>
      <c r="E769" t="n">
        <v>27.73</v>
      </c>
      <c r="F769" t="n">
        <v>24.73</v>
      </c>
      <c r="G769" t="n">
        <v>70.66</v>
      </c>
      <c r="H769" t="n">
        <v>0.91</v>
      </c>
      <c r="I769" t="n">
        <v>21</v>
      </c>
      <c r="J769" t="n">
        <v>170.26</v>
      </c>
      <c r="K769" t="n">
        <v>50.28</v>
      </c>
      <c r="L769" t="n">
        <v>8.75</v>
      </c>
      <c r="M769" t="n">
        <v>19</v>
      </c>
      <c r="N769" t="n">
        <v>31.23</v>
      </c>
      <c r="O769" t="n">
        <v>21232.69</v>
      </c>
      <c r="P769" t="n">
        <v>243.74</v>
      </c>
      <c r="Q769" t="n">
        <v>1397.26</v>
      </c>
      <c r="R769" t="n">
        <v>90.73999999999999</v>
      </c>
      <c r="S769" t="n">
        <v>66.97</v>
      </c>
      <c r="T769" t="n">
        <v>9267.07</v>
      </c>
      <c r="U769" t="n">
        <v>0.74</v>
      </c>
      <c r="V769" t="n">
        <v>0.85</v>
      </c>
      <c r="W769" t="n">
        <v>5.33</v>
      </c>
      <c r="X769" t="n">
        <v>0.57</v>
      </c>
      <c r="Y769" t="n">
        <v>1</v>
      </c>
      <c r="Z769" t="n">
        <v>10</v>
      </c>
    </row>
    <row r="770">
      <c r="A770" t="n">
        <v>32</v>
      </c>
      <c r="B770" t="n">
        <v>80</v>
      </c>
      <c r="C770" t="inlineStr">
        <is>
          <t xml:space="preserve">CONCLUIDO	</t>
        </is>
      </c>
      <c r="D770" t="n">
        <v>3.6069</v>
      </c>
      <c r="E770" t="n">
        <v>27.72</v>
      </c>
      <c r="F770" t="n">
        <v>24.72</v>
      </c>
      <c r="G770" t="n">
        <v>70.64</v>
      </c>
      <c r="H770" t="n">
        <v>0.9399999999999999</v>
      </c>
      <c r="I770" t="n">
        <v>21</v>
      </c>
      <c r="J770" t="n">
        <v>170.62</v>
      </c>
      <c r="K770" t="n">
        <v>50.28</v>
      </c>
      <c r="L770" t="n">
        <v>9</v>
      </c>
      <c r="M770" t="n">
        <v>18</v>
      </c>
      <c r="N770" t="n">
        <v>31.34</v>
      </c>
      <c r="O770" t="n">
        <v>21277.6</v>
      </c>
      <c r="P770" t="n">
        <v>241.85</v>
      </c>
      <c r="Q770" t="n">
        <v>1397.32</v>
      </c>
      <c r="R770" t="n">
        <v>90.77</v>
      </c>
      <c r="S770" t="n">
        <v>66.97</v>
      </c>
      <c r="T770" t="n">
        <v>9281.209999999999</v>
      </c>
      <c r="U770" t="n">
        <v>0.74</v>
      </c>
      <c r="V770" t="n">
        <v>0.85</v>
      </c>
      <c r="W770" t="n">
        <v>5.33</v>
      </c>
      <c r="X770" t="n">
        <v>0.5600000000000001</v>
      </c>
      <c r="Y770" t="n">
        <v>1</v>
      </c>
      <c r="Z770" t="n">
        <v>10</v>
      </c>
    </row>
    <row r="771">
      <c r="A771" t="n">
        <v>33</v>
      </c>
      <c r="B771" t="n">
        <v>80</v>
      </c>
      <c r="C771" t="inlineStr">
        <is>
          <t xml:space="preserve">CONCLUIDO	</t>
        </is>
      </c>
      <c r="D771" t="n">
        <v>3.6134</v>
      </c>
      <c r="E771" t="n">
        <v>27.67</v>
      </c>
      <c r="F771" t="n">
        <v>24.71</v>
      </c>
      <c r="G771" t="n">
        <v>74.12</v>
      </c>
      <c r="H771" t="n">
        <v>0.96</v>
      </c>
      <c r="I771" t="n">
        <v>20</v>
      </c>
      <c r="J771" t="n">
        <v>170.99</v>
      </c>
      <c r="K771" t="n">
        <v>50.28</v>
      </c>
      <c r="L771" t="n">
        <v>9.25</v>
      </c>
      <c r="M771" t="n">
        <v>14</v>
      </c>
      <c r="N771" t="n">
        <v>31.46</v>
      </c>
      <c r="O771" t="n">
        <v>21322.55</v>
      </c>
      <c r="P771" t="n">
        <v>241.3</v>
      </c>
      <c r="Q771" t="n">
        <v>1397.22</v>
      </c>
      <c r="R771" t="n">
        <v>90.18000000000001</v>
      </c>
      <c r="S771" t="n">
        <v>66.97</v>
      </c>
      <c r="T771" t="n">
        <v>8991.48</v>
      </c>
      <c r="U771" t="n">
        <v>0.74</v>
      </c>
      <c r="V771" t="n">
        <v>0.85</v>
      </c>
      <c r="W771" t="n">
        <v>5.33</v>
      </c>
      <c r="X771" t="n">
        <v>0.54</v>
      </c>
      <c r="Y771" t="n">
        <v>1</v>
      </c>
      <c r="Z771" t="n">
        <v>10</v>
      </c>
    </row>
    <row r="772">
      <c r="A772" t="n">
        <v>34</v>
      </c>
      <c r="B772" t="n">
        <v>80</v>
      </c>
      <c r="C772" t="inlineStr">
        <is>
          <t xml:space="preserve">CONCLUIDO	</t>
        </is>
      </c>
      <c r="D772" t="n">
        <v>3.6123</v>
      </c>
      <c r="E772" t="n">
        <v>27.68</v>
      </c>
      <c r="F772" t="n">
        <v>24.71</v>
      </c>
      <c r="G772" t="n">
        <v>74.14</v>
      </c>
      <c r="H772" t="n">
        <v>0.98</v>
      </c>
      <c r="I772" t="n">
        <v>20</v>
      </c>
      <c r="J772" t="n">
        <v>171.35</v>
      </c>
      <c r="K772" t="n">
        <v>50.28</v>
      </c>
      <c r="L772" t="n">
        <v>9.5</v>
      </c>
      <c r="M772" t="n">
        <v>12</v>
      </c>
      <c r="N772" t="n">
        <v>31.57</v>
      </c>
      <c r="O772" t="n">
        <v>21367.54</v>
      </c>
      <c r="P772" t="n">
        <v>240.81</v>
      </c>
      <c r="Q772" t="n">
        <v>1397.24</v>
      </c>
      <c r="R772" t="n">
        <v>90.09</v>
      </c>
      <c r="S772" t="n">
        <v>66.97</v>
      </c>
      <c r="T772" t="n">
        <v>8945.76</v>
      </c>
      <c r="U772" t="n">
        <v>0.74</v>
      </c>
      <c r="V772" t="n">
        <v>0.85</v>
      </c>
      <c r="W772" t="n">
        <v>5.34</v>
      </c>
      <c r="X772" t="n">
        <v>0.55</v>
      </c>
      <c r="Y772" t="n">
        <v>1</v>
      </c>
      <c r="Z772" t="n">
        <v>10</v>
      </c>
    </row>
    <row r="773">
      <c r="A773" t="n">
        <v>35</v>
      </c>
      <c r="B773" t="n">
        <v>80</v>
      </c>
      <c r="C773" t="inlineStr">
        <is>
          <t xml:space="preserve">CONCLUIDO	</t>
        </is>
      </c>
      <c r="D773" t="n">
        <v>3.6192</v>
      </c>
      <c r="E773" t="n">
        <v>27.63</v>
      </c>
      <c r="F773" t="n">
        <v>24.69</v>
      </c>
      <c r="G773" t="n">
        <v>77.98</v>
      </c>
      <c r="H773" t="n">
        <v>1.01</v>
      </c>
      <c r="I773" t="n">
        <v>19</v>
      </c>
      <c r="J773" t="n">
        <v>171.72</v>
      </c>
      <c r="K773" t="n">
        <v>50.28</v>
      </c>
      <c r="L773" t="n">
        <v>9.75</v>
      </c>
      <c r="M773" t="n">
        <v>7</v>
      </c>
      <c r="N773" t="n">
        <v>31.69</v>
      </c>
      <c r="O773" t="n">
        <v>21412.57</v>
      </c>
      <c r="P773" t="n">
        <v>237.73</v>
      </c>
      <c r="Q773" t="n">
        <v>1397.29</v>
      </c>
      <c r="R773" t="n">
        <v>89.12</v>
      </c>
      <c r="S773" t="n">
        <v>66.97</v>
      </c>
      <c r="T773" t="n">
        <v>8465.35</v>
      </c>
      <c r="U773" t="n">
        <v>0.75</v>
      </c>
      <c r="V773" t="n">
        <v>0.85</v>
      </c>
      <c r="W773" t="n">
        <v>5.34</v>
      </c>
      <c r="X773" t="n">
        <v>0.53</v>
      </c>
      <c r="Y773" t="n">
        <v>1</v>
      </c>
      <c r="Z773" t="n">
        <v>10</v>
      </c>
    </row>
    <row r="774">
      <c r="A774" t="n">
        <v>36</v>
      </c>
      <c r="B774" t="n">
        <v>80</v>
      </c>
      <c r="C774" t="inlineStr">
        <is>
          <t xml:space="preserve">CONCLUIDO	</t>
        </is>
      </c>
      <c r="D774" t="n">
        <v>3.6183</v>
      </c>
      <c r="E774" t="n">
        <v>27.64</v>
      </c>
      <c r="F774" t="n">
        <v>24.7</v>
      </c>
      <c r="G774" t="n">
        <v>78</v>
      </c>
      <c r="H774" t="n">
        <v>1.03</v>
      </c>
      <c r="I774" t="n">
        <v>19</v>
      </c>
      <c r="J774" t="n">
        <v>172.08</v>
      </c>
      <c r="K774" t="n">
        <v>50.28</v>
      </c>
      <c r="L774" t="n">
        <v>10</v>
      </c>
      <c r="M774" t="n">
        <v>4</v>
      </c>
      <c r="N774" t="n">
        <v>31.8</v>
      </c>
      <c r="O774" t="n">
        <v>21457.64</v>
      </c>
      <c r="P774" t="n">
        <v>238.08</v>
      </c>
      <c r="Q774" t="n">
        <v>1397.32</v>
      </c>
      <c r="R774" t="n">
        <v>89.43000000000001</v>
      </c>
      <c r="S774" t="n">
        <v>66.97</v>
      </c>
      <c r="T774" t="n">
        <v>8620.02</v>
      </c>
      <c r="U774" t="n">
        <v>0.75</v>
      </c>
      <c r="V774" t="n">
        <v>0.85</v>
      </c>
      <c r="W774" t="n">
        <v>5.34</v>
      </c>
      <c r="X774" t="n">
        <v>0.53</v>
      </c>
      <c r="Y774" t="n">
        <v>1</v>
      </c>
      <c r="Z774" t="n">
        <v>10</v>
      </c>
    </row>
    <row r="775">
      <c r="A775" t="n">
        <v>37</v>
      </c>
      <c r="B775" t="n">
        <v>80</v>
      </c>
      <c r="C775" t="inlineStr">
        <is>
          <t xml:space="preserve">CONCLUIDO	</t>
        </is>
      </c>
      <c r="D775" t="n">
        <v>3.6182</v>
      </c>
      <c r="E775" t="n">
        <v>27.64</v>
      </c>
      <c r="F775" t="n">
        <v>24.7</v>
      </c>
      <c r="G775" t="n">
        <v>78</v>
      </c>
      <c r="H775" t="n">
        <v>1.05</v>
      </c>
      <c r="I775" t="n">
        <v>19</v>
      </c>
      <c r="J775" t="n">
        <v>172.45</v>
      </c>
      <c r="K775" t="n">
        <v>50.28</v>
      </c>
      <c r="L775" t="n">
        <v>10.25</v>
      </c>
      <c r="M775" t="n">
        <v>1</v>
      </c>
      <c r="N775" t="n">
        <v>31.92</v>
      </c>
      <c r="O775" t="n">
        <v>21502.75</v>
      </c>
      <c r="P775" t="n">
        <v>237.73</v>
      </c>
      <c r="Q775" t="n">
        <v>1397.27</v>
      </c>
      <c r="R775" t="n">
        <v>89.34999999999999</v>
      </c>
      <c r="S775" t="n">
        <v>66.97</v>
      </c>
      <c r="T775" t="n">
        <v>8582.93</v>
      </c>
      <c r="U775" t="n">
        <v>0.75</v>
      </c>
      <c r="V775" t="n">
        <v>0.85</v>
      </c>
      <c r="W775" t="n">
        <v>5.35</v>
      </c>
      <c r="X775" t="n">
        <v>0.54</v>
      </c>
      <c r="Y775" t="n">
        <v>1</v>
      </c>
      <c r="Z775" t="n">
        <v>10</v>
      </c>
    </row>
    <row r="776">
      <c r="A776" t="n">
        <v>38</v>
      </c>
      <c r="B776" t="n">
        <v>80</v>
      </c>
      <c r="C776" t="inlineStr">
        <is>
          <t xml:space="preserve">CONCLUIDO	</t>
        </is>
      </c>
      <c r="D776" t="n">
        <v>3.618</v>
      </c>
      <c r="E776" t="n">
        <v>27.64</v>
      </c>
      <c r="F776" t="n">
        <v>24.7</v>
      </c>
      <c r="G776" t="n">
        <v>78.01000000000001</v>
      </c>
      <c r="H776" t="n">
        <v>1.08</v>
      </c>
      <c r="I776" t="n">
        <v>19</v>
      </c>
      <c r="J776" t="n">
        <v>172.82</v>
      </c>
      <c r="K776" t="n">
        <v>50.28</v>
      </c>
      <c r="L776" t="n">
        <v>10.5</v>
      </c>
      <c r="M776" t="n">
        <v>0</v>
      </c>
      <c r="N776" t="n">
        <v>32.04</v>
      </c>
      <c r="O776" t="n">
        <v>21547.89</v>
      </c>
      <c r="P776" t="n">
        <v>238.2</v>
      </c>
      <c r="Q776" t="n">
        <v>1397.31</v>
      </c>
      <c r="R776" t="n">
        <v>89.36</v>
      </c>
      <c r="S776" t="n">
        <v>66.97</v>
      </c>
      <c r="T776" t="n">
        <v>8584.27</v>
      </c>
      <c r="U776" t="n">
        <v>0.75</v>
      </c>
      <c r="V776" t="n">
        <v>0.85</v>
      </c>
      <c r="W776" t="n">
        <v>5.35</v>
      </c>
      <c r="X776" t="n">
        <v>0.54</v>
      </c>
      <c r="Y776" t="n">
        <v>1</v>
      </c>
      <c r="Z776" t="n">
        <v>10</v>
      </c>
    </row>
    <row r="777">
      <c r="A777" t="n">
        <v>0</v>
      </c>
      <c r="B777" t="n">
        <v>115</v>
      </c>
      <c r="C777" t="inlineStr">
        <is>
          <t xml:space="preserve">CONCLUIDO	</t>
        </is>
      </c>
      <c r="D777" t="n">
        <v>1.7752</v>
      </c>
      <c r="E777" t="n">
        <v>56.33</v>
      </c>
      <c r="F777" t="n">
        <v>36.16</v>
      </c>
      <c r="G777" t="n">
        <v>5.44</v>
      </c>
      <c r="H777" t="n">
        <v>0.08</v>
      </c>
      <c r="I777" t="n">
        <v>399</v>
      </c>
      <c r="J777" t="n">
        <v>222.93</v>
      </c>
      <c r="K777" t="n">
        <v>56.94</v>
      </c>
      <c r="L777" t="n">
        <v>1</v>
      </c>
      <c r="M777" t="n">
        <v>397</v>
      </c>
      <c r="N777" t="n">
        <v>49.99</v>
      </c>
      <c r="O777" t="n">
        <v>27728.69</v>
      </c>
      <c r="P777" t="n">
        <v>550.01</v>
      </c>
      <c r="Q777" t="n">
        <v>1398</v>
      </c>
      <c r="R777" t="n">
        <v>464.49</v>
      </c>
      <c r="S777" t="n">
        <v>66.97</v>
      </c>
      <c r="T777" t="n">
        <v>194251.29</v>
      </c>
      <c r="U777" t="n">
        <v>0.14</v>
      </c>
      <c r="V777" t="n">
        <v>0.58</v>
      </c>
      <c r="W777" t="n">
        <v>5.95</v>
      </c>
      <c r="X777" t="n">
        <v>11.98</v>
      </c>
      <c r="Y777" t="n">
        <v>1</v>
      </c>
      <c r="Z777" t="n">
        <v>10</v>
      </c>
    </row>
    <row r="778">
      <c r="A778" t="n">
        <v>1</v>
      </c>
      <c r="B778" t="n">
        <v>115</v>
      </c>
      <c r="C778" t="inlineStr">
        <is>
          <t xml:space="preserve">CONCLUIDO	</t>
        </is>
      </c>
      <c r="D778" t="n">
        <v>2.0877</v>
      </c>
      <c r="E778" t="n">
        <v>47.9</v>
      </c>
      <c r="F778" t="n">
        <v>32.64</v>
      </c>
      <c r="G778" t="n">
        <v>6.82</v>
      </c>
      <c r="H778" t="n">
        <v>0.1</v>
      </c>
      <c r="I778" t="n">
        <v>287</v>
      </c>
      <c r="J778" t="n">
        <v>223.35</v>
      </c>
      <c r="K778" t="n">
        <v>56.94</v>
      </c>
      <c r="L778" t="n">
        <v>1.25</v>
      </c>
      <c r="M778" t="n">
        <v>285</v>
      </c>
      <c r="N778" t="n">
        <v>50.15</v>
      </c>
      <c r="O778" t="n">
        <v>27780.03</v>
      </c>
      <c r="P778" t="n">
        <v>495.34</v>
      </c>
      <c r="Q778" t="n">
        <v>1397.88</v>
      </c>
      <c r="R778" t="n">
        <v>349.26</v>
      </c>
      <c r="S778" t="n">
        <v>66.97</v>
      </c>
      <c r="T778" t="n">
        <v>137197.67</v>
      </c>
      <c r="U778" t="n">
        <v>0.19</v>
      </c>
      <c r="V778" t="n">
        <v>0.64</v>
      </c>
      <c r="W778" t="n">
        <v>5.76</v>
      </c>
      <c r="X778" t="n">
        <v>8.470000000000001</v>
      </c>
      <c r="Y778" t="n">
        <v>1</v>
      </c>
      <c r="Z778" t="n">
        <v>10</v>
      </c>
    </row>
    <row r="779">
      <c r="A779" t="n">
        <v>2</v>
      </c>
      <c r="B779" t="n">
        <v>115</v>
      </c>
      <c r="C779" t="inlineStr">
        <is>
          <t xml:space="preserve">CONCLUIDO	</t>
        </is>
      </c>
      <c r="D779" t="n">
        <v>2.3085</v>
      </c>
      <c r="E779" t="n">
        <v>43.32</v>
      </c>
      <c r="F779" t="n">
        <v>30.78</v>
      </c>
      <c r="G779" t="n">
        <v>8.210000000000001</v>
      </c>
      <c r="H779" t="n">
        <v>0.12</v>
      </c>
      <c r="I779" t="n">
        <v>225</v>
      </c>
      <c r="J779" t="n">
        <v>223.76</v>
      </c>
      <c r="K779" t="n">
        <v>56.94</v>
      </c>
      <c r="L779" t="n">
        <v>1.5</v>
      </c>
      <c r="M779" t="n">
        <v>223</v>
      </c>
      <c r="N779" t="n">
        <v>50.32</v>
      </c>
      <c r="O779" t="n">
        <v>27831.42</v>
      </c>
      <c r="P779" t="n">
        <v>465.95</v>
      </c>
      <c r="Q779" t="n">
        <v>1397.88</v>
      </c>
      <c r="R779" t="n">
        <v>287.45</v>
      </c>
      <c r="S779" t="n">
        <v>66.97</v>
      </c>
      <c r="T779" t="n">
        <v>106603.14</v>
      </c>
      <c r="U779" t="n">
        <v>0.23</v>
      </c>
      <c r="V779" t="n">
        <v>0.68</v>
      </c>
      <c r="W779" t="n">
        <v>5.69</v>
      </c>
      <c r="X779" t="n">
        <v>6.61</v>
      </c>
      <c r="Y779" t="n">
        <v>1</v>
      </c>
      <c r="Z779" t="n">
        <v>10</v>
      </c>
    </row>
    <row r="780">
      <c r="A780" t="n">
        <v>3</v>
      </c>
      <c r="B780" t="n">
        <v>115</v>
      </c>
      <c r="C780" t="inlineStr">
        <is>
          <t xml:space="preserve">CONCLUIDO	</t>
        </is>
      </c>
      <c r="D780" t="n">
        <v>2.4799</v>
      </c>
      <c r="E780" t="n">
        <v>40.32</v>
      </c>
      <c r="F780" t="n">
        <v>29.54</v>
      </c>
      <c r="G780" t="n">
        <v>9.58</v>
      </c>
      <c r="H780" t="n">
        <v>0.14</v>
      </c>
      <c r="I780" t="n">
        <v>185</v>
      </c>
      <c r="J780" t="n">
        <v>224.18</v>
      </c>
      <c r="K780" t="n">
        <v>56.94</v>
      </c>
      <c r="L780" t="n">
        <v>1.75</v>
      </c>
      <c r="M780" t="n">
        <v>183</v>
      </c>
      <c r="N780" t="n">
        <v>50.49</v>
      </c>
      <c r="O780" t="n">
        <v>27882.87</v>
      </c>
      <c r="P780" t="n">
        <v>446.02</v>
      </c>
      <c r="Q780" t="n">
        <v>1397.45</v>
      </c>
      <c r="R780" t="n">
        <v>248.2</v>
      </c>
      <c r="S780" t="n">
        <v>66.97</v>
      </c>
      <c r="T780" t="n">
        <v>87174.86</v>
      </c>
      <c r="U780" t="n">
        <v>0.27</v>
      </c>
      <c r="V780" t="n">
        <v>0.71</v>
      </c>
      <c r="W780" t="n">
        <v>5.59</v>
      </c>
      <c r="X780" t="n">
        <v>5.37</v>
      </c>
      <c r="Y780" t="n">
        <v>1</v>
      </c>
      <c r="Z780" t="n">
        <v>10</v>
      </c>
    </row>
    <row r="781">
      <c r="A781" t="n">
        <v>4</v>
      </c>
      <c r="B781" t="n">
        <v>115</v>
      </c>
      <c r="C781" t="inlineStr">
        <is>
          <t xml:space="preserve">CONCLUIDO	</t>
        </is>
      </c>
      <c r="D781" t="n">
        <v>2.6114</v>
      </c>
      <c r="E781" t="n">
        <v>38.29</v>
      </c>
      <c r="F781" t="n">
        <v>28.74</v>
      </c>
      <c r="G781" t="n">
        <v>10.98</v>
      </c>
      <c r="H781" t="n">
        <v>0.16</v>
      </c>
      <c r="I781" t="n">
        <v>157</v>
      </c>
      <c r="J781" t="n">
        <v>224.6</v>
      </c>
      <c r="K781" t="n">
        <v>56.94</v>
      </c>
      <c r="L781" t="n">
        <v>2</v>
      </c>
      <c r="M781" t="n">
        <v>155</v>
      </c>
      <c r="N781" t="n">
        <v>50.65</v>
      </c>
      <c r="O781" t="n">
        <v>27934.37</v>
      </c>
      <c r="P781" t="n">
        <v>432.85</v>
      </c>
      <c r="Q781" t="n">
        <v>1397.54</v>
      </c>
      <c r="R781" t="n">
        <v>221.07</v>
      </c>
      <c r="S781" t="n">
        <v>66.97</v>
      </c>
      <c r="T781" t="n">
        <v>73752.42999999999</v>
      </c>
      <c r="U781" t="n">
        <v>0.3</v>
      </c>
      <c r="V781" t="n">
        <v>0.73</v>
      </c>
      <c r="W781" t="n">
        <v>5.57</v>
      </c>
      <c r="X781" t="n">
        <v>4.57</v>
      </c>
      <c r="Y781" t="n">
        <v>1</v>
      </c>
      <c r="Z781" t="n">
        <v>10</v>
      </c>
    </row>
    <row r="782">
      <c r="A782" t="n">
        <v>5</v>
      </c>
      <c r="B782" t="n">
        <v>115</v>
      </c>
      <c r="C782" t="inlineStr">
        <is>
          <t xml:space="preserve">CONCLUIDO	</t>
        </is>
      </c>
      <c r="D782" t="n">
        <v>2.7235</v>
      </c>
      <c r="E782" t="n">
        <v>36.72</v>
      </c>
      <c r="F782" t="n">
        <v>28.09</v>
      </c>
      <c r="G782" t="n">
        <v>12.39</v>
      </c>
      <c r="H782" t="n">
        <v>0.18</v>
      </c>
      <c r="I782" t="n">
        <v>136</v>
      </c>
      <c r="J782" t="n">
        <v>225.01</v>
      </c>
      <c r="K782" t="n">
        <v>56.94</v>
      </c>
      <c r="L782" t="n">
        <v>2.25</v>
      </c>
      <c r="M782" t="n">
        <v>134</v>
      </c>
      <c r="N782" t="n">
        <v>50.82</v>
      </c>
      <c r="O782" t="n">
        <v>27985.94</v>
      </c>
      <c r="P782" t="n">
        <v>421.85</v>
      </c>
      <c r="Q782" t="n">
        <v>1397.45</v>
      </c>
      <c r="R782" t="n">
        <v>200.61</v>
      </c>
      <c r="S782" t="n">
        <v>66.97</v>
      </c>
      <c r="T782" t="n">
        <v>63626.02</v>
      </c>
      <c r="U782" t="n">
        <v>0.33</v>
      </c>
      <c r="V782" t="n">
        <v>0.75</v>
      </c>
      <c r="W782" t="n">
        <v>5.51</v>
      </c>
      <c r="X782" t="n">
        <v>3.92</v>
      </c>
      <c r="Y782" t="n">
        <v>1</v>
      </c>
      <c r="Z782" t="n">
        <v>10</v>
      </c>
    </row>
    <row r="783">
      <c r="A783" t="n">
        <v>6</v>
      </c>
      <c r="B783" t="n">
        <v>115</v>
      </c>
      <c r="C783" t="inlineStr">
        <is>
          <t xml:space="preserve">CONCLUIDO	</t>
        </is>
      </c>
      <c r="D783" t="n">
        <v>2.8132</v>
      </c>
      <c r="E783" t="n">
        <v>35.55</v>
      </c>
      <c r="F783" t="n">
        <v>27.62</v>
      </c>
      <c r="G783" t="n">
        <v>13.81</v>
      </c>
      <c r="H783" t="n">
        <v>0.2</v>
      </c>
      <c r="I783" t="n">
        <v>120</v>
      </c>
      <c r="J783" t="n">
        <v>225.43</v>
      </c>
      <c r="K783" t="n">
        <v>56.94</v>
      </c>
      <c r="L783" t="n">
        <v>2.5</v>
      </c>
      <c r="M783" t="n">
        <v>118</v>
      </c>
      <c r="N783" t="n">
        <v>50.99</v>
      </c>
      <c r="O783" t="n">
        <v>28037.57</v>
      </c>
      <c r="P783" t="n">
        <v>413.78</v>
      </c>
      <c r="Q783" t="n">
        <v>1397.42</v>
      </c>
      <c r="R783" t="n">
        <v>184.69</v>
      </c>
      <c r="S783" t="n">
        <v>66.97</v>
      </c>
      <c r="T783" t="n">
        <v>55744.96</v>
      </c>
      <c r="U783" t="n">
        <v>0.36</v>
      </c>
      <c r="V783" t="n">
        <v>0.76</v>
      </c>
      <c r="W783" t="n">
        <v>5.5</v>
      </c>
      <c r="X783" t="n">
        <v>3.45</v>
      </c>
      <c r="Y783" t="n">
        <v>1</v>
      </c>
      <c r="Z783" t="n">
        <v>10</v>
      </c>
    </row>
    <row r="784">
      <c r="A784" t="n">
        <v>7</v>
      </c>
      <c r="B784" t="n">
        <v>115</v>
      </c>
      <c r="C784" t="inlineStr">
        <is>
          <t xml:space="preserve">CONCLUIDO	</t>
        </is>
      </c>
      <c r="D784" t="n">
        <v>2.8844</v>
      </c>
      <c r="E784" t="n">
        <v>34.67</v>
      </c>
      <c r="F784" t="n">
        <v>27.27</v>
      </c>
      <c r="G784" t="n">
        <v>15.15</v>
      </c>
      <c r="H784" t="n">
        <v>0.22</v>
      </c>
      <c r="I784" t="n">
        <v>108</v>
      </c>
      <c r="J784" t="n">
        <v>225.85</v>
      </c>
      <c r="K784" t="n">
        <v>56.94</v>
      </c>
      <c r="L784" t="n">
        <v>2.75</v>
      </c>
      <c r="M784" t="n">
        <v>106</v>
      </c>
      <c r="N784" t="n">
        <v>51.16</v>
      </c>
      <c r="O784" t="n">
        <v>28089.25</v>
      </c>
      <c r="P784" t="n">
        <v>407.32</v>
      </c>
      <c r="Q784" t="n">
        <v>1397.32</v>
      </c>
      <c r="R784" t="n">
        <v>173.57</v>
      </c>
      <c r="S784" t="n">
        <v>66.97</v>
      </c>
      <c r="T784" t="n">
        <v>50247.77</v>
      </c>
      <c r="U784" t="n">
        <v>0.39</v>
      </c>
      <c r="V784" t="n">
        <v>0.77</v>
      </c>
      <c r="W784" t="n">
        <v>5.47</v>
      </c>
      <c r="X784" t="n">
        <v>3.1</v>
      </c>
      <c r="Y784" t="n">
        <v>1</v>
      </c>
      <c r="Z784" t="n">
        <v>10</v>
      </c>
    </row>
    <row r="785">
      <c r="A785" t="n">
        <v>8</v>
      </c>
      <c r="B785" t="n">
        <v>115</v>
      </c>
      <c r="C785" t="inlineStr">
        <is>
          <t xml:space="preserve">CONCLUIDO	</t>
        </is>
      </c>
      <c r="D785" t="n">
        <v>2.9528</v>
      </c>
      <c r="E785" t="n">
        <v>33.87</v>
      </c>
      <c r="F785" t="n">
        <v>26.95</v>
      </c>
      <c r="G785" t="n">
        <v>16.67</v>
      </c>
      <c r="H785" t="n">
        <v>0.24</v>
      </c>
      <c r="I785" t="n">
        <v>97</v>
      </c>
      <c r="J785" t="n">
        <v>226.27</v>
      </c>
      <c r="K785" t="n">
        <v>56.94</v>
      </c>
      <c r="L785" t="n">
        <v>3</v>
      </c>
      <c r="M785" t="n">
        <v>95</v>
      </c>
      <c r="N785" t="n">
        <v>51.33</v>
      </c>
      <c r="O785" t="n">
        <v>28140.99</v>
      </c>
      <c r="P785" t="n">
        <v>401.41</v>
      </c>
      <c r="Q785" t="n">
        <v>1397.37</v>
      </c>
      <c r="R785" t="n">
        <v>162.92</v>
      </c>
      <c r="S785" t="n">
        <v>66.97</v>
      </c>
      <c r="T785" t="n">
        <v>44977.16</v>
      </c>
      <c r="U785" t="n">
        <v>0.41</v>
      </c>
      <c r="V785" t="n">
        <v>0.78</v>
      </c>
      <c r="W785" t="n">
        <v>5.46</v>
      </c>
      <c r="X785" t="n">
        <v>2.78</v>
      </c>
      <c r="Y785" t="n">
        <v>1</v>
      </c>
      <c r="Z785" t="n">
        <v>10</v>
      </c>
    </row>
    <row r="786">
      <c r="A786" t="n">
        <v>9</v>
      </c>
      <c r="B786" t="n">
        <v>115</v>
      </c>
      <c r="C786" t="inlineStr">
        <is>
          <t xml:space="preserve">CONCLUIDO	</t>
        </is>
      </c>
      <c r="D786" t="n">
        <v>3.0054</v>
      </c>
      <c r="E786" t="n">
        <v>33.27</v>
      </c>
      <c r="F786" t="n">
        <v>26.71</v>
      </c>
      <c r="G786" t="n">
        <v>18</v>
      </c>
      <c r="H786" t="n">
        <v>0.25</v>
      </c>
      <c r="I786" t="n">
        <v>89</v>
      </c>
      <c r="J786" t="n">
        <v>226.69</v>
      </c>
      <c r="K786" t="n">
        <v>56.94</v>
      </c>
      <c r="L786" t="n">
        <v>3.25</v>
      </c>
      <c r="M786" t="n">
        <v>87</v>
      </c>
      <c r="N786" t="n">
        <v>51.5</v>
      </c>
      <c r="O786" t="n">
        <v>28192.8</v>
      </c>
      <c r="P786" t="n">
        <v>396.72</v>
      </c>
      <c r="Q786" t="n">
        <v>1397.38</v>
      </c>
      <c r="R786" t="n">
        <v>155.37</v>
      </c>
      <c r="S786" t="n">
        <v>66.97</v>
      </c>
      <c r="T786" t="n">
        <v>41240.71</v>
      </c>
      <c r="U786" t="n">
        <v>0.43</v>
      </c>
      <c r="V786" t="n">
        <v>0.79</v>
      </c>
      <c r="W786" t="n">
        <v>5.43</v>
      </c>
      <c r="X786" t="n">
        <v>2.54</v>
      </c>
      <c r="Y786" t="n">
        <v>1</v>
      </c>
      <c r="Z786" t="n">
        <v>10</v>
      </c>
    </row>
    <row r="787">
      <c r="A787" t="n">
        <v>10</v>
      </c>
      <c r="B787" t="n">
        <v>115</v>
      </c>
      <c r="C787" t="inlineStr">
        <is>
          <t xml:space="preserve">CONCLUIDO	</t>
        </is>
      </c>
      <c r="D787" t="n">
        <v>3.053</v>
      </c>
      <c r="E787" t="n">
        <v>32.75</v>
      </c>
      <c r="F787" t="n">
        <v>26.49</v>
      </c>
      <c r="G787" t="n">
        <v>19.39</v>
      </c>
      <c r="H787" t="n">
        <v>0.27</v>
      </c>
      <c r="I787" t="n">
        <v>82</v>
      </c>
      <c r="J787" t="n">
        <v>227.11</v>
      </c>
      <c r="K787" t="n">
        <v>56.94</v>
      </c>
      <c r="L787" t="n">
        <v>3.5</v>
      </c>
      <c r="M787" t="n">
        <v>80</v>
      </c>
      <c r="N787" t="n">
        <v>51.67</v>
      </c>
      <c r="O787" t="n">
        <v>28244.66</v>
      </c>
      <c r="P787" t="n">
        <v>392.56</v>
      </c>
      <c r="Q787" t="n">
        <v>1397.44</v>
      </c>
      <c r="R787" t="n">
        <v>148.62</v>
      </c>
      <c r="S787" t="n">
        <v>66.97</v>
      </c>
      <c r="T787" t="n">
        <v>37903.13</v>
      </c>
      <c r="U787" t="n">
        <v>0.45</v>
      </c>
      <c r="V787" t="n">
        <v>0.79</v>
      </c>
      <c r="W787" t="n">
        <v>5.42</v>
      </c>
      <c r="X787" t="n">
        <v>2.33</v>
      </c>
      <c r="Y787" t="n">
        <v>1</v>
      </c>
      <c r="Z787" t="n">
        <v>10</v>
      </c>
    </row>
    <row r="788">
      <c r="A788" t="n">
        <v>11</v>
      </c>
      <c r="B788" t="n">
        <v>115</v>
      </c>
      <c r="C788" t="inlineStr">
        <is>
          <t xml:space="preserve">CONCLUIDO	</t>
        </is>
      </c>
      <c r="D788" t="n">
        <v>3.0933</v>
      </c>
      <c r="E788" t="n">
        <v>32.33</v>
      </c>
      <c r="F788" t="n">
        <v>26.33</v>
      </c>
      <c r="G788" t="n">
        <v>20.79</v>
      </c>
      <c r="H788" t="n">
        <v>0.29</v>
      </c>
      <c r="I788" t="n">
        <v>76</v>
      </c>
      <c r="J788" t="n">
        <v>227.53</v>
      </c>
      <c r="K788" t="n">
        <v>56.94</v>
      </c>
      <c r="L788" t="n">
        <v>3.75</v>
      </c>
      <c r="M788" t="n">
        <v>74</v>
      </c>
      <c r="N788" t="n">
        <v>51.84</v>
      </c>
      <c r="O788" t="n">
        <v>28296.58</v>
      </c>
      <c r="P788" t="n">
        <v>388.68</v>
      </c>
      <c r="Q788" t="n">
        <v>1397.24</v>
      </c>
      <c r="R788" t="n">
        <v>142.62</v>
      </c>
      <c r="S788" t="n">
        <v>66.97</v>
      </c>
      <c r="T788" t="n">
        <v>34933.12</v>
      </c>
      <c r="U788" t="n">
        <v>0.47</v>
      </c>
      <c r="V788" t="n">
        <v>0.8</v>
      </c>
      <c r="W788" t="n">
        <v>5.43</v>
      </c>
      <c r="X788" t="n">
        <v>2.16</v>
      </c>
      <c r="Y788" t="n">
        <v>1</v>
      </c>
      <c r="Z788" t="n">
        <v>10</v>
      </c>
    </row>
    <row r="789">
      <c r="A789" t="n">
        <v>12</v>
      </c>
      <c r="B789" t="n">
        <v>115</v>
      </c>
      <c r="C789" t="inlineStr">
        <is>
          <t xml:space="preserve">CONCLUIDO	</t>
        </is>
      </c>
      <c r="D789" t="n">
        <v>3.1367</v>
      </c>
      <c r="E789" t="n">
        <v>31.88</v>
      </c>
      <c r="F789" t="n">
        <v>26.15</v>
      </c>
      <c r="G789" t="n">
        <v>22.41</v>
      </c>
      <c r="H789" t="n">
        <v>0.31</v>
      </c>
      <c r="I789" t="n">
        <v>70</v>
      </c>
      <c r="J789" t="n">
        <v>227.95</v>
      </c>
      <c r="K789" t="n">
        <v>56.94</v>
      </c>
      <c r="L789" t="n">
        <v>4</v>
      </c>
      <c r="M789" t="n">
        <v>68</v>
      </c>
      <c r="N789" t="n">
        <v>52.01</v>
      </c>
      <c r="O789" t="n">
        <v>28348.56</v>
      </c>
      <c r="P789" t="n">
        <v>384.96</v>
      </c>
      <c r="Q789" t="n">
        <v>1397.27</v>
      </c>
      <c r="R789" t="n">
        <v>136.73</v>
      </c>
      <c r="S789" t="n">
        <v>66.97</v>
      </c>
      <c r="T789" t="n">
        <v>32015.21</v>
      </c>
      <c r="U789" t="n">
        <v>0.49</v>
      </c>
      <c r="V789" t="n">
        <v>0.8</v>
      </c>
      <c r="W789" t="n">
        <v>5.42</v>
      </c>
      <c r="X789" t="n">
        <v>1.98</v>
      </c>
      <c r="Y789" t="n">
        <v>1</v>
      </c>
      <c r="Z789" t="n">
        <v>10</v>
      </c>
    </row>
    <row r="790">
      <c r="A790" t="n">
        <v>13</v>
      </c>
      <c r="B790" t="n">
        <v>115</v>
      </c>
      <c r="C790" t="inlineStr">
        <is>
          <t xml:space="preserve">CONCLUIDO	</t>
        </is>
      </c>
      <c r="D790" t="n">
        <v>3.1631</v>
      </c>
      <c r="E790" t="n">
        <v>31.61</v>
      </c>
      <c r="F790" t="n">
        <v>26.06</v>
      </c>
      <c r="G790" t="n">
        <v>23.69</v>
      </c>
      <c r="H790" t="n">
        <v>0.33</v>
      </c>
      <c r="I790" t="n">
        <v>66</v>
      </c>
      <c r="J790" t="n">
        <v>228.38</v>
      </c>
      <c r="K790" t="n">
        <v>56.94</v>
      </c>
      <c r="L790" t="n">
        <v>4.25</v>
      </c>
      <c r="M790" t="n">
        <v>64</v>
      </c>
      <c r="N790" t="n">
        <v>52.18</v>
      </c>
      <c r="O790" t="n">
        <v>28400.61</v>
      </c>
      <c r="P790" t="n">
        <v>382.72</v>
      </c>
      <c r="Q790" t="n">
        <v>1397.4</v>
      </c>
      <c r="R790" t="n">
        <v>133.71</v>
      </c>
      <c r="S790" t="n">
        <v>66.97</v>
      </c>
      <c r="T790" t="n">
        <v>30529.13</v>
      </c>
      <c r="U790" t="n">
        <v>0.5</v>
      </c>
      <c r="V790" t="n">
        <v>0.8100000000000001</v>
      </c>
      <c r="W790" t="n">
        <v>5.41</v>
      </c>
      <c r="X790" t="n">
        <v>1.89</v>
      </c>
      <c r="Y790" t="n">
        <v>1</v>
      </c>
      <c r="Z790" t="n">
        <v>10</v>
      </c>
    </row>
    <row r="791">
      <c r="A791" t="n">
        <v>14</v>
      </c>
      <c r="B791" t="n">
        <v>115</v>
      </c>
      <c r="C791" t="inlineStr">
        <is>
          <t xml:space="preserve">CONCLUIDO	</t>
        </is>
      </c>
      <c r="D791" t="n">
        <v>3.1935</v>
      </c>
      <c r="E791" t="n">
        <v>31.31</v>
      </c>
      <c r="F791" t="n">
        <v>25.93</v>
      </c>
      <c r="G791" t="n">
        <v>25.1</v>
      </c>
      <c r="H791" t="n">
        <v>0.35</v>
      </c>
      <c r="I791" t="n">
        <v>62</v>
      </c>
      <c r="J791" t="n">
        <v>228.8</v>
      </c>
      <c r="K791" t="n">
        <v>56.94</v>
      </c>
      <c r="L791" t="n">
        <v>4.5</v>
      </c>
      <c r="M791" t="n">
        <v>60</v>
      </c>
      <c r="N791" t="n">
        <v>52.36</v>
      </c>
      <c r="O791" t="n">
        <v>28452.71</v>
      </c>
      <c r="P791" t="n">
        <v>379.85</v>
      </c>
      <c r="Q791" t="n">
        <v>1397.48</v>
      </c>
      <c r="R791" t="n">
        <v>130.11</v>
      </c>
      <c r="S791" t="n">
        <v>66.97</v>
      </c>
      <c r="T791" t="n">
        <v>28745.31</v>
      </c>
      <c r="U791" t="n">
        <v>0.51</v>
      </c>
      <c r="V791" t="n">
        <v>0.8100000000000001</v>
      </c>
      <c r="W791" t="n">
        <v>5.39</v>
      </c>
      <c r="X791" t="n">
        <v>1.76</v>
      </c>
      <c r="Y791" t="n">
        <v>1</v>
      </c>
      <c r="Z791" t="n">
        <v>10</v>
      </c>
    </row>
    <row r="792">
      <c r="A792" t="n">
        <v>15</v>
      </c>
      <c r="B792" t="n">
        <v>115</v>
      </c>
      <c r="C792" t="inlineStr">
        <is>
          <t xml:space="preserve">CONCLUIDO	</t>
        </is>
      </c>
      <c r="D792" t="n">
        <v>3.2243</v>
      </c>
      <c r="E792" t="n">
        <v>31.01</v>
      </c>
      <c r="F792" t="n">
        <v>25.81</v>
      </c>
      <c r="G792" t="n">
        <v>26.7</v>
      </c>
      <c r="H792" t="n">
        <v>0.37</v>
      </c>
      <c r="I792" t="n">
        <v>58</v>
      </c>
      <c r="J792" t="n">
        <v>229.22</v>
      </c>
      <c r="K792" t="n">
        <v>56.94</v>
      </c>
      <c r="L792" t="n">
        <v>4.75</v>
      </c>
      <c r="M792" t="n">
        <v>56</v>
      </c>
      <c r="N792" t="n">
        <v>52.53</v>
      </c>
      <c r="O792" t="n">
        <v>28504.87</v>
      </c>
      <c r="P792" t="n">
        <v>376.77</v>
      </c>
      <c r="Q792" t="n">
        <v>1397.26</v>
      </c>
      <c r="R792" t="n">
        <v>126.26</v>
      </c>
      <c r="S792" t="n">
        <v>66.97</v>
      </c>
      <c r="T792" t="n">
        <v>26843.76</v>
      </c>
      <c r="U792" t="n">
        <v>0.53</v>
      </c>
      <c r="V792" t="n">
        <v>0.82</v>
      </c>
      <c r="W792" t="n">
        <v>5.38</v>
      </c>
      <c r="X792" t="n">
        <v>1.64</v>
      </c>
      <c r="Y792" t="n">
        <v>1</v>
      </c>
      <c r="Z792" t="n">
        <v>10</v>
      </c>
    </row>
    <row r="793">
      <c r="A793" t="n">
        <v>16</v>
      </c>
      <c r="B793" t="n">
        <v>115</v>
      </c>
      <c r="C793" t="inlineStr">
        <is>
          <t xml:space="preserve">CONCLUIDO	</t>
        </is>
      </c>
      <c r="D793" t="n">
        <v>3.2475</v>
      </c>
      <c r="E793" t="n">
        <v>30.79</v>
      </c>
      <c r="F793" t="n">
        <v>25.72</v>
      </c>
      <c r="G793" t="n">
        <v>28.06</v>
      </c>
      <c r="H793" t="n">
        <v>0.39</v>
      </c>
      <c r="I793" t="n">
        <v>55</v>
      </c>
      <c r="J793" t="n">
        <v>229.65</v>
      </c>
      <c r="K793" t="n">
        <v>56.94</v>
      </c>
      <c r="L793" t="n">
        <v>5</v>
      </c>
      <c r="M793" t="n">
        <v>53</v>
      </c>
      <c r="N793" t="n">
        <v>52.7</v>
      </c>
      <c r="O793" t="n">
        <v>28557.1</v>
      </c>
      <c r="P793" t="n">
        <v>374.4</v>
      </c>
      <c r="Q793" t="n">
        <v>1397.49</v>
      </c>
      <c r="R793" t="n">
        <v>123.17</v>
      </c>
      <c r="S793" t="n">
        <v>66.97</v>
      </c>
      <c r="T793" t="n">
        <v>25313.3</v>
      </c>
      <c r="U793" t="n">
        <v>0.54</v>
      </c>
      <c r="V793" t="n">
        <v>0.82</v>
      </c>
      <c r="W793" t="n">
        <v>5.38</v>
      </c>
      <c r="X793" t="n">
        <v>1.55</v>
      </c>
      <c r="Y793" t="n">
        <v>1</v>
      </c>
      <c r="Z793" t="n">
        <v>10</v>
      </c>
    </row>
    <row r="794">
      <c r="A794" t="n">
        <v>17</v>
      </c>
      <c r="B794" t="n">
        <v>115</v>
      </c>
      <c r="C794" t="inlineStr">
        <is>
          <t xml:space="preserve">CONCLUIDO	</t>
        </is>
      </c>
      <c r="D794" t="n">
        <v>3.2698</v>
      </c>
      <c r="E794" t="n">
        <v>30.58</v>
      </c>
      <c r="F794" t="n">
        <v>25.64</v>
      </c>
      <c r="G794" t="n">
        <v>29.58</v>
      </c>
      <c r="H794" t="n">
        <v>0.41</v>
      </c>
      <c r="I794" t="n">
        <v>52</v>
      </c>
      <c r="J794" t="n">
        <v>230.07</v>
      </c>
      <c r="K794" t="n">
        <v>56.94</v>
      </c>
      <c r="L794" t="n">
        <v>5.25</v>
      </c>
      <c r="M794" t="n">
        <v>50</v>
      </c>
      <c r="N794" t="n">
        <v>52.88</v>
      </c>
      <c r="O794" t="n">
        <v>28609.38</v>
      </c>
      <c r="P794" t="n">
        <v>372.3</v>
      </c>
      <c r="Q794" t="n">
        <v>1397.25</v>
      </c>
      <c r="R794" t="n">
        <v>120.27</v>
      </c>
      <c r="S794" t="n">
        <v>66.97</v>
      </c>
      <c r="T794" t="n">
        <v>23876.63</v>
      </c>
      <c r="U794" t="n">
        <v>0.5600000000000001</v>
      </c>
      <c r="V794" t="n">
        <v>0.82</v>
      </c>
      <c r="W794" t="n">
        <v>5.39</v>
      </c>
      <c r="X794" t="n">
        <v>1.47</v>
      </c>
      <c r="Y794" t="n">
        <v>1</v>
      </c>
      <c r="Z794" t="n">
        <v>10</v>
      </c>
    </row>
    <row r="795">
      <c r="A795" t="n">
        <v>18</v>
      </c>
      <c r="B795" t="n">
        <v>115</v>
      </c>
      <c r="C795" t="inlineStr">
        <is>
          <t xml:space="preserve">CONCLUIDO	</t>
        </is>
      </c>
      <c r="D795" t="n">
        <v>3.2886</v>
      </c>
      <c r="E795" t="n">
        <v>30.41</v>
      </c>
      <c r="F795" t="n">
        <v>25.55</v>
      </c>
      <c r="G795" t="n">
        <v>30.66</v>
      </c>
      <c r="H795" t="n">
        <v>0.42</v>
      </c>
      <c r="I795" t="n">
        <v>50</v>
      </c>
      <c r="J795" t="n">
        <v>230.49</v>
      </c>
      <c r="K795" t="n">
        <v>56.94</v>
      </c>
      <c r="L795" t="n">
        <v>5.5</v>
      </c>
      <c r="M795" t="n">
        <v>48</v>
      </c>
      <c r="N795" t="n">
        <v>53.05</v>
      </c>
      <c r="O795" t="n">
        <v>28661.73</v>
      </c>
      <c r="P795" t="n">
        <v>369.83</v>
      </c>
      <c r="Q795" t="n">
        <v>1397.32</v>
      </c>
      <c r="R795" t="n">
        <v>117.7</v>
      </c>
      <c r="S795" t="n">
        <v>66.97</v>
      </c>
      <c r="T795" t="n">
        <v>22602.87</v>
      </c>
      <c r="U795" t="n">
        <v>0.57</v>
      </c>
      <c r="V795" t="n">
        <v>0.82</v>
      </c>
      <c r="W795" t="n">
        <v>5.38</v>
      </c>
      <c r="X795" t="n">
        <v>1.39</v>
      </c>
      <c r="Y795" t="n">
        <v>1</v>
      </c>
      <c r="Z795" t="n">
        <v>10</v>
      </c>
    </row>
    <row r="796">
      <c r="A796" t="n">
        <v>19</v>
      </c>
      <c r="B796" t="n">
        <v>115</v>
      </c>
      <c r="C796" t="inlineStr">
        <is>
          <t xml:space="preserve">CONCLUIDO	</t>
        </is>
      </c>
      <c r="D796" t="n">
        <v>3.3094</v>
      </c>
      <c r="E796" t="n">
        <v>30.22</v>
      </c>
      <c r="F796" t="n">
        <v>25.49</v>
      </c>
      <c r="G796" t="n">
        <v>32.54</v>
      </c>
      <c r="H796" t="n">
        <v>0.44</v>
      </c>
      <c r="I796" t="n">
        <v>47</v>
      </c>
      <c r="J796" t="n">
        <v>230.92</v>
      </c>
      <c r="K796" t="n">
        <v>56.94</v>
      </c>
      <c r="L796" t="n">
        <v>5.75</v>
      </c>
      <c r="M796" t="n">
        <v>45</v>
      </c>
      <c r="N796" t="n">
        <v>53.23</v>
      </c>
      <c r="O796" t="n">
        <v>28714.14</v>
      </c>
      <c r="P796" t="n">
        <v>367.67</v>
      </c>
      <c r="Q796" t="n">
        <v>1397.28</v>
      </c>
      <c r="R796" t="n">
        <v>115.4</v>
      </c>
      <c r="S796" t="n">
        <v>66.97</v>
      </c>
      <c r="T796" t="n">
        <v>21465.68</v>
      </c>
      <c r="U796" t="n">
        <v>0.58</v>
      </c>
      <c r="V796" t="n">
        <v>0.83</v>
      </c>
      <c r="W796" t="n">
        <v>5.38</v>
      </c>
      <c r="X796" t="n">
        <v>1.33</v>
      </c>
      <c r="Y796" t="n">
        <v>1</v>
      </c>
      <c r="Z796" t="n">
        <v>10</v>
      </c>
    </row>
    <row r="797">
      <c r="A797" t="n">
        <v>20</v>
      </c>
      <c r="B797" t="n">
        <v>115</v>
      </c>
      <c r="C797" t="inlineStr">
        <is>
          <t xml:space="preserve">CONCLUIDO	</t>
        </is>
      </c>
      <c r="D797" t="n">
        <v>3.3258</v>
      </c>
      <c r="E797" t="n">
        <v>30.07</v>
      </c>
      <c r="F797" t="n">
        <v>25.43</v>
      </c>
      <c r="G797" t="n">
        <v>33.91</v>
      </c>
      <c r="H797" t="n">
        <v>0.46</v>
      </c>
      <c r="I797" t="n">
        <v>45</v>
      </c>
      <c r="J797" t="n">
        <v>231.34</v>
      </c>
      <c r="K797" t="n">
        <v>56.94</v>
      </c>
      <c r="L797" t="n">
        <v>6</v>
      </c>
      <c r="M797" t="n">
        <v>43</v>
      </c>
      <c r="N797" t="n">
        <v>53.4</v>
      </c>
      <c r="O797" t="n">
        <v>28766.61</v>
      </c>
      <c r="P797" t="n">
        <v>365.99</v>
      </c>
      <c r="Q797" t="n">
        <v>1397.29</v>
      </c>
      <c r="R797" t="n">
        <v>113.66</v>
      </c>
      <c r="S797" t="n">
        <v>66.97</v>
      </c>
      <c r="T797" t="n">
        <v>20608.63</v>
      </c>
      <c r="U797" t="n">
        <v>0.59</v>
      </c>
      <c r="V797" t="n">
        <v>0.83</v>
      </c>
      <c r="W797" t="n">
        <v>5.37</v>
      </c>
      <c r="X797" t="n">
        <v>1.27</v>
      </c>
      <c r="Y797" t="n">
        <v>1</v>
      </c>
      <c r="Z797" t="n">
        <v>10</v>
      </c>
    </row>
    <row r="798">
      <c r="A798" t="n">
        <v>21</v>
      </c>
      <c r="B798" t="n">
        <v>115</v>
      </c>
      <c r="C798" t="inlineStr">
        <is>
          <t xml:space="preserve">CONCLUIDO	</t>
        </is>
      </c>
      <c r="D798" t="n">
        <v>3.3394</v>
      </c>
      <c r="E798" t="n">
        <v>29.95</v>
      </c>
      <c r="F798" t="n">
        <v>25.4</v>
      </c>
      <c r="G798" t="n">
        <v>35.44</v>
      </c>
      <c r="H798" t="n">
        <v>0.48</v>
      </c>
      <c r="I798" t="n">
        <v>43</v>
      </c>
      <c r="J798" t="n">
        <v>231.77</v>
      </c>
      <c r="K798" t="n">
        <v>56.94</v>
      </c>
      <c r="L798" t="n">
        <v>6.25</v>
      </c>
      <c r="M798" t="n">
        <v>41</v>
      </c>
      <c r="N798" t="n">
        <v>53.58</v>
      </c>
      <c r="O798" t="n">
        <v>28819.14</v>
      </c>
      <c r="P798" t="n">
        <v>364.46</v>
      </c>
      <c r="Q798" t="n">
        <v>1397.22</v>
      </c>
      <c r="R798" t="n">
        <v>112.46</v>
      </c>
      <c r="S798" t="n">
        <v>66.97</v>
      </c>
      <c r="T798" t="n">
        <v>20016.07</v>
      </c>
      <c r="U798" t="n">
        <v>0.6</v>
      </c>
      <c r="V798" t="n">
        <v>0.83</v>
      </c>
      <c r="W798" t="n">
        <v>5.37</v>
      </c>
      <c r="X798" t="n">
        <v>1.23</v>
      </c>
      <c r="Y798" t="n">
        <v>1</v>
      </c>
      <c r="Z798" t="n">
        <v>10</v>
      </c>
    </row>
    <row r="799">
      <c r="A799" t="n">
        <v>22</v>
      </c>
      <c r="B799" t="n">
        <v>115</v>
      </c>
      <c r="C799" t="inlineStr">
        <is>
          <t xml:space="preserve">CONCLUIDO	</t>
        </is>
      </c>
      <c r="D799" t="n">
        <v>3.3617</v>
      </c>
      <c r="E799" t="n">
        <v>29.75</v>
      </c>
      <c r="F799" t="n">
        <v>25.29</v>
      </c>
      <c r="G799" t="n">
        <v>37</v>
      </c>
      <c r="H799" t="n">
        <v>0.5</v>
      </c>
      <c r="I799" t="n">
        <v>41</v>
      </c>
      <c r="J799" t="n">
        <v>232.2</v>
      </c>
      <c r="K799" t="n">
        <v>56.94</v>
      </c>
      <c r="L799" t="n">
        <v>6.5</v>
      </c>
      <c r="M799" t="n">
        <v>39</v>
      </c>
      <c r="N799" t="n">
        <v>53.75</v>
      </c>
      <c r="O799" t="n">
        <v>28871.74</v>
      </c>
      <c r="P799" t="n">
        <v>361.26</v>
      </c>
      <c r="Q799" t="n">
        <v>1397.21</v>
      </c>
      <c r="R799" t="n">
        <v>108.86</v>
      </c>
      <c r="S799" t="n">
        <v>66.97</v>
      </c>
      <c r="T799" t="n">
        <v>18228.11</v>
      </c>
      <c r="U799" t="n">
        <v>0.62</v>
      </c>
      <c r="V799" t="n">
        <v>0.83</v>
      </c>
      <c r="W799" t="n">
        <v>5.36</v>
      </c>
      <c r="X799" t="n">
        <v>1.12</v>
      </c>
      <c r="Y799" t="n">
        <v>1</v>
      </c>
      <c r="Z799" t="n">
        <v>10</v>
      </c>
    </row>
    <row r="800">
      <c r="A800" t="n">
        <v>23</v>
      </c>
      <c r="B800" t="n">
        <v>115</v>
      </c>
      <c r="C800" t="inlineStr">
        <is>
          <t xml:space="preserve">CONCLUIDO	</t>
        </is>
      </c>
      <c r="D800" t="n">
        <v>3.367</v>
      </c>
      <c r="E800" t="n">
        <v>29.7</v>
      </c>
      <c r="F800" t="n">
        <v>25.28</v>
      </c>
      <c r="G800" t="n">
        <v>37.92</v>
      </c>
      <c r="H800" t="n">
        <v>0.52</v>
      </c>
      <c r="I800" t="n">
        <v>40</v>
      </c>
      <c r="J800" t="n">
        <v>232.62</v>
      </c>
      <c r="K800" t="n">
        <v>56.94</v>
      </c>
      <c r="L800" t="n">
        <v>6.75</v>
      </c>
      <c r="M800" t="n">
        <v>38</v>
      </c>
      <c r="N800" t="n">
        <v>53.93</v>
      </c>
      <c r="O800" t="n">
        <v>28924.39</v>
      </c>
      <c r="P800" t="n">
        <v>360.3</v>
      </c>
      <c r="Q800" t="n">
        <v>1397.21</v>
      </c>
      <c r="R800" t="n">
        <v>108.97</v>
      </c>
      <c r="S800" t="n">
        <v>66.97</v>
      </c>
      <c r="T800" t="n">
        <v>18288.54</v>
      </c>
      <c r="U800" t="n">
        <v>0.61</v>
      </c>
      <c r="V800" t="n">
        <v>0.83</v>
      </c>
      <c r="W800" t="n">
        <v>5.36</v>
      </c>
      <c r="X800" t="n">
        <v>1.12</v>
      </c>
      <c r="Y800" t="n">
        <v>1</v>
      </c>
      <c r="Z800" t="n">
        <v>10</v>
      </c>
    </row>
    <row r="801">
      <c r="A801" t="n">
        <v>24</v>
      </c>
      <c r="B801" t="n">
        <v>115</v>
      </c>
      <c r="C801" t="inlineStr">
        <is>
          <t xml:space="preserve">CONCLUIDO	</t>
        </is>
      </c>
      <c r="D801" t="n">
        <v>3.3842</v>
      </c>
      <c r="E801" t="n">
        <v>29.55</v>
      </c>
      <c r="F801" t="n">
        <v>25.22</v>
      </c>
      <c r="G801" t="n">
        <v>39.82</v>
      </c>
      <c r="H801" t="n">
        <v>0.53</v>
      </c>
      <c r="I801" t="n">
        <v>38</v>
      </c>
      <c r="J801" t="n">
        <v>233.05</v>
      </c>
      <c r="K801" t="n">
        <v>56.94</v>
      </c>
      <c r="L801" t="n">
        <v>7</v>
      </c>
      <c r="M801" t="n">
        <v>36</v>
      </c>
      <c r="N801" t="n">
        <v>54.11</v>
      </c>
      <c r="O801" t="n">
        <v>28977.11</v>
      </c>
      <c r="P801" t="n">
        <v>357.71</v>
      </c>
      <c r="Q801" t="n">
        <v>1397.24</v>
      </c>
      <c r="R801" t="n">
        <v>106.68</v>
      </c>
      <c r="S801" t="n">
        <v>66.97</v>
      </c>
      <c r="T801" t="n">
        <v>17153.91</v>
      </c>
      <c r="U801" t="n">
        <v>0.63</v>
      </c>
      <c r="V801" t="n">
        <v>0.83</v>
      </c>
      <c r="W801" t="n">
        <v>5.36</v>
      </c>
      <c r="X801" t="n">
        <v>1.05</v>
      </c>
      <c r="Y801" t="n">
        <v>1</v>
      </c>
      <c r="Z801" t="n">
        <v>10</v>
      </c>
    </row>
    <row r="802">
      <c r="A802" t="n">
        <v>25</v>
      </c>
      <c r="B802" t="n">
        <v>115</v>
      </c>
      <c r="C802" t="inlineStr">
        <is>
          <t xml:space="preserve">CONCLUIDO	</t>
        </is>
      </c>
      <c r="D802" t="n">
        <v>3.3909</v>
      </c>
      <c r="E802" t="n">
        <v>29.49</v>
      </c>
      <c r="F802" t="n">
        <v>25.21</v>
      </c>
      <c r="G802" t="n">
        <v>40.87</v>
      </c>
      <c r="H802" t="n">
        <v>0.55</v>
      </c>
      <c r="I802" t="n">
        <v>37</v>
      </c>
      <c r="J802" t="n">
        <v>233.48</v>
      </c>
      <c r="K802" t="n">
        <v>56.94</v>
      </c>
      <c r="L802" t="n">
        <v>7.25</v>
      </c>
      <c r="M802" t="n">
        <v>35</v>
      </c>
      <c r="N802" t="n">
        <v>54.29</v>
      </c>
      <c r="O802" t="n">
        <v>29029.89</v>
      </c>
      <c r="P802" t="n">
        <v>357.2</v>
      </c>
      <c r="Q802" t="n">
        <v>1397.27</v>
      </c>
      <c r="R802" t="n">
        <v>106.38</v>
      </c>
      <c r="S802" t="n">
        <v>66.97</v>
      </c>
      <c r="T802" t="n">
        <v>17005.92</v>
      </c>
      <c r="U802" t="n">
        <v>0.63</v>
      </c>
      <c r="V802" t="n">
        <v>0.84</v>
      </c>
      <c r="W802" t="n">
        <v>5.36</v>
      </c>
      <c r="X802" t="n">
        <v>1.04</v>
      </c>
      <c r="Y802" t="n">
        <v>1</v>
      </c>
      <c r="Z802" t="n">
        <v>10</v>
      </c>
    </row>
    <row r="803">
      <c r="A803" t="n">
        <v>26</v>
      </c>
      <c r="B803" t="n">
        <v>115</v>
      </c>
      <c r="C803" t="inlineStr">
        <is>
          <t xml:space="preserve">CONCLUIDO	</t>
        </is>
      </c>
      <c r="D803" t="n">
        <v>3.4081</v>
      </c>
      <c r="E803" t="n">
        <v>29.34</v>
      </c>
      <c r="F803" t="n">
        <v>25.15</v>
      </c>
      <c r="G803" t="n">
        <v>43.11</v>
      </c>
      <c r="H803" t="n">
        <v>0.57</v>
      </c>
      <c r="I803" t="n">
        <v>35</v>
      </c>
      <c r="J803" t="n">
        <v>233.91</v>
      </c>
      <c r="K803" t="n">
        <v>56.94</v>
      </c>
      <c r="L803" t="n">
        <v>7.5</v>
      </c>
      <c r="M803" t="n">
        <v>33</v>
      </c>
      <c r="N803" t="n">
        <v>54.46</v>
      </c>
      <c r="O803" t="n">
        <v>29082.74</v>
      </c>
      <c r="P803" t="n">
        <v>354.47</v>
      </c>
      <c r="Q803" t="n">
        <v>1397.25</v>
      </c>
      <c r="R803" t="n">
        <v>104.31</v>
      </c>
      <c r="S803" t="n">
        <v>66.97</v>
      </c>
      <c r="T803" t="n">
        <v>15979.77</v>
      </c>
      <c r="U803" t="n">
        <v>0.64</v>
      </c>
      <c r="V803" t="n">
        <v>0.84</v>
      </c>
      <c r="W803" t="n">
        <v>5.35</v>
      </c>
      <c r="X803" t="n">
        <v>0.98</v>
      </c>
      <c r="Y803" t="n">
        <v>1</v>
      </c>
      <c r="Z803" t="n">
        <v>10</v>
      </c>
    </row>
    <row r="804">
      <c r="A804" t="n">
        <v>27</v>
      </c>
      <c r="B804" t="n">
        <v>115</v>
      </c>
      <c r="C804" t="inlineStr">
        <is>
          <t xml:space="preserve">CONCLUIDO	</t>
        </is>
      </c>
      <c r="D804" t="n">
        <v>3.4195</v>
      </c>
      <c r="E804" t="n">
        <v>29.24</v>
      </c>
      <c r="F804" t="n">
        <v>25.09</v>
      </c>
      <c r="G804" t="n">
        <v>44.28</v>
      </c>
      <c r="H804" t="n">
        <v>0.59</v>
      </c>
      <c r="I804" t="n">
        <v>34</v>
      </c>
      <c r="J804" t="n">
        <v>234.34</v>
      </c>
      <c r="K804" t="n">
        <v>56.94</v>
      </c>
      <c r="L804" t="n">
        <v>7.75</v>
      </c>
      <c r="M804" t="n">
        <v>32</v>
      </c>
      <c r="N804" t="n">
        <v>54.64</v>
      </c>
      <c r="O804" t="n">
        <v>29135.65</v>
      </c>
      <c r="P804" t="n">
        <v>352.89</v>
      </c>
      <c r="Q804" t="n">
        <v>1397.23</v>
      </c>
      <c r="R804" t="n">
        <v>102.82</v>
      </c>
      <c r="S804" t="n">
        <v>66.97</v>
      </c>
      <c r="T804" t="n">
        <v>15241.84</v>
      </c>
      <c r="U804" t="n">
        <v>0.65</v>
      </c>
      <c r="V804" t="n">
        <v>0.84</v>
      </c>
      <c r="W804" t="n">
        <v>5.34</v>
      </c>
      <c r="X804" t="n">
        <v>0.92</v>
      </c>
      <c r="Y804" t="n">
        <v>1</v>
      </c>
      <c r="Z804" t="n">
        <v>10</v>
      </c>
    </row>
    <row r="805">
      <c r="A805" t="n">
        <v>28</v>
      </c>
      <c r="B805" t="n">
        <v>115</v>
      </c>
      <c r="C805" t="inlineStr">
        <is>
          <t xml:space="preserve">CONCLUIDO	</t>
        </is>
      </c>
      <c r="D805" t="n">
        <v>3.428</v>
      </c>
      <c r="E805" t="n">
        <v>29.17</v>
      </c>
      <c r="F805" t="n">
        <v>25.06</v>
      </c>
      <c r="G805" t="n">
        <v>45.57</v>
      </c>
      <c r="H805" t="n">
        <v>0.61</v>
      </c>
      <c r="I805" t="n">
        <v>33</v>
      </c>
      <c r="J805" t="n">
        <v>234.77</v>
      </c>
      <c r="K805" t="n">
        <v>56.94</v>
      </c>
      <c r="L805" t="n">
        <v>8</v>
      </c>
      <c r="M805" t="n">
        <v>31</v>
      </c>
      <c r="N805" t="n">
        <v>54.82</v>
      </c>
      <c r="O805" t="n">
        <v>29188.62</v>
      </c>
      <c r="P805" t="n">
        <v>351.52</v>
      </c>
      <c r="Q805" t="n">
        <v>1397.29</v>
      </c>
      <c r="R805" t="n">
        <v>101.83</v>
      </c>
      <c r="S805" t="n">
        <v>66.97</v>
      </c>
      <c r="T805" t="n">
        <v>14752.1</v>
      </c>
      <c r="U805" t="n">
        <v>0.66</v>
      </c>
      <c r="V805" t="n">
        <v>0.84</v>
      </c>
      <c r="W805" t="n">
        <v>5.34</v>
      </c>
      <c r="X805" t="n">
        <v>0.9</v>
      </c>
      <c r="Y805" t="n">
        <v>1</v>
      </c>
      <c r="Z805" t="n">
        <v>10</v>
      </c>
    </row>
    <row r="806">
      <c r="A806" t="n">
        <v>29</v>
      </c>
      <c r="B806" t="n">
        <v>115</v>
      </c>
      <c r="C806" t="inlineStr">
        <is>
          <t xml:space="preserve">CONCLUIDO	</t>
        </is>
      </c>
      <c r="D806" t="n">
        <v>3.4332</v>
      </c>
      <c r="E806" t="n">
        <v>29.13</v>
      </c>
      <c r="F806" t="n">
        <v>25.06</v>
      </c>
      <c r="G806" t="n">
        <v>46.99</v>
      </c>
      <c r="H806" t="n">
        <v>0.62</v>
      </c>
      <c r="I806" t="n">
        <v>32</v>
      </c>
      <c r="J806" t="n">
        <v>235.2</v>
      </c>
      <c r="K806" t="n">
        <v>56.94</v>
      </c>
      <c r="L806" t="n">
        <v>8.25</v>
      </c>
      <c r="M806" t="n">
        <v>30</v>
      </c>
      <c r="N806" t="n">
        <v>55</v>
      </c>
      <c r="O806" t="n">
        <v>29241.66</v>
      </c>
      <c r="P806" t="n">
        <v>350.04</v>
      </c>
      <c r="Q806" t="n">
        <v>1397.25</v>
      </c>
      <c r="R806" t="n">
        <v>101.51</v>
      </c>
      <c r="S806" t="n">
        <v>66.97</v>
      </c>
      <c r="T806" t="n">
        <v>14597.48</v>
      </c>
      <c r="U806" t="n">
        <v>0.66</v>
      </c>
      <c r="V806" t="n">
        <v>0.84</v>
      </c>
      <c r="W806" t="n">
        <v>5.35</v>
      </c>
      <c r="X806" t="n">
        <v>0.9</v>
      </c>
      <c r="Y806" t="n">
        <v>1</v>
      </c>
      <c r="Z806" t="n">
        <v>10</v>
      </c>
    </row>
    <row r="807">
      <c r="A807" t="n">
        <v>30</v>
      </c>
      <c r="B807" t="n">
        <v>115</v>
      </c>
      <c r="C807" t="inlineStr">
        <is>
          <t xml:space="preserve">CONCLUIDO	</t>
        </is>
      </c>
      <c r="D807" t="n">
        <v>3.4428</v>
      </c>
      <c r="E807" t="n">
        <v>29.05</v>
      </c>
      <c r="F807" t="n">
        <v>25.02</v>
      </c>
      <c r="G807" t="n">
        <v>48.43</v>
      </c>
      <c r="H807" t="n">
        <v>0.64</v>
      </c>
      <c r="I807" t="n">
        <v>31</v>
      </c>
      <c r="J807" t="n">
        <v>235.63</v>
      </c>
      <c r="K807" t="n">
        <v>56.94</v>
      </c>
      <c r="L807" t="n">
        <v>8.5</v>
      </c>
      <c r="M807" t="n">
        <v>29</v>
      </c>
      <c r="N807" t="n">
        <v>55.18</v>
      </c>
      <c r="O807" t="n">
        <v>29294.76</v>
      </c>
      <c r="P807" t="n">
        <v>349.07</v>
      </c>
      <c r="Q807" t="n">
        <v>1397.23</v>
      </c>
      <c r="R807" t="n">
        <v>100.32</v>
      </c>
      <c r="S807" t="n">
        <v>66.97</v>
      </c>
      <c r="T807" t="n">
        <v>14007.59</v>
      </c>
      <c r="U807" t="n">
        <v>0.67</v>
      </c>
      <c r="V807" t="n">
        <v>0.84</v>
      </c>
      <c r="W807" t="n">
        <v>5.35</v>
      </c>
      <c r="X807" t="n">
        <v>0.86</v>
      </c>
      <c r="Y807" t="n">
        <v>1</v>
      </c>
      <c r="Z807" t="n">
        <v>10</v>
      </c>
    </row>
    <row r="808">
      <c r="A808" t="n">
        <v>31</v>
      </c>
      <c r="B808" t="n">
        <v>115</v>
      </c>
      <c r="C808" t="inlineStr">
        <is>
          <t xml:space="preserve">CONCLUIDO	</t>
        </is>
      </c>
      <c r="D808" t="n">
        <v>3.4507</v>
      </c>
      <c r="E808" t="n">
        <v>28.98</v>
      </c>
      <c r="F808" t="n">
        <v>25</v>
      </c>
      <c r="G808" t="n">
        <v>50.01</v>
      </c>
      <c r="H808" t="n">
        <v>0.66</v>
      </c>
      <c r="I808" t="n">
        <v>30</v>
      </c>
      <c r="J808" t="n">
        <v>236.06</v>
      </c>
      <c r="K808" t="n">
        <v>56.94</v>
      </c>
      <c r="L808" t="n">
        <v>8.75</v>
      </c>
      <c r="M808" t="n">
        <v>28</v>
      </c>
      <c r="N808" t="n">
        <v>55.36</v>
      </c>
      <c r="O808" t="n">
        <v>29347.92</v>
      </c>
      <c r="P808" t="n">
        <v>347.31</v>
      </c>
      <c r="Q808" t="n">
        <v>1397.27</v>
      </c>
      <c r="R808" t="n">
        <v>99.89</v>
      </c>
      <c r="S808" t="n">
        <v>66.97</v>
      </c>
      <c r="T808" t="n">
        <v>13796.3</v>
      </c>
      <c r="U808" t="n">
        <v>0.67</v>
      </c>
      <c r="V808" t="n">
        <v>0.84</v>
      </c>
      <c r="W808" t="n">
        <v>5.34</v>
      </c>
      <c r="X808" t="n">
        <v>0.84</v>
      </c>
      <c r="Y808" t="n">
        <v>1</v>
      </c>
      <c r="Z808" t="n">
        <v>10</v>
      </c>
    </row>
    <row r="809">
      <c r="A809" t="n">
        <v>32</v>
      </c>
      <c r="B809" t="n">
        <v>115</v>
      </c>
      <c r="C809" t="inlineStr">
        <is>
          <t xml:space="preserve">CONCLUIDO	</t>
        </is>
      </c>
      <c r="D809" t="n">
        <v>3.4598</v>
      </c>
      <c r="E809" t="n">
        <v>28.9</v>
      </c>
      <c r="F809" t="n">
        <v>24.97</v>
      </c>
      <c r="G809" t="n">
        <v>51.66</v>
      </c>
      <c r="H809" t="n">
        <v>0.68</v>
      </c>
      <c r="I809" t="n">
        <v>29</v>
      </c>
      <c r="J809" t="n">
        <v>236.49</v>
      </c>
      <c r="K809" t="n">
        <v>56.94</v>
      </c>
      <c r="L809" t="n">
        <v>9</v>
      </c>
      <c r="M809" t="n">
        <v>27</v>
      </c>
      <c r="N809" t="n">
        <v>55.55</v>
      </c>
      <c r="O809" t="n">
        <v>29401.15</v>
      </c>
      <c r="P809" t="n">
        <v>345.53</v>
      </c>
      <c r="Q809" t="n">
        <v>1397.22</v>
      </c>
      <c r="R809" t="n">
        <v>98.73999999999999</v>
      </c>
      <c r="S809" t="n">
        <v>66.97</v>
      </c>
      <c r="T809" t="n">
        <v>13226.56</v>
      </c>
      <c r="U809" t="n">
        <v>0.68</v>
      </c>
      <c r="V809" t="n">
        <v>0.84</v>
      </c>
      <c r="W809" t="n">
        <v>5.34</v>
      </c>
      <c r="X809" t="n">
        <v>0.8</v>
      </c>
      <c r="Y809" t="n">
        <v>1</v>
      </c>
      <c r="Z809" t="n">
        <v>10</v>
      </c>
    </row>
    <row r="810">
      <c r="A810" t="n">
        <v>33</v>
      </c>
      <c r="B810" t="n">
        <v>115</v>
      </c>
      <c r="C810" t="inlineStr">
        <is>
          <t xml:space="preserve">CONCLUIDO	</t>
        </is>
      </c>
      <c r="D810" t="n">
        <v>3.4701</v>
      </c>
      <c r="E810" t="n">
        <v>28.82</v>
      </c>
      <c r="F810" t="n">
        <v>24.93</v>
      </c>
      <c r="G810" t="n">
        <v>53.42</v>
      </c>
      <c r="H810" t="n">
        <v>0.6899999999999999</v>
      </c>
      <c r="I810" t="n">
        <v>28</v>
      </c>
      <c r="J810" t="n">
        <v>236.92</v>
      </c>
      <c r="K810" t="n">
        <v>56.94</v>
      </c>
      <c r="L810" t="n">
        <v>9.25</v>
      </c>
      <c r="M810" t="n">
        <v>26</v>
      </c>
      <c r="N810" t="n">
        <v>55.73</v>
      </c>
      <c r="O810" t="n">
        <v>29454.44</v>
      </c>
      <c r="P810" t="n">
        <v>344.31</v>
      </c>
      <c r="Q810" t="n">
        <v>1397.21</v>
      </c>
      <c r="R810" t="n">
        <v>97.51000000000001</v>
      </c>
      <c r="S810" t="n">
        <v>66.97</v>
      </c>
      <c r="T810" t="n">
        <v>12617.11</v>
      </c>
      <c r="U810" t="n">
        <v>0.6899999999999999</v>
      </c>
      <c r="V810" t="n">
        <v>0.84</v>
      </c>
      <c r="W810" t="n">
        <v>5.33</v>
      </c>
      <c r="X810" t="n">
        <v>0.76</v>
      </c>
      <c r="Y810" t="n">
        <v>1</v>
      </c>
      <c r="Z810" t="n">
        <v>10</v>
      </c>
    </row>
    <row r="811">
      <c r="A811" t="n">
        <v>34</v>
      </c>
      <c r="B811" t="n">
        <v>115</v>
      </c>
      <c r="C811" t="inlineStr">
        <is>
          <t xml:space="preserve">CONCLUIDO	</t>
        </is>
      </c>
      <c r="D811" t="n">
        <v>3.4776</v>
      </c>
      <c r="E811" t="n">
        <v>28.76</v>
      </c>
      <c r="F811" t="n">
        <v>24.91</v>
      </c>
      <c r="G811" t="n">
        <v>55.36</v>
      </c>
      <c r="H811" t="n">
        <v>0.71</v>
      </c>
      <c r="I811" t="n">
        <v>27</v>
      </c>
      <c r="J811" t="n">
        <v>237.35</v>
      </c>
      <c r="K811" t="n">
        <v>56.94</v>
      </c>
      <c r="L811" t="n">
        <v>9.5</v>
      </c>
      <c r="M811" t="n">
        <v>25</v>
      </c>
      <c r="N811" t="n">
        <v>55.91</v>
      </c>
      <c r="O811" t="n">
        <v>29507.8</v>
      </c>
      <c r="P811" t="n">
        <v>342.32</v>
      </c>
      <c r="Q811" t="n">
        <v>1397.23</v>
      </c>
      <c r="R811" t="n">
        <v>96.83</v>
      </c>
      <c r="S811" t="n">
        <v>66.97</v>
      </c>
      <c r="T811" t="n">
        <v>12279.47</v>
      </c>
      <c r="U811" t="n">
        <v>0.6899999999999999</v>
      </c>
      <c r="V811" t="n">
        <v>0.84</v>
      </c>
      <c r="W811" t="n">
        <v>5.34</v>
      </c>
      <c r="X811" t="n">
        <v>0.74</v>
      </c>
      <c r="Y811" t="n">
        <v>1</v>
      </c>
      <c r="Z811" t="n">
        <v>10</v>
      </c>
    </row>
    <row r="812">
      <c r="A812" t="n">
        <v>35</v>
      </c>
      <c r="B812" t="n">
        <v>115</v>
      </c>
      <c r="C812" t="inlineStr">
        <is>
          <t xml:space="preserve">CONCLUIDO	</t>
        </is>
      </c>
      <c r="D812" t="n">
        <v>3.4855</v>
      </c>
      <c r="E812" t="n">
        <v>28.69</v>
      </c>
      <c r="F812" t="n">
        <v>24.89</v>
      </c>
      <c r="G812" t="n">
        <v>57.43</v>
      </c>
      <c r="H812" t="n">
        <v>0.73</v>
      </c>
      <c r="I812" t="n">
        <v>26</v>
      </c>
      <c r="J812" t="n">
        <v>237.79</v>
      </c>
      <c r="K812" t="n">
        <v>56.94</v>
      </c>
      <c r="L812" t="n">
        <v>9.75</v>
      </c>
      <c r="M812" t="n">
        <v>24</v>
      </c>
      <c r="N812" t="n">
        <v>56.09</v>
      </c>
      <c r="O812" t="n">
        <v>29561.22</v>
      </c>
      <c r="P812" t="n">
        <v>339.69</v>
      </c>
      <c r="Q812" t="n">
        <v>1397.22</v>
      </c>
      <c r="R812" t="n">
        <v>96.19</v>
      </c>
      <c r="S812" t="n">
        <v>66.97</v>
      </c>
      <c r="T812" t="n">
        <v>11969.2</v>
      </c>
      <c r="U812" t="n">
        <v>0.7</v>
      </c>
      <c r="V812" t="n">
        <v>0.85</v>
      </c>
      <c r="W812" t="n">
        <v>5.33</v>
      </c>
      <c r="X812" t="n">
        <v>0.72</v>
      </c>
      <c r="Y812" t="n">
        <v>1</v>
      </c>
      <c r="Z812" t="n">
        <v>10</v>
      </c>
    </row>
    <row r="813">
      <c r="A813" t="n">
        <v>36</v>
      </c>
      <c r="B813" t="n">
        <v>115</v>
      </c>
      <c r="C813" t="inlineStr">
        <is>
          <t xml:space="preserve">CONCLUIDO	</t>
        </is>
      </c>
      <c r="D813" t="n">
        <v>3.4884</v>
      </c>
      <c r="E813" t="n">
        <v>28.67</v>
      </c>
      <c r="F813" t="n">
        <v>24.86</v>
      </c>
      <c r="G813" t="n">
        <v>57.38</v>
      </c>
      <c r="H813" t="n">
        <v>0.75</v>
      </c>
      <c r="I813" t="n">
        <v>26</v>
      </c>
      <c r="J813" t="n">
        <v>238.22</v>
      </c>
      <c r="K813" t="n">
        <v>56.94</v>
      </c>
      <c r="L813" t="n">
        <v>10</v>
      </c>
      <c r="M813" t="n">
        <v>24</v>
      </c>
      <c r="N813" t="n">
        <v>56.28</v>
      </c>
      <c r="O813" t="n">
        <v>29614.71</v>
      </c>
      <c r="P813" t="n">
        <v>339.15</v>
      </c>
      <c r="Q813" t="n">
        <v>1397.22</v>
      </c>
      <c r="R813" t="n">
        <v>95.51000000000001</v>
      </c>
      <c r="S813" t="n">
        <v>66.97</v>
      </c>
      <c r="T813" t="n">
        <v>11626.39</v>
      </c>
      <c r="U813" t="n">
        <v>0.7</v>
      </c>
      <c r="V813" t="n">
        <v>0.85</v>
      </c>
      <c r="W813" t="n">
        <v>5.33</v>
      </c>
      <c r="X813" t="n">
        <v>0.7</v>
      </c>
      <c r="Y813" t="n">
        <v>1</v>
      </c>
      <c r="Z813" t="n">
        <v>10</v>
      </c>
    </row>
    <row r="814">
      <c r="A814" t="n">
        <v>37</v>
      </c>
      <c r="B814" t="n">
        <v>115</v>
      </c>
      <c r="C814" t="inlineStr">
        <is>
          <t xml:space="preserve">CONCLUIDO	</t>
        </is>
      </c>
      <c r="D814" t="n">
        <v>3.4947</v>
      </c>
      <c r="E814" t="n">
        <v>28.61</v>
      </c>
      <c r="F814" t="n">
        <v>24.86</v>
      </c>
      <c r="G814" t="n">
        <v>59.66</v>
      </c>
      <c r="H814" t="n">
        <v>0.76</v>
      </c>
      <c r="I814" t="n">
        <v>25</v>
      </c>
      <c r="J814" t="n">
        <v>238.66</v>
      </c>
      <c r="K814" t="n">
        <v>56.94</v>
      </c>
      <c r="L814" t="n">
        <v>10.25</v>
      </c>
      <c r="M814" t="n">
        <v>23</v>
      </c>
      <c r="N814" t="n">
        <v>56.46</v>
      </c>
      <c r="O814" t="n">
        <v>29668.27</v>
      </c>
      <c r="P814" t="n">
        <v>338.48</v>
      </c>
      <c r="Q814" t="n">
        <v>1397.2</v>
      </c>
      <c r="R814" t="n">
        <v>95.02</v>
      </c>
      <c r="S814" t="n">
        <v>66.97</v>
      </c>
      <c r="T814" t="n">
        <v>11388.68</v>
      </c>
      <c r="U814" t="n">
        <v>0.7</v>
      </c>
      <c r="V814" t="n">
        <v>0.85</v>
      </c>
      <c r="W814" t="n">
        <v>5.34</v>
      </c>
      <c r="X814" t="n">
        <v>0.6899999999999999</v>
      </c>
      <c r="Y814" t="n">
        <v>1</v>
      </c>
      <c r="Z814" t="n">
        <v>10</v>
      </c>
    </row>
    <row r="815">
      <c r="A815" t="n">
        <v>38</v>
      </c>
      <c r="B815" t="n">
        <v>115</v>
      </c>
      <c r="C815" t="inlineStr">
        <is>
          <t xml:space="preserve">CONCLUIDO	</t>
        </is>
      </c>
      <c r="D815" t="n">
        <v>3.5041</v>
      </c>
      <c r="E815" t="n">
        <v>28.54</v>
      </c>
      <c r="F815" t="n">
        <v>24.82</v>
      </c>
      <c r="G815" t="n">
        <v>62.06</v>
      </c>
      <c r="H815" t="n">
        <v>0.78</v>
      </c>
      <c r="I815" t="n">
        <v>24</v>
      </c>
      <c r="J815" t="n">
        <v>239.09</v>
      </c>
      <c r="K815" t="n">
        <v>56.94</v>
      </c>
      <c r="L815" t="n">
        <v>10.5</v>
      </c>
      <c r="M815" t="n">
        <v>22</v>
      </c>
      <c r="N815" t="n">
        <v>56.65</v>
      </c>
      <c r="O815" t="n">
        <v>29721.89</v>
      </c>
      <c r="P815" t="n">
        <v>336.04</v>
      </c>
      <c r="Q815" t="n">
        <v>1397.17</v>
      </c>
      <c r="R815" t="n">
        <v>94.06999999999999</v>
      </c>
      <c r="S815" t="n">
        <v>66.97</v>
      </c>
      <c r="T815" t="n">
        <v>10917.19</v>
      </c>
      <c r="U815" t="n">
        <v>0.71</v>
      </c>
      <c r="V815" t="n">
        <v>0.85</v>
      </c>
      <c r="W815" t="n">
        <v>5.33</v>
      </c>
      <c r="X815" t="n">
        <v>0.66</v>
      </c>
      <c r="Y815" t="n">
        <v>1</v>
      </c>
      <c r="Z815" t="n">
        <v>10</v>
      </c>
    </row>
    <row r="816">
      <c r="A816" t="n">
        <v>39</v>
      </c>
      <c r="B816" t="n">
        <v>115</v>
      </c>
      <c r="C816" t="inlineStr">
        <is>
          <t xml:space="preserve">CONCLUIDO	</t>
        </is>
      </c>
      <c r="D816" t="n">
        <v>3.5038</v>
      </c>
      <c r="E816" t="n">
        <v>28.54</v>
      </c>
      <c r="F816" t="n">
        <v>24.83</v>
      </c>
      <c r="G816" t="n">
        <v>62.07</v>
      </c>
      <c r="H816" t="n">
        <v>0.8</v>
      </c>
      <c r="I816" t="n">
        <v>24</v>
      </c>
      <c r="J816" t="n">
        <v>239.53</v>
      </c>
      <c r="K816" t="n">
        <v>56.94</v>
      </c>
      <c r="L816" t="n">
        <v>10.75</v>
      </c>
      <c r="M816" t="n">
        <v>22</v>
      </c>
      <c r="N816" t="n">
        <v>56.83</v>
      </c>
      <c r="O816" t="n">
        <v>29775.57</v>
      </c>
      <c r="P816" t="n">
        <v>335.28</v>
      </c>
      <c r="Q816" t="n">
        <v>1397.23</v>
      </c>
      <c r="R816" t="n">
        <v>93.95999999999999</v>
      </c>
      <c r="S816" t="n">
        <v>66.97</v>
      </c>
      <c r="T816" t="n">
        <v>10859.57</v>
      </c>
      <c r="U816" t="n">
        <v>0.71</v>
      </c>
      <c r="V816" t="n">
        <v>0.85</v>
      </c>
      <c r="W816" t="n">
        <v>5.34</v>
      </c>
      <c r="X816" t="n">
        <v>0.66</v>
      </c>
      <c r="Y816" t="n">
        <v>1</v>
      </c>
      <c r="Z816" t="n">
        <v>10</v>
      </c>
    </row>
    <row r="817">
      <c r="A817" t="n">
        <v>40</v>
      </c>
      <c r="B817" t="n">
        <v>115</v>
      </c>
      <c r="C817" t="inlineStr">
        <is>
          <t xml:space="preserve">CONCLUIDO	</t>
        </is>
      </c>
      <c r="D817" t="n">
        <v>3.513</v>
      </c>
      <c r="E817" t="n">
        <v>28.47</v>
      </c>
      <c r="F817" t="n">
        <v>24.8</v>
      </c>
      <c r="G817" t="n">
        <v>64.68000000000001</v>
      </c>
      <c r="H817" t="n">
        <v>0.82</v>
      </c>
      <c r="I817" t="n">
        <v>23</v>
      </c>
      <c r="J817" t="n">
        <v>239.96</v>
      </c>
      <c r="K817" t="n">
        <v>56.94</v>
      </c>
      <c r="L817" t="n">
        <v>11</v>
      </c>
      <c r="M817" t="n">
        <v>21</v>
      </c>
      <c r="N817" t="n">
        <v>57.02</v>
      </c>
      <c r="O817" t="n">
        <v>29829.32</v>
      </c>
      <c r="P817" t="n">
        <v>333.62</v>
      </c>
      <c r="Q817" t="n">
        <v>1397.19</v>
      </c>
      <c r="R817" t="n">
        <v>93.17</v>
      </c>
      <c r="S817" t="n">
        <v>66.97</v>
      </c>
      <c r="T817" t="n">
        <v>10471.03</v>
      </c>
      <c r="U817" t="n">
        <v>0.72</v>
      </c>
      <c r="V817" t="n">
        <v>0.85</v>
      </c>
      <c r="W817" t="n">
        <v>5.33</v>
      </c>
      <c r="X817" t="n">
        <v>0.63</v>
      </c>
      <c r="Y817" t="n">
        <v>1</v>
      </c>
      <c r="Z817" t="n">
        <v>10</v>
      </c>
    </row>
    <row r="818">
      <c r="A818" t="n">
        <v>41</v>
      </c>
      <c r="B818" t="n">
        <v>115</v>
      </c>
      <c r="C818" t="inlineStr">
        <is>
          <t xml:space="preserve">CONCLUIDO	</t>
        </is>
      </c>
      <c r="D818" t="n">
        <v>3.5146</v>
      </c>
      <c r="E818" t="n">
        <v>28.45</v>
      </c>
      <c r="F818" t="n">
        <v>24.78</v>
      </c>
      <c r="G818" t="n">
        <v>64.65000000000001</v>
      </c>
      <c r="H818" t="n">
        <v>0.83</v>
      </c>
      <c r="I818" t="n">
        <v>23</v>
      </c>
      <c r="J818" t="n">
        <v>240.4</v>
      </c>
      <c r="K818" t="n">
        <v>56.94</v>
      </c>
      <c r="L818" t="n">
        <v>11.25</v>
      </c>
      <c r="M818" t="n">
        <v>21</v>
      </c>
      <c r="N818" t="n">
        <v>57.21</v>
      </c>
      <c r="O818" t="n">
        <v>29883.27</v>
      </c>
      <c r="P818" t="n">
        <v>332.11</v>
      </c>
      <c r="Q818" t="n">
        <v>1397.23</v>
      </c>
      <c r="R818" t="n">
        <v>92.81</v>
      </c>
      <c r="S818" t="n">
        <v>66.97</v>
      </c>
      <c r="T818" t="n">
        <v>10291.7</v>
      </c>
      <c r="U818" t="n">
        <v>0.72</v>
      </c>
      <c r="V818" t="n">
        <v>0.85</v>
      </c>
      <c r="W818" t="n">
        <v>5.33</v>
      </c>
      <c r="X818" t="n">
        <v>0.62</v>
      </c>
      <c r="Y818" t="n">
        <v>1</v>
      </c>
      <c r="Z818" t="n">
        <v>10</v>
      </c>
    </row>
    <row r="819">
      <c r="A819" t="n">
        <v>42</v>
      </c>
      <c r="B819" t="n">
        <v>115</v>
      </c>
      <c r="C819" t="inlineStr">
        <is>
          <t xml:space="preserve">CONCLUIDO	</t>
        </is>
      </c>
      <c r="D819" t="n">
        <v>3.5207</v>
      </c>
      <c r="E819" t="n">
        <v>28.4</v>
      </c>
      <c r="F819" t="n">
        <v>24.78</v>
      </c>
      <c r="G819" t="n">
        <v>67.56999999999999</v>
      </c>
      <c r="H819" t="n">
        <v>0.85</v>
      </c>
      <c r="I819" t="n">
        <v>22</v>
      </c>
      <c r="J819" t="n">
        <v>240.84</v>
      </c>
      <c r="K819" t="n">
        <v>56.94</v>
      </c>
      <c r="L819" t="n">
        <v>11.5</v>
      </c>
      <c r="M819" t="n">
        <v>20</v>
      </c>
      <c r="N819" t="n">
        <v>57.39</v>
      </c>
      <c r="O819" t="n">
        <v>29937.16</v>
      </c>
      <c r="P819" t="n">
        <v>331.94</v>
      </c>
      <c r="Q819" t="n">
        <v>1397.23</v>
      </c>
      <c r="R819" t="n">
        <v>92.52</v>
      </c>
      <c r="S819" t="n">
        <v>66.97</v>
      </c>
      <c r="T819" t="n">
        <v>10152.56</v>
      </c>
      <c r="U819" t="n">
        <v>0.72</v>
      </c>
      <c r="V819" t="n">
        <v>0.85</v>
      </c>
      <c r="W819" t="n">
        <v>5.33</v>
      </c>
      <c r="X819" t="n">
        <v>0.61</v>
      </c>
      <c r="Y819" t="n">
        <v>1</v>
      </c>
      <c r="Z819" t="n">
        <v>10</v>
      </c>
    </row>
    <row r="820">
      <c r="A820" t="n">
        <v>43</v>
      </c>
      <c r="B820" t="n">
        <v>115</v>
      </c>
      <c r="C820" t="inlineStr">
        <is>
          <t xml:space="preserve">CONCLUIDO	</t>
        </is>
      </c>
      <c r="D820" t="n">
        <v>3.5321</v>
      </c>
      <c r="E820" t="n">
        <v>28.31</v>
      </c>
      <c r="F820" t="n">
        <v>24.73</v>
      </c>
      <c r="G820" t="n">
        <v>70.65000000000001</v>
      </c>
      <c r="H820" t="n">
        <v>0.87</v>
      </c>
      <c r="I820" t="n">
        <v>21</v>
      </c>
      <c r="J820" t="n">
        <v>241.27</v>
      </c>
      <c r="K820" t="n">
        <v>56.94</v>
      </c>
      <c r="L820" t="n">
        <v>11.75</v>
      </c>
      <c r="M820" t="n">
        <v>19</v>
      </c>
      <c r="N820" t="n">
        <v>57.58</v>
      </c>
      <c r="O820" t="n">
        <v>29991.11</v>
      </c>
      <c r="P820" t="n">
        <v>328</v>
      </c>
      <c r="Q820" t="n">
        <v>1397.28</v>
      </c>
      <c r="R820" t="n">
        <v>90.92</v>
      </c>
      <c r="S820" t="n">
        <v>66.97</v>
      </c>
      <c r="T820" t="n">
        <v>9357.93</v>
      </c>
      <c r="U820" t="n">
        <v>0.74</v>
      </c>
      <c r="V820" t="n">
        <v>0.85</v>
      </c>
      <c r="W820" t="n">
        <v>5.33</v>
      </c>
      <c r="X820" t="n">
        <v>0.5600000000000001</v>
      </c>
      <c r="Y820" t="n">
        <v>1</v>
      </c>
      <c r="Z820" t="n">
        <v>10</v>
      </c>
    </row>
    <row r="821">
      <c r="A821" t="n">
        <v>44</v>
      </c>
      <c r="B821" t="n">
        <v>115</v>
      </c>
      <c r="C821" t="inlineStr">
        <is>
          <t xml:space="preserve">CONCLUIDO	</t>
        </is>
      </c>
      <c r="D821" t="n">
        <v>3.5287</v>
      </c>
      <c r="E821" t="n">
        <v>28.34</v>
      </c>
      <c r="F821" t="n">
        <v>24.76</v>
      </c>
      <c r="G821" t="n">
        <v>70.73</v>
      </c>
      <c r="H821" t="n">
        <v>0.88</v>
      </c>
      <c r="I821" t="n">
        <v>21</v>
      </c>
      <c r="J821" t="n">
        <v>241.71</v>
      </c>
      <c r="K821" t="n">
        <v>56.94</v>
      </c>
      <c r="L821" t="n">
        <v>12</v>
      </c>
      <c r="M821" t="n">
        <v>19</v>
      </c>
      <c r="N821" t="n">
        <v>57.77</v>
      </c>
      <c r="O821" t="n">
        <v>30045.13</v>
      </c>
      <c r="P821" t="n">
        <v>328.07</v>
      </c>
      <c r="Q821" t="n">
        <v>1397.18</v>
      </c>
      <c r="R821" t="n">
        <v>91.65000000000001</v>
      </c>
      <c r="S821" t="n">
        <v>66.97</v>
      </c>
      <c r="T821" t="n">
        <v>9720.459999999999</v>
      </c>
      <c r="U821" t="n">
        <v>0.73</v>
      </c>
      <c r="V821" t="n">
        <v>0.85</v>
      </c>
      <c r="W821" t="n">
        <v>5.33</v>
      </c>
      <c r="X821" t="n">
        <v>0.59</v>
      </c>
      <c r="Y821" t="n">
        <v>1</v>
      </c>
      <c r="Z821" t="n">
        <v>10</v>
      </c>
    </row>
    <row r="822">
      <c r="A822" t="n">
        <v>45</v>
      </c>
      <c r="B822" t="n">
        <v>115</v>
      </c>
      <c r="C822" t="inlineStr">
        <is>
          <t xml:space="preserve">CONCLUIDO	</t>
        </is>
      </c>
      <c r="D822" t="n">
        <v>3.5408</v>
      </c>
      <c r="E822" t="n">
        <v>28.24</v>
      </c>
      <c r="F822" t="n">
        <v>24.7</v>
      </c>
      <c r="G822" t="n">
        <v>74.11</v>
      </c>
      <c r="H822" t="n">
        <v>0.9</v>
      </c>
      <c r="I822" t="n">
        <v>20</v>
      </c>
      <c r="J822" t="n">
        <v>242.15</v>
      </c>
      <c r="K822" t="n">
        <v>56.94</v>
      </c>
      <c r="L822" t="n">
        <v>12.25</v>
      </c>
      <c r="M822" t="n">
        <v>18</v>
      </c>
      <c r="N822" t="n">
        <v>57.96</v>
      </c>
      <c r="O822" t="n">
        <v>30099.23</v>
      </c>
      <c r="P822" t="n">
        <v>325.16</v>
      </c>
      <c r="Q822" t="n">
        <v>1397.18</v>
      </c>
      <c r="R822" t="n">
        <v>90.17</v>
      </c>
      <c r="S822" t="n">
        <v>66.97</v>
      </c>
      <c r="T822" t="n">
        <v>8986.5</v>
      </c>
      <c r="U822" t="n">
        <v>0.74</v>
      </c>
      <c r="V822" t="n">
        <v>0.85</v>
      </c>
      <c r="W822" t="n">
        <v>5.32</v>
      </c>
      <c r="X822" t="n">
        <v>0.54</v>
      </c>
      <c r="Y822" t="n">
        <v>1</v>
      </c>
      <c r="Z822" t="n">
        <v>10</v>
      </c>
    </row>
    <row r="823">
      <c r="A823" t="n">
        <v>46</v>
      </c>
      <c r="B823" t="n">
        <v>115</v>
      </c>
      <c r="C823" t="inlineStr">
        <is>
          <t xml:space="preserve">CONCLUIDO	</t>
        </is>
      </c>
      <c r="D823" t="n">
        <v>3.5418</v>
      </c>
      <c r="E823" t="n">
        <v>28.23</v>
      </c>
      <c r="F823" t="n">
        <v>24.7</v>
      </c>
      <c r="G823" t="n">
        <v>74.09</v>
      </c>
      <c r="H823" t="n">
        <v>0.92</v>
      </c>
      <c r="I823" t="n">
        <v>20</v>
      </c>
      <c r="J823" t="n">
        <v>242.59</v>
      </c>
      <c r="K823" t="n">
        <v>56.94</v>
      </c>
      <c r="L823" t="n">
        <v>12.5</v>
      </c>
      <c r="M823" t="n">
        <v>18</v>
      </c>
      <c r="N823" t="n">
        <v>58.15</v>
      </c>
      <c r="O823" t="n">
        <v>30153.38</v>
      </c>
      <c r="P823" t="n">
        <v>325.5</v>
      </c>
      <c r="Q823" t="n">
        <v>1397.21</v>
      </c>
      <c r="R823" t="n">
        <v>89.87</v>
      </c>
      <c r="S823" t="n">
        <v>66.97</v>
      </c>
      <c r="T823" t="n">
        <v>8835.74</v>
      </c>
      <c r="U823" t="n">
        <v>0.75</v>
      </c>
      <c r="V823" t="n">
        <v>0.85</v>
      </c>
      <c r="W823" t="n">
        <v>5.33</v>
      </c>
      <c r="X823" t="n">
        <v>0.53</v>
      </c>
      <c r="Y823" t="n">
        <v>1</v>
      </c>
      <c r="Z823" t="n">
        <v>10</v>
      </c>
    </row>
    <row r="824">
      <c r="A824" t="n">
        <v>47</v>
      </c>
      <c r="B824" t="n">
        <v>115</v>
      </c>
      <c r="C824" t="inlineStr">
        <is>
          <t xml:space="preserve">CONCLUIDO	</t>
        </is>
      </c>
      <c r="D824" t="n">
        <v>3.5411</v>
      </c>
      <c r="E824" t="n">
        <v>28.24</v>
      </c>
      <c r="F824" t="n">
        <v>24.7</v>
      </c>
      <c r="G824" t="n">
        <v>74.09999999999999</v>
      </c>
      <c r="H824" t="n">
        <v>0.93</v>
      </c>
      <c r="I824" t="n">
        <v>20</v>
      </c>
      <c r="J824" t="n">
        <v>243.03</v>
      </c>
      <c r="K824" t="n">
        <v>56.94</v>
      </c>
      <c r="L824" t="n">
        <v>12.75</v>
      </c>
      <c r="M824" t="n">
        <v>18</v>
      </c>
      <c r="N824" t="n">
        <v>58.34</v>
      </c>
      <c r="O824" t="n">
        <v>30207.61</v>
      </c>
      <c r="P824" t="n">
        <v>322.18</v>
      </c>
      <c r="Q824" t="n">
        <v>1397.18</v>
      </c>
      <c r="R824" t="n">
        <v>90.27</v>
      </c>
      <c r="S824" t="n">
        <v>66.97</v>
      </c>
      <c r="T824" t="n">
        <v>9037.84</v>
      </c>
      <c r="U824" t="n">
        <v>0.74</v>
      </c>
      <c r="V824" t="n">
        <v>0.85</v>
      </c>
      <c r="W824" t="n">
        <v>5.32</v>
      </c>
      <c r="X824" t="n">
        <v>0.54</v>
      </c>
      <c r="Y824" t="n">
        <v>1</v>
      </c>
      <c r="Z824" t="n">
        <v>10</v>
      </c>
    </row>
    <row r="825">
      <c r="A825" t="n">
        <v>48</v>
      </c>
      <c r="B825" t="n">
        <v>115</v>
      </c>
      <c r="C825" t="inlineStr">
        <is>
          <t xml:space="preserve">CONCLUIDO	</t>
        </is>
      </c>
      <c r="D825" t="n">
        <v>3.5483</v>
      </c>
      <c r="E825" t="n">
        <v>28.18</v>
      </c>
      <c r="F825" t="n">
        <v>24.69</v>
      </c>
      <c r="G825" t="n">
        <v>77.95999999999999</v>
      </c>
      <c r="H825" t="n">
        <v>0.95</v>
      </c>
      <c r="I825" t="n">
        <v>19</v>
      </c>
      <c r="J825" t="n">
        <v>243.47</v>
      </c>
      <c r="K825" t="n">
        <v>56.94</v>
      </c>
      <c r="L825" t="n">
        <v>13</v>
      </c>
      <c r="M825" t="n">
        <v>17</v>
      </c>
      <c r="N825" t="n">
        <v>58.53</v>
      </c>
      <c r="O825" t="n">
        <v>30261.91</v>
      </c>
      <c r="P825" t="n">
        <v>322.58</v>
      </c>
      <c r="Q825" t="n">
        <v>1397.33</v>
      </c>
      <c r="R825" t="n">
        <v>89.51000000000001</v>
      </c>
      <c r="S825" t="n">
        <v>66.97</v>
      </c>
      <c r="T825" t="n">
        <v>8664.02</v>
      </c>
      <c r="U825" t="n">
        <v>0.75</v>
      </c>
      <c r="V825" t="n">
        <v>0.85</v>
      </c>
      <c r="W825" t="n">
        <v>5.33</v>
      </c>
      <c r="X825" t="n">
        <v>0.52</v>
      </c>
      <c r="Y825" t="n">
        <v>1</v>
      </c>
      <c r="Z825" t="n">
        <v>10</v>
      </c>
    </row>
    <row r="826">
      <c r="A826" t="n">
        <v>49</v>
      </c>
      <c r="B826" t="n">
        <v>115</v>
      </c>
      <c r="C826" t="inlineStr">
        <is>
          <t xml:space="preserve">CONCLUIDO	</t>
        </is>
      </c>
      <c r="D826" t="n">
        <v>3.5488</v>
      </c>
      <c r="E826" t="n">
        <v>28.18</v>
      </c>
      <c r="F826" t="n">
        <v>24.68</v>
      </c>
      <c r="G826" t="n">
        <v>77.95</v>
      </c>
      <c r="H826" t="n">
        <v>0.97</v>
      </c>
      <c r="I826" t="n">
        <v>19</v>
      </c>
      <c r="J826" t="n">
        <v>243.91</v>
      </c>
      <c r="K826" t="n">
        <v>56.94</v>
      </c>
      <c r="L826" t="n">
        <v>13.25</v>
      </c>
      <c r="M826" t="n">
        <v>17</v>
      </c>
      <c r="N826" t="n">
        <v>58.72</v>
      </c>
      <c r="O826" t="n">
        <v>30316.27</v>
      </c>
      <c r="P826" t="n">
        <v>320.65</v>
      </c>
      <c r="Q826" t="n">
        <v>1397.19</v>
      </c>
      <c r="R826" t="n">
        <v>89.39</v>
      </c>
      <c r="S826" t="n">
        <v>66.97</v>
      </c>
      <c r="T826" t="n">
        <v>8602.950000000001</v>
      </c>
      <c r="U826" t="n">
        <v>0.75</v>
      </c>
      <c r="V826" t="n">
        <v>0.85</v>
      </c>
      <c r="W826" t="n">
        <v>5.33</v>
      </c>
      <c r="X826" t="n">
        <v>0.52</v>
      </c>
      <c r="Y826" t="n">
        <v>1</v>
      </c>
      <c r="Z826" t="n">
        <v>10</v>
      </c>
    </row>
    <row r="827">
      <c r="A827" t="n">
        <v>50</v>
      </c>
      <c r="B827" t="n">
        <v>115</v>
      </c>
      <c r="C827" t="inlineStr">
        <is>
          <t xml:space="preserve">CONCLUIDO	</t>
        </is>
      </c>
      <c r="D827" t="n">
        <v>3.5592</v>
      </c>
      <c r="E827" t="n">
        <v>28.1</v>
      </c>
      <c r="F827" t="n">
        <v>24.65</v>
      </c>
      <c r="G827" t="n">
        <v>82.15000000000001</v>
      </c>
      <c r="H827" t="n">
        <v>0.98</v>
      </c>
      <c r="I827" t="n">
        <v>18</v>
      </c>
      <c r="J827" t="n">
        <v>244.35</v>
      </c>
      <c r="K827" t="n">
        <v>56.94</v>
      </c>
      <c r="L827" t="n">
        <v>13.5</v>
      </c>
      <c r="M827" t="n">
        <v>16</v>
      </c>
      <c r="N827" t="n">
        <v>58.91</v>
      </c>
      <c r="O827" t="n">
        <v>30370.7</v>
      </c>
      <c r="P827" t="n">
        <v>318.1</v>
      </c>
      <c r="Q827" t="n">
        <v>1397.17</v>
      </c>
      <c r="R827" t="n">
        <v>88.23</v>
      </c>
      <c r="S827" t="n">
        <v>66.97</v>
      </c>
      <c r="T827" t="n">
        <v>8024.54</v>
      </c>
      <c r="U827" t="n">
        <v>0.76</v>
      </c>
      <c r="V827" t="n">
        <v>0.85</v>
      </c>
      <c r="W827" t="n">
        <v>5.32</v>
      </c>
      <c r="X827" t="n">
        <v>0.48</v>
      </c>
      <c r="Y827" t="n">
        <v>1</v>
      </c>
      <c r="Z827" t="n">
        <v>10</v>
      </c>
    </row>
    <row r="828">
      <c r="A828" t="n">
        <v>51</v>
      </c>
      <c r="B828" t="n">
        <v>115</v>
      </c>
      <c r="C828" t="inlineStr">
        <is>
          <t xml:space="preserve">CONCLUIDO	</t>
        </is>
      </c>
      <c r="D828" t="n">
        <v>3.5569</v>
      </c>
      <c r="E828" t="n">
        <v>28.11</v>
      </c>
      <c r="F828" t="n">
        <v>24.66</v>
      </c>
      <c r="G828" t="n">
        <v>82.20999999999999</v>
      </c>
      <c r="H828" t="n">
        <v>1</v>
      </c>
      <c r="I828" t="n">
        <v>18</v>
      </c>
      <c r="J828" t="n">
        <v>244.79</v>
      </c>
      <c r="K828" t="n">
        <v>56.94</v>
      </c>
      <c r="L828" t="n">
        <v>13.75</v>
      </c>
      <c r="M828" t="n">
        <v>16</v>
      </c>
      <c r="N828" t="n">
        <v>59.1</v>
      </c>
      <c r="O828" t="n">
        <v>30425.2</v>
      </c>
      <c r="P828" t="n">
        <v>318.49</v>
      </c>
      <c r="Q828" t="n">
        <v>1397.28</v>
      </c>
      <c r="R828" t="n">
        <v>89.06</v>
      </c>
      <c r="S828" t="n">
        <v>66.97</v>
      </c>
      <c r="T828" t="n">
        <v>8443.940000000001</v>
      </c>
      <c r="U828" t="n">
        <v>0.75</v>
      </c>
      <c r="V828" t="n">
        <v>0.85</v>
      </c>
      <c r="W828" t="n">
        <v>5.32</v>
      </c>
      <c r="X828" t="n">
        <v>0.5</v>
      </c>
      <c r="Y828" t="n">
        <v>1</v>
      </c>
      <c r="Z828" t="n">
        <v>10</v>
      </c>
    </row>
    <row r="829">
      <c r="A829" t="n">
        <v>52</v>
      </c>
      <c r="B829" t="n">
        <v>115</v>
      </c>
      <c r="C829" t="inlineStr">
        <is>
          <t xml:space="preserve">CONCLUIDO	</t>
        </is>
      </c>
      <c r="D829" t="n">
        <v>3.5583</v>
      </c>
      <c r="E829" t="n">
        <v>28.1</v>
      </c>
      <c r="F829" t="n">
        <v>24.65</v>
      </c>
      <c r="G829" t="n">
        <v>82.17</v>
      </c>
      <c r="H829" t="n">
        <v>1.02</v>
      </c>
      <c r="I829" t="n">
        <v>18</v>
      </c>
      <c r="J829" t="n">
        <v>245.23</v>
      </c>
      <c r="K829" t="n">
        <v>56.94</v>
      </c>
      <c r="L829" t="n">
        <v>14</v>
      </c>
      <c r="M829" t="n">
        <v>16</v>
      </c>
      <c r="N829" t="n">
        <v>59.29</v>
      </c>
      <c r="O829" t="n">
        <v>30479.78</v>
      </c>
      <c r="P829" t="n">
        <v>315.86</v>
      </c>
      <c r="Q829" t="n">
        <v>1397.17</v>
      </c>
      <c r="R829" t="n">
        <v>88.34</v>
      </c>
      <c r="S829" t="n">
        <v>66.97</v>
      </c>
      <c r="T829" t="n">
        <v>8083.63</v>
      </c>
      <c r="U829" t="n">
        <v>0.76</v>
      </c>
      <c r="V829" t="n">
        <v>0.85</v>
      </c>
      <c r="W829" t="n">
        <v>5.33</v>
      </c>
      <c r="X829" t="n">
        <v>0.49</v>
      </c>
      <c r="Y829" t="n">
        <v>1</v>
      </c>
      <c r="Z829" t="n">
        <v>10</v>
      </c>
    </row>
    <row r="830">
      <c r="A830" t="n">
        <v>53</v>
      </c>
      <c r="B830" t="n">
        <v>115</v>
      </c>
      <c r="C830" t="inlineStr">
        <is>
          <t xml:space="preserve">CONCLUIDO	</t>
        </is>
      </c>
      <c r="D830" t="n">
        <v>3.5697</v>
      </c>
      <c r="E830" t="n">
        <v>28.01</v>
      </c>
      <c r="F830" t="n">
        <v>24.61</v>
      </c>
      <c r="G830" t="n">
        <v>86.84999999999999</v>
      </c>
      <c r="H830" t="n">
        <v>1.03</v>
      </c>
      <c r="I830" t="n">
        <v>17</v>
      </c>
      <c r="J830" t="n">
        <v>245.68</v>
      </c>
      <c r="K830" t="n">
        <v>56.94</v>
      </c>
      <c r="L830" t="n">
        <v>14.25</v>
      </c>
      <c r="M830" t="n">
        <v>15</v>
      </c>
      <c r="N830" t="n">
        <v>59.48</v>
      </c>
      <c r="O830" t="n">
        <v>30534.42</v>
      </c>
      <c r="P830" t="n">
        <v>313.59</v>
      </c>
      <c r="Q830" t="n">
        <v>1397.18</v>
      </c>
      <c r="R830" t="n">
        <v>86.93000000000001</v>
      </c>
      <c r="S830" t="n">
        <v>66.97</v>
      </c>
      <c r="T830" t="n">
        <v>7382.68</v>
      </c>
      <c r="U830" t="n">
        <v>0.77</v>
      </c>
      <c r="V830" t="n">
        <v>0.86</v>
      </c>
      <c r="W830" t="n">
        <v>5.32</v>
      </c>
      <c r="X830" t="n">
        <v>0.44</v>
      </c>
      <c r="Y830" t="n">
        <v>1</v>
      </c>
      <c r="Z830" t="n">
        <v>10</v>
      </c>
    </row>
    <row r="831">
      <c r="A831" t="n">
        <v>54</v>
      </c>
      <c r="B831" t="n">
        <v>115</v>
      </c>
      <c r="C831" t="inlineStr">
        <is>
          <t xml:space="preserve">CONCLUIDO	</t>
        </is>
      </c>
      <c r="D831" t="n">
        <v>3.5674</v>
      </c>
      <c r="E831" t="n">
        <v>28.03</v>
      </c>
      <c r="F831" t="n">
        <v>24.62</v>
      </c>
      <c r="G831" t="n">
        <v>86.91</v>
      </c>
      <c r="H831" t="n">
        <v>1.05</v>
      </c>
      <c r="I831" t="n">
        <v>17</v>
      </c>
      <c r="J831" t="n">
        <v>246.12</v>
      </c>
      <c r="K831" t="n">
        <v>56.94</v>
      </c>
      <c r="L831" t="n">
        <v>14.5</v>
      </c>
      <c r="M831" t="n">
        <v>15</v>
      </c>
      <c r="N831" t="n">
        <v>59.68</v>
      </c>
      <c r="O831" t="n">
        <v>30589.13</v>
      </c>
      <c r="P831" t="n">
        <v>313.13</v>
      </c>
      <c r="Q831" t="n">
        <v>1397.19</v>
      </c>
      <c r="R831" t="n">
        <v>87.5</v>
      </c>
      <c r="S831" t="n">
        <v>66.97</v>
      </c>
      <c r="T831" t="n">
        <v>7666.06</v>
      </c>
      <c r="U831" t="n">
        <v>0.77</v>
      </c>
      <c r="V831" t="n">
        <v>0.85</v>
      </c>
      <c r="W831" t="n">
        <v>5.32</v>
      </c>
      <c r="X831" t="n">
        <v>0.46</v>
      </c>
      <c r="Y831" t="n">
        <v>1</v>
      </c>
      <c r="Z831" t="n">
        <v>10</v>
      </c>
    </row>
    <row r="832">
      <c r="A832" t="n">
        <v>55</v>
      </c>
      <c r="B832" t="n">
        <v>115</v>
      </c>
      <c r="C832" t="inlineStr">
        <is>
          <t xml:space="preserve">CONCLUIDO	</t>
        </is>
      </c>
      <c r="D832" t="n">
        <v>3.5661</v>
      </c>
      <c r="E832" t="n">
        <v>28.04</v>
      </c>
      <c r="F832" t="n">
        <v>24.64</v>
      </c>
      <c r="G832" t="n">
        <v>86.95</v>
      </c>
      <c r="H832" t="n">
        <v>1.06</v>
      </c>
      <c r="I832" t="n">
        <v>17</v>
      </c>
      <c r="J832" t="n">
        <v>246.57</v>
      </c>
      <c r="K832" t="n">
        <v>56.94</v>
      </c>
      <c r="L832" t="n">
        <v>14.75</v>
      </c>
      <c r="M832" t="n">
        <v>15</v>
      </c>
      <c r="N832" t="n">
        <v>59.87</v>
      </c>
      <c r="O832" t="n">
        <v>30643.91</v>
      </c>
      <c r="P832" t="n">
        <v>310.5</v>
      </c>
      <c r="Q832" t="n">
        <v>1397.22</v>
      </c>
      <c r="R832" t="n">
        <v>87.88</v>
      </c>
      <c r="S832" t="n">
        <v>66.97</v>
      </c>
      <c r="T832" t="n">
        <v>7858.93</v>
      </c>
      <c r="U832" t="n">
        <v>0.76</v>
      </c>
      <c r="V832" t="n">
        <v>0.85</v>
      </c>
      <c r="W832" t="n">
        <v>5.32</v>
      </c>
      <c r="X832" t="n">
        <v>0.47</v>
      </c>
      <c r="Y832" t="n">
        <v>1</v>
      </c>
      <c r="Z832" t="n">
        <v>10</v>
      </c>
    </row>
    <row r="833">
      <c r="A833" t="n">
        <v>56</v>
      </c>
      <c r="B833" t="n">
        <v>115</v>
      </c>
      <c r="C833" t="inlineStr">
        <is>
          <t xml:space="preserve">CONCLUIDO	</t>
        </is>
      </c>
      <c r="D833" t="n">
        <v>3.5748</v>
      </c>
      <c r="E833" t="n">
        <v>27.97</v>
      </c>
      <c r="F833" t="n">
        <v>24.61</v>
      </c>
      <c r="G833" t="n">
        <v>92.29000000000001</v>
      </c>
      <c r="H833" t="n">
        <v>1.08</v>
      </c>
      <c r="I833" t="n">
        <v>16</v>
      </c>
      <c r="J833" t="n">
        <v>247.01</v>
      </c>
      <c r="K833" t="n">
        <v>56.94</v>
      </c>
      <c r="L833" t="n">
        <v>15</v>
      </c>
      <c r="M833" t="n">
        <v>14</v>
      </c>
      <c r="N833" t="n">
        <v>60.07</v>
      </c>
      <c r="O833" t="n">
        <v>30698.76</v>
      </c>
      <c r="P833" t="n">
        <v>311</v>
      </c>
      <c r="Q833" t="n">
        <v>1397.32</v>
      </c>
      <c r="R833" t="n">
        <v>87.01000000000001</v>
      </c>
      <c r="S833" t="n">
        <v>66.97</v>
      </c>
      <c r="T833" t="n">
        <v>7425.47</v>
      </c>
      <c r="U833" t="n">
        <v>0.77</v>
      </c>
      <c r="V833" t="n">
        <v>0.86</v>
      </c>
      <c r="W833" t="n">
        <v>5.32</v>
      </c>
      <c r="X833" t="n">
        <v>0.45</v>
      </c>
      <c r="Y833" t="n">
        <v>1</v>
      </c>
      <c r="Z833" t="n">
        <v>10</v>
      </c>
    </row>
    <row r="834">
      <c r="A834" t="n">
        <v>57</v>
      </c>
      <c r="B834" t="n">
        <v>115</v>
      </c>
      <c r="C834" t="inlineStr">
        <is>
          <t xml:space="preserve">CONCLUIDO	</t>
        </is>
      </c>
      <c r="D834" t="n">
        <v>3.5768</v>
      </c>
      <c r="E834" t="n">
        <v>27.96</v>
      </c>
      <c r="F834" t="n">
        <v>24.59</v>
      </c>
      <c r="G834" t="n">
        <v>92.23</v>
      </c>
      <c r="H834" t="n">
        <v>1.1</v>
      </c>
      <c r="I834" t="n">
        <v>16</v>
      </c>
      <c r="J834" t="n">
        <v>247.46</v>
      </c>
      <c r="K834" t="n">
        <v>56.94</v>
      </c>
      <c r="L834" t="n">
        <v>15.25</v>
      </c>
      <c r="M834" t="n">
        <v>14</v>
      </c>
      <c r="N834" t="n">
        <v>60.26</v>
      </c>
      <c r="O834" t="n">
        <v>30753.68</v>
      </c>
      <c r="P834" t="n">
        <v>309.38</v>
      </c>
      <c r="Q834" t="n">
        <v>1397.27</v>
      </c>
      <c r="R834" t="n">
        <v>86.73999999999999</v>
      </c>
      <c r="S834" t="n">
        <v>66.97</v>
      </c>
      <c r="T834" t="n">
        <v>7289.41</v>
      </c>
      <c r="U834" t="n">
        <v>0.77</v>
      </c>
      <c r="V834" t="n">
        <v>0.86</v>
      </c>
      <c r="W834" t="n">
        <v>5.31</v>
      </c>
      <c r="X834" t="n">
        <v>0.43</v>
      </c>
      <c r="Y834" t="n">
        <v>1</v>
      </c>
      <c r="Z834" t="n">
        <v>10</v>
      </c>
    </row>
    <row r="835">
      <c r="A835" t="n">
        <v>58</v>
      </c>
      <c r="B835" t="n">
        <v>115</v>
      </c>
      <c r="C835" t="inlineStr">
        <is>
          <t xml:space="preserve">CONCLUIDO	</t>
        </is>
      </c>
      <c r="D835" t="n">
        <v>3.5763</v>
      </c>
      <c r="E835" t="n">
        <v>27.96</v>
      </c>
      <c r="F835" t="n">
        <v>24.6</v>
      </c>
      <c r="G835" t="n">
        <v>92.25</v>
      </c>
      <c r="H835" t="n">
        <v>1.11</v>
      </c>
      <c r="I835" t="n">
        <v>16</v>
      </c>
      <c r="J835" t="n">
        <v>247.9</v>
      </c>
      <c r="K835" t="n">
        <v>56.94</v>
      </c>
      <c r="L835" t="n">
        <v>15.5</v>
      </c>
      <c r="M835" t="n">
        <v>14</v>
      </c>
      <c r="N835" t="n">
        <v>60.46</v>
      </c>
      <c r="O835" t="n">
        <v>30808.68</v>
      </c>
      <c r="P835" t="n">
        <v>307.64</v>
      </c>
      <c r="Q835" t="n">
        <v>1397.22</v>
      </c>
      <c r="R835" t="n">
        <v>86.67</v>
      </c>
      <c r="S835" t="n">
        <v>66.97</v>
      </c>
      <c r="T835" t="n">
        <v>7256.5</v>
      </c>
      <c r="U835" t="n">
        <v>0.77</v>
      </c>
      <c r="V835" t="n">
        <v>0.86</v>
      </c>
      <c r="W835" t="n">
        <v>5.32</v>
      </c>
      <c r="X835" t="n">
        <v>0.43</v>
      </c>
      <c r="Y835" t="n">
        <v>1</v>
      </c>
      <c r="Z835" t="n">
        <v>10</v>
      </c>
    </row>
    <row r="836">
      <c r="A836" t="n">
        <v>59</v>
      </c>
      <c r="B836" t="n">
        <v>115</v>
      </c>
      <c r="C836" t="inlineStr">
        <is>
          <t xml:space="preserve">CONCLUIDO	</t>
        </is>
      </c>
      <c r="D836" t="n">
        <v>3.5868</v>
      </c>
      <c r="E836" t="n">
        <v>27.88</v>
      </c>
      <c r="F836" t="n">
        <v>24.56</v>
      </c>
      <c r="G836" t="n">
        <v>98.23999999999999</v>
      </c>
      <c r="H836" t="n">
        <v>1.13</v>
      </c>
      <c r="I836" t="n">
        <v>15</v>
      </c>
      <c r="J836" t="n">
        <v>248.35</v>
      </c>
      <c r="K836" t="n">
        <v>56.94</v>
      </c>
      <c r="L836" t="n">
        <v>15.75</v>
      </c>
      <c r="M836" t="n">
        <v>13</v>
      </c>
      <c r="N836" t="n">
        <v>60.66</v>
      </c>
      <c r="O836" t="n">
        <v>30863.74</v>
      </c>
      <c r="P836" t="n">
        <v>305.91</v>
      </c>
      <c r="Q836" t="n">
        <v>1397.21</v>
      </c>
      <c r="R836" t="n">
        <v>85.31999999999999</v>
      </c>
      <c r="S836" t="n">
        <v>66.97</v>
      </c>
      <c r="T836" t="n">
        <v>6586.12</v>
      </c>
      <c r="U836" t="n">
        <v>0.78</v>
      </c>
      <c r="V836" t="n">
        <v>0.86</v>
      </c>
      <c r="W836" t="n">
        <v>5.32</v>
      </c>
      <c r="X836" t="n">
        <v>0.4</v>
      </c>
      <c r="Y836" t="n">
        <v>1</v>
      </c>
      <c r="Z836" t="n">
        <v>10</v>
      </c>
    </row>
    <row r="837">
      <c r="A837" t="n">
        <v>60</v>
      </c>
      <c r="B837" t="n">
        <v>115</v>
      </c>
      <c r="C837" t="inlineStr">
        <is>
          <t xml:space="preserve">CONCLUIDO	</t>
        </is>
      </c>
      <c r="D837" t="n">
        <v>3.5867</v>
      </c>
      <c r="E837" t="n">
        <v>27.88</v>
      </c>
      <c r="F837" t="n">
        <v>24.56</v>
      </c>
      <c r="G837" t="n">
        <v>98.25</v>
      </c>
      <c r="H837" t="n">
        <v>1.14</v>
      </c>
      <c r="I837" t="n">
        <v>15</v>
      </c>
      <c r="J837" t="n">
        <v>248.79</v>
      </c>
      <c r="K837" t="n">
        <v>56.94</v>
      </c>
      <c r="L837" t="n">
        <v>16</v>
      </c>
      <c r="M837" t="n">
        <v>13</v>
      </c>
      <c r="N837" t="n">
        <v>60.85</v>
      </c>
      <c r="O837" t="n">
        <v>30918.88</v>
      </c>
      <c r="P837" t="n">
        <v>304.9</v>
      </c>
      <c r="Q837" t="n">
        <v>1397.19</v>
      </c>
      <c r="R837" t="n">
        <v>85.45</v>
      </c>
      <c r="S837" t="n">
        <v>66.97</v>
      </c>
      <c r="T837" t="n">
        <v>6653.58</v>
      </c>
      <c r="U837" t="n">
        <v>0.78</v>
      </c>
      <c r="V837" t="n">
        <v>0.86</v>
      </c>
      <c r="W837" t="n">
        <v>5.32</v>
      </c>
      <c r="X837" t="n">
        <v>0.4</v>
      </c>
      <c r="Y837" t="n">
        <v>1</v>
      </c>
      <c r="Z837" t="n">
        <v>10</v>
      </c>
    </row>
    <row r="838">
      <c r="A838" t="n">
        <v>61</v>
      </c>
      <c r="B838" t="n">
        <v>115</v>
      </c>
      <c r="C838" t="inlineStr">
        <is>
          <t xml:space="preserve">CONCLUIDO	</t>
        </is>
      </c>
      <c r="D838" t="n">
        <v>3.5853</v>
      </c>
      <c r="E838" t="n">
        <v>27.89</v>
      </c>
      <c r="F838" t="n">
        <v>24.57</v>
      </c>
      <c r="G838" t="n">
        <v>98.29000000000001</v>
      </c>
      <c r="H838" t="n">
        <v>1.16</v>
      </c>
      <c r="I838" t="n">
        <v>15</v>
      </c>
      <c r="J838" t="n">
        <v>249.24</v>
      </c>
      <c r="K838" t="n">
        <v>56.94</v>
      </c>
      <c r="L838" t="n">
        <v>16.25</v>
      </c>
      <c r="M838" t="n">
        <v>12</v>
      </c>
      <c r="N838" t="n">
        <v>61.05</v>
      </c>
      <c r="O838" t="n">
        <v>30974.09</v>
      </c>
      <c r="P838" t="n">
        <v>302.08</v>
      </c>
      <c r="Q838" t="n">
        <v>1397.22</v>
      </c>
      <c r="R838" t="n">
        <v>85.73999999999999</v>
      </c>
      <c r="S838" t="n">
        <v>66.97</v>
      </c>
      <c r="T838" t="n">
        <v>6796.63</v>
      </c>
      <c r="U838" t="n">
        <v>0.78</v>
      </c>
      <c r="V838" t="n">
        <v>0.86</v>
      </c>
      <c r="W838" t="n">
        <v>5.32</v>
      </c>
      <c r="X838" t="n">
        <v>0.41</v>
      </c>
      <c r="Y838" t="n">
        <v>1</v>
      </c>
      <c r="Z838" t="n">
        <v>10</v>
      </c>
    </row>
    <row r="839">
      <c r="A839" t="n">
        <v>62</v>
      </c>
      <c r="B839" t="n">
        <v>115</v>
      </c>
      <c r="C839" t="inlineStr">
        <is>
          <t xml:space="preserve">CONCLUIDO	</t>
        </is>
      </c>
      <c r="D839" t="n">
        <v>3.5858</v>
      </c>
      <c r="E839" t="n">
        <v>27.89</v>
      </c>
      <c r="F839" t="n">
        <v>24.57</v>
      </c>
      <c r="G839" t="n">
        <v>98.28</v>
      </c>
      <c r="H839" t="n">
        <v>1.18</v>
      </c>
      <c r="I839" t="n">
        <v>15</v>
      </c>
      <c r="J839" t="n">
        <v>249.69</v>
      </c>
      <c r="K839" t="n">
        <v>56.94</v>
      </c>
      <c r="L839" t="n">
        <v>16.5</v>
      </c>
      <c r="M839" t="n">
        <v>10</v>
      </c>
      <c r="N839" t="n">
        <v>61.25</v>
      </c>
      <c r="O839" t="n">
        <v>31029.37</v>
      </c>
      <c r="P839" t="n">
        <v>300.04</v>
      </c>
      <c r="Q839" t="n">
        <v>1397.19</v>
      </c>
      <c r="R839" t="n">
        <v>85.39</v>
      </c>
      <c r="S839" t="n">
        <v>66.97</v>
      </c>
      <c r="T839" t="n">
        <v>6620.55</v>
      </c>
      <c r="U839" t="n">
        <v>0.78</v>
      </c>
      <c r="V839" t="n">
        <v>0.86</v>
      </c>
      <c r="W839" t="n">
        <v>5.33</v>
      </c>
      <c r="X839" t="n">
        <v>0.4</v>
      </c>
      <c r="Y839" t="n">
        <v>1</v>
      </c>
      <c r="Z839" t="n">
        <v>10</v>
      </c>
    </row>
    <row r="840">
      <c r="A840" t="n">
        <v>63</v>
      </c>
      <c r="B840" t="n">
        <v>115</v>
      </c>
      <c r="C840" t="inlineStr">
        <is>
          <t xml:space="preserve">CONCLUIDO	</t>
        </is>
      </c>
      <c r="D840" t="n">
        <v>3.5956</v>
      </c>
      <c r="E840" t="n">
        <v>27.81</v>
      </c>
      <c r="F840" t="n">
        <v>24.54</v>
      </c>
      <c r="G840" t="n">
        <v>105.16</v>
      </c>
      <c r="H840" t="n">
        <v>1.19</v>
      </c>
      <c r="I840" t="n">
        <v>14</v>
      </c>
      <c r="J840" t="n">
        <v>250.14</v>
      </c>
      <c r="K840" t="n">
        <v>56.94</v>
      </c>
      <c r="L840" t="n">
        <v>16.75</v>
      </c>
      <c r="M840" t="n">
        <v>7</v>
      </c>
      <c r="N840" t="n">
        <v>61.45</v>
      </c>
      <c r="O840" t="n">
        <v>31084.72</v>
      </c>
      <c r="P840" t="n">
        <v>299.51</v>
      </c>
      <c r="Q840" t="n">
        <v>1397.25</v>
      </c>
      <c r="R840" t="n">
        <v>84.5</v>
      </c>
      <c r="S840" t="n">
        <v>66.97</v>
      </c>
      <c r="T840" t="n">
        <v>6183.1</v>
      </c>
      <c r="U840" t="n">
        <v>0.79</v>
      </c>
      <c r="V840" t="n">
        <v>0.86</v>
      </c>
      <c r="W840" t="n">
        <v>5.32</v>
      </c>
      <c r="X840" t="n">
        <v>0.37</v>
      </c>
      <c r="Y840" t="n">
        <v>1</v>
      </c>
      <c r="Z840" t="n">
        <v>10</v>
      </c>
    </row>
    <row r="841">
      <c r="A841" t="n">
        <v>64</v>
      </c>
      <c r="B841" t="n">
        <v>115</v>
      </c>
      <c r="C841" t="inlineStr">
        <is>
          <t xml:space="preserve">CONCLUIDO	</t>
        </is>
      </c>
      <c r="D841" t="n">
        <v>3.5977</v>
      </c>
      <c r="E841" t="n">
        <v>27.8</v>
      </c>
      <c r="F841" t="n">
        <v>24.52</v>
      </c>
      <c r="G841" t="n">
        <v>105.09</v>
      </c>
      <c r="H841" t="n">
        <v>1.21</v>
      </c>
      <c r="I841" t="n">
        <v>14</v>
      </c>
      <c r="J841" t="n">
        <v>250.59</v>
      </c>
      <c r="K841" t="n">
        <v>56.94</v>
      </c>
      <c r="L841" t="n">
        <v>17</v>
      </c>
      <c r="M841" t="n">
        <v>7</v>
      </c>
      <c r="N841" t="n">
        <v>61.65</v>
      </c>
      <c r="O841" t="n">
        <v>31140.15</v>
      </c>
      <c r="P841" t="n">
        <v>299.66</v>
      </c>
      <c r="Q841" t="n">
        <v>1397.19</v>
      </c>
      <c r="R841" t="n">
        <v>83.92</v>
      </c>
      <c r="S841" t="n">
        <v>66.97</v>
      </c>
      <c r="T841" t="n">
        <v>5892.45</v>
      </c>
      <c r="U841" t="n">
        <v>0.8</v>
      </c>
      <c r="V841" t="n">
        <v>0.86</v>
      </c>
      <c r="W841" t="n">
        <v>5.32</v>
      </c>
      <c r="X841" t="n">
        <v>0.36</v>
      </c>
      <c r="Y841" t="n">
        <v>1</v>
      </c>
      <c r="Z841" t="n">
        <v>10</v>
      </c>
    </row>
    <row r="842">
      <c r="A842" t="n">
        <v>65</v>
      </c>
      <c r="B842" t="n">
        <v>115</v>
      </c>
      <c r="C842" t="inlineStr">
        <is>
          <t xml:space="preserve">CONCLUIDO	</t>
        </is>
      </c>
      <c r="D842" t="n">
        <v>3.5948</v>
      </c>
      <c r="E842" t="n">
        <v>27.82</v>
      </c>
      <c r="F842" t="n">
        <v>24.54</v>
      </c>
      <c r="G842" t="n">
        <v>105.18</v>
      </c>
      <c r="H842" t="n">
        <v>1.22</v>
      </c>
      <c r="I842" t="n">
        <v>14</v>
      </c>
      <c r="J842" t="n">
        <v>251.04</v>
      </c>
      <c r="K842" t="n">
        <v>56.94</v>
      </c>
      <c r="L842" t="n">
        <v>17.25</v>
      </c>
      <c r="M842" t="n">
        <v>6</v>
      </c>
      <c r="N842" t="n">
        <v>61.85</v>
      </c>
      <c r="O842" t="n">
        <v>31195.65</v>
      </c>
      <c r="P842" t="n">
        <v>298.81</v>
      </c>
      <c r="Q842" t="n">
        <v>1397.22</v>
      </c>
      <c r="R842" t="n">
        <v>84.66</v>
      </c>
      <c r="S842" t="n">
        <v>66.97</v>
      </c>
      <c r="T842" t="n">
        <v>6263.03</v>
      </c>
      <c r="U842" t="n">
        <v>0.79</v>
      </c>
      <c r="V842" t="n">
        <v>0.86</v>
      </c>
      <c r="W842" t="n">
        <v>5.32</v>
      </c>
      <c r="X842" t="n">
        <v>0.38</v>
      </c>
      <c r="Y842" t="n">
        <v>1</v>
      </c>
      <c r="Z842" t="n">
        <v>10</v>
      </c>
    </row>
    <row r="843">
      <c r="A843" t="n">
        <v>66</v>
      </c>
      <c r="B843" t="n">
        <v>115</v>
      </c>
      <c r="C843" t="inlineStr">
        <is>
          <t xml:space="preserve">CONCLUIDO	</t>
        </is>
      </c>
      <c r="D843" t="n">
        <v>3.5955</v>
      </c>
      <c r="E843" t="n">
        <v>27.81</v>
      </c>
      <c r="F843" t="n">
        <v>24.54</v>
      </c>
      <c r="G843" t="n">
        <v>105.16</v>
      </c>
      <c r="H843" t="n">
        <v>1.24</v>
      </c>
      <c r="I843" t="n">
        <v>14</v>
      </c>
      <c r="J843" t="n">
        <v>251.49</v>
      </c>
      <c r="K843" t="n">
        <v>56.94</v>
      </c>
      <c r="L843" t="n">
        <v>17.5</v>
      </c>
      <c r="M843" t="n">
        <v>6</v>
      </c>
      <c r="N843" t="n">
        <v>62.05</v>
      </c>
      <c r="O843" t="n">
        <v>31251.22</v>
      </c>
      <c r="P843" t="n">
        <v>297.75</v>
      </c>
      <c r="Q843" t="n">
        <v>1397.22</v>
      </c>
      <c r="R843" t="n">
        <v>84.2</v>
      </c>
      <c r="S843" t="n">
        <v>66.97</v>
      </c>
      <c r="T843" t="n">
        <v>6032.8</v>
      </c>
      <c r="U843" t="n">
        <v>0.8</v>
      </c>
      <c r="V843" t="n">
        <v>0.86</v>
      </c>
      <c r="W843" t="n">
        <v>5.33</v>
      </c>
      <c r="X843" t="n">
        <v>0.37</v>
      </c>
      <c r="Y843" t="n">
        <v>1</v>
      </c>
      <c r="Z843" t="n">
        <v>10</v>
      </c>
    </row>
    <row r="844">
      <c r="A844" t="n">
        <v>67</v>
      </c>
      <c r="B844" t="n">
        <v>115</v>
      </c>
      <c r="C844" t="inlineStr">
        <is>
          <t xml:space="preserve">CONCLUIDO	</t>
        </is>
      </c>
      <c r="D844" t="n">
        <v>3.5954</v>
      </c>
      <c r="E844" t="n">
        <v>27.81</v>
      </c>
      <c r="F844" t="n">
        <v>24.54</v>
      </c>
      <c r="G844" t="n">
        <v>105.16</v>
      </c>
      <c r="H844" t="n">
        <v>1.25</v>
      </c>
      <c r="I844" t="n">
        <v>14</v>
      </c>
      <c r="J844" t="n">
        <v>251.94</v>
      </c>
      <c r="K844" t="n">
        <v>56.94</v>
      </c>
      <c r="L844" t="n">
        <v>17.75</v>
      </c>
      <c r="M844" t="n">
        <v>4</v>
      </c>
      <c r="N844" t="n">
        <v>62.25</v>
      </c>
      <c r="O844" t="n">
        <v>31306.86</v>
      </c>
      <c r="P844" t="n">
        <v>297.17</v>
      </c>
      <c r="Q844" t="n">
        <v>1397.24</v>
      </c>
      <c r="R844" t="n">
        <v>84.47</v>
      </c>
      <c r="S844" t="n">
        <v>66.97</v>
      </c>
      <c r="T844" t="n">
        <v>6164.34</v>
      </c>
      <c r="U844" t="n">
        <v>0.79</v>
      </c>
      <c r="V844" t="n">
        <v>0.86</v>
      </c>
      <c r="W844" t="n">
        <v>5.32</v>
      </c>
      <c r="X844" t="n">
        <v>0.37</v>
      </c>
      <c r="Y844" t="n">
        <v>1</v>
      </c>
      <c r="Z844" t="n">
        <v>10</v>
      </c>
    </row>
    <row r="845">
      <c r="A845" t="n">
        <v>68</v>
      </c>
      <c r="B845" t="n">
        <v>115</v>
      </c>
      <c r="C845" t="inlineStr">
        <is>
          <t xml:space="preserve">CONCLUIDO	</t>
        </is>
      </c>
      <c r="D845" t="n">
        <v>3.5941</v>
      </c>
      <c r="E845" t="n">
        <v>27.82</v>
      </c>
      <c r="F845" t="n">
        <v>24.55</v>
      </c>
      <c r="G845" t="n">
        <v>105.21</v>
      </c>
      <c r="H845" t="n">
        <v>1.27</v>
      </c>
      <c r="I845" t="n">
        <v>14</v>
      </c>
      <c r="J845" t="n">
        <v>252.39</v>
      </c>
      <c r="K845" t="n">
        <v>56.94</v>
      </c>
      <c r="L845" t="n">
        <v>18</v>
      </c>
      <c r="M845" t="n">
        <v>1</v>
      </c>
      <c r="N845" t="n">
        <v>62.45</v>
      </c>
      <c r="O845" t="n">
        <v>31362.58</v>
      </c>
      <c r="P845" t="n">
        <v>297</v>
      </c>
      <c r="Q845" t="n">
        <v>1397.27</v>
      </c>
      <c r="R845" t="n">
        <v>84.52</v>
      </c>
      <c r="S845" t="n">
        <v>66.97</v>
      </c>
      <c r="T845" t="n">
        <v>6190.09</v>
      </c>
      <c r="U845" t="n">
        <v>0.79</v>
      </c>
      <c r="V845" t="n">
        <v>0.86</v>
      </c>
      <c r="W845" t="n">
        <v>5.33</v>
      </c>
      <c r="X845" t="n">
        <v>0.38</v>
      </c>
      <c r="Y845" t="n">
        <v>1</v>
      </c>
      <c r="Z845" t="n">
        <v>10</v>
      </c>
    </row>
    <row r="846">
      <c r="A846" t="n">
        <v>69</v>
      </c>
      <c r="B846" t="n">
        <v>115</v>
      </c>
      <c r="C846" t="inlineStr">
        <is>
          <t xml:space="preserve">CONCLUIDO	</t>
        </is>
      </c>
      <c r="D846" t="n">
        <v>3.5943</v>
      </c>
      <c r="E846" t="n">
        <v>27.82</v>
      </c>
      <c r="F846" t="n">
        <v>24.55</v>
      </c>
      <c r="G846" t="n">
        <v>105.2</v>
      </c>
      <c r="H846" t="n">
        <v>1.28</v>
      </c>
      <c r="I846" t="n">
        <v>14</v>
      </c>
      <c r="J846" t="n">
        <v>252.84</v>
      </c>
      <c r="K846" t="n">
        <v>56.94</v>
      </c>
      <c r="L846" t="n">
        <v>18.25</v>
      </c>
      <c r="M846" t="n">
        <v>1</v>
      </c>
      <c r="N846" t="n">
        <v>62.65</v>
      </c>
      <c r="O846" t="n">
        <v>31418.38</v>
      </c>
      <c r="P846" t="n">
        <v>297.18</v>
      </c>
      <c r="Q846" t="n">
        <v>1397.27</v>
      </c>
      <c r="R846" t="n">
        <v>84.45</v>
      </c>
      <c r="S846" t="n">
        <v>66.97</v>
      </c>
      <c r="T846" t="n">
        <v>6156.56</v>
      </c>
      <c r="U846" t="n">
        <v>0.79</v>
      </c>
      <c r="V846" t="n">
        <v>0.86</v>
      </c>
      <c r="W846" t="n">
        <v>5.33</v>
      </c>
      <c r="X846" t="n">
        <v>0.38</v>
      </c>
      <c r="Y846" t="n">
        <v>1</v>
      </c>
      <c r="Z846" t="n">
        <v>10</v>
      </c>
    </row>
    <row r="847">
      <c r="A847" t="n">
        <v>70</v>
      </c>
      <c r="B847" t="n">
        <v>115</v>
      </c>
      <c r="C847" t="inlineStr">
        <is>
          <t xml:space="preserve">CONCLUIDO	</t>
        </is>
      </c>
      <c r="D847" t="n">
        <v>3.594</v>
      </c>
      <c r="E847" t="n">
        <v>27.82</v>
      </c>
      <c r="F847" t="n">
        <v>24.55</v>
      </c>
      <c r="G847" t="n">
        <v>105.21</v>
      </c>
      <c r="H847" t="n">
        <v>1.3</v>
      </c>
      <c r="I847" t="n">
        <v>14</v>
      </c>
      <c r="J847" t="n">
        <v>253.3</v>
      </c>
      <c r="K847" t="n">
        <v>56.94</v>
      </c>
      <c r="L847" t="n">
        <v>18.5</v>
      </c>
      <c r="M847" t="n">
        <v>0</v>
      </c>
      <c r="N847" t="n">
        <v>62.86</v>
      </c>
      <c r="O847" t="n">
        <v>31474.25</v>
      </c>
      <c r="P847" t="n">
        <v>297.51</v>
      </c>
      <c r="Q847" t="n">
        <v>1397.27</v>
      </c>
      <c r="R847" t="n">
        <v>84.45999999999999</v>
      </c>
      <c r="S847" t="n">
        <v>66.97</v>
      </c>
      <c r="T847" t="n">
        <v>6160.29</v>
      </c>
      <c r="U847" t="n">
        <v>0.79</v>
      </c>
      <c r="V847" t="n">
        <v>0.86</v>
      </c>
      <c r="W847" t="n">
        <v>5.33</v>
      </c>
      <c r="X847" t="n">
        <v>0.38</v>
      </c>
      <c r="Y847" t="n">
        <v>1</v>
      </c>
      <c r="Z847" t="n">
        <v>10</v>
      </c>
    </row>
    <row r="848">
      <c r="A848" t="n">
        <v>0</v>
      </c>
      <c r="B848" t="n">
        <v>35</v>
      </c>
      <c r="C848" t="inlineStr">
        <is>
          <t xml:space="preserve">CONCLUIDO	</t>
        </is>
      </c>
      <c r="D848" t="n">
        <v>3.0072</v>
      </c>
      <c r="E848" t="n">
        <v>33.25</v>
      </c>
      <c r="F848" t="n">
        <v>28.67</v>
      </c>
      <c r="G848" t="n">
        <v>11.03</v>
      </c>
      <c r="H848" t="n">
        <v>0.22</v>
      </c>
      <c r="I848" t="n">
        <v>156</v>
      </c>
      <c r="J848" t="n">
        <v>80.84</v>
      </c>
      <c r="K848" t="n">
        <v>35.1</v>
      </c>
      <c r="L848" t="n">
        <v>1</v>
      </c>
      <c r="M848" t="n">
        <v>154</v>
      </c>
      <c r="N848" t="n">
        <v>9.74</v>
      </c>
      <c r="O848" t="n">
        <v>10204.21</v>
      </c>
      <c r="P848" t="n">
        <v>215.16</v>
      </c>
      <c r="Q848" t="n">
        <v>1397.68</v>
      </c>
      <c r="R848" t="n">
        <v>219.31</v>
      </c>
      <c r="S848" t="n">
        <v>66.97</v>
      </c>
      <c r="T848" t="n">
        <v>72877.14999999999</v>
      </c>
      <c r="U848" t="n">
        <v>0.31</v>
      </c>
      <c r="V848" t="n">
        <v>0.73</v>
      </c>
      <c r="W848" t="n">
        <v>5.55</v>
      </c>
      <c r="X848" t="n">
        <v>4.5</v>
      </c>
      <c r="Y848" t="n">
        <v>1</v>
      </c>
      <c r="Z848" t="n">
        <v>10</v>
      </c>
    </row>
    <row r="849">
      <c r="A849" t="n">
        <v>1</v>
      </c>
      <c r="B849" t="n">
        <v>35</v>
      </c>
      <c r="C849" t="inlineStr">
        <is>
          <t xml:space="preserve">CONCLUIDO	</t>
        </is>
      </c>
      <c r="D849" t="n">
        <v>3.1752</v>
      </c>
      <c r="E849" t="n">
        <v>31.49</v>
      </c>
      <c r="F849" t="n">
        <v>27.57</v>
      </c>
      <c r="G849" t="n">
        <v>14.02</v>
      </c>
      <c r="H849" t="n">
        <v>0.27</v>
      </c>
      <c r="I849" t="n">
        <v>118</v>
      </c>
      <c r="J849" t="n">
        <v>81.14</v>
      </c>
      <c r="K849" t="n">
        <v>35.1</v>
      </c>
      <c r="L849" t="n">
        <v>1.25</v>
      </c>
      <c r="M849" t="n">
        <v>116</v>
      </c>
      <c r="N849" t="n">
        <v>9.789999999999999</v>
      </c>
      <c r="O849" t="n">
        <v>10241.25</v>
      </c>
      <c r="P849" t="n">
        <v>202.92</v>
      </c>
      <c r="Q849" t="n">
        <v>1397.51</v>
      </c>
      <c r="R849" t="n">
        <v>182.97</v>
      </c>
      <c r="S849" t="n">
        <v>66.97</v>
      </c>
      <c r="T849" t="n">
        <v>54895.32</v>
      </c>
      <c r="U849" t="n">
        <v>0.37</v>
      </c>
      <c r="V849" t="n">
        <v>0.76</v>
      </c>
      <c r="W849" t="n">
        <v>5.5</v>
      </c>
      <c r="X849" t="n">
        <v>3.4</v>
      </c>
      <c r="Y849" t="n">
        <v>1</v>
      </c>
      <c r="Z849" t="n">
        <v>10</v>
      </c>
    </row>
    <row r="850">
      <c r="A850" t="n">
        <v>2</v>
      </c>
      <c r="B850" t="n">
        <v>35</v>
      </c>
      <c r="C850" t="inlineStr">
        <is>
          <t xml:space="preserve">CONCLUIDO	</t>
        </is>
      </c>
      <c r="D850" t="n">
        <v>3.2938</v>
      </c>
      <c r="E850" t="n">
        <v>30.36</v>
      </c>
      <c r="F850" t="n">
        <v>26.85</v>
      </c>
      <c r="G850" t="n">
        <v>17.14</v>
      </c>
      <c r="H850" t="n">
        <v>0.32</v>
      </c>
      <c r="I850" t="n">
        <v>94</v>
      </c>
      <c r="J850" t="n">
        <v>81.44</v>
      </c>
      <c r="K850" t="n">
        <v>35.1</v>
      </c>
      <c r="L850" t="n">
        <v>1.5</v>
      </c>
      <c r="M850" t="n">
        <v>92</v>
      </c>
      <c r="N850" t="n">
        <v>9.84</v>
      </c>
      <c r="O850" t="n">
        <v>10278.32</v>
      </c>
      <c r="P850" t="n">
        <v>193.87</v>
      </c>
      <c r="Q850" t="n">
        <v>1397.28</v>
      </c>
      <c r="R850" t="n">
        <v>160.23</v>
      </c>
      <c r="S850" t="n">
        <v>66.97</v>
      </c>
      <c r="T850" t="n">
        <v>43646.27</v>
      </c>
      <c r="U850" t="n">
        <v>0.42</v>
      </c>
      <c r="V850" t="n">
        <v>0.78</v>
      </c>
      <c r="W850" t="n">
        <v>5.44</v>
      </c>
      <c r="X850" t="n">
        <v>2.68</v>
      </c>
      <c r="Y850" t="n">
        <v>1</v>
      </c>
      <c r="Z850" t="n">
        <v>10</v>
      </c>
    </row>
    <row r="851">
      <c r="A851" t="n">
        <v>3</v>
      </c>
      <c r="B851" t="n">
        <v>35</v>
      </c>
      <c r="C851" t="inlineStr">
        <is>
          <t xml:space="preserve">CONCLUIDO	</t>
        </is>
      </c>
      <c r="D851" t="n">
        <v>3.3743</v>
      </c>
      <c r="E851" t="n">
        <v>29.64</v>
      </c>
      <c r="F851" t="n">
        <v>26.4</v>
      </c>
      <c r="G851" t="n">
        <v>20.31</v>
      </c>
      <c r="H851" t="n">
        <v>0.38</v>
      </c>
      <c r="I851" t="n">
        <v>78</v>
      </c>
      <c r="J851" t="n">
        <v>81.73999999999999</v>
      </c>
      <c r="K851" t="n">
        <v>35.1</v>
      </c>
      <c r="L851" t="n">
        <v>1.75</v>
      </c>
      <c r="M851" t="n">
        <v>76</v>
      </c>
      <c r="N851" t="n">
        <v>9.890000000000001</v>
      </c>
      <c r="O851" t="n">
        <v>10315.41</v>
      </c>
      <c r="P851" t="n">
        <v>186.09</v>
      </c>
      <c r="Q851" t="n">
        <v>1397.5</v>
      </c>
      <c r="R851" t="n">
        <v>145.38</v>
      </c>
      <c r="S851" t="n">
        <v>66.97</v>
      </c>
      <c r="T851" t="n">
        <v>36302.61</v>
      </c>
      <c r="U851" t="n">
        <v>0.46</v>
      </c>
      <c r="V851" t="n">
        <v>0.8</v>
      </c>
      <c r="W851" t="n">
        <v>5.42</v>
      </c>
      <c r="X851" t="n">
        <v>2.23</v>
      </c>
      <c r="Y851" t="n">
        <v>1</v>
      </c>
      <c r="Z851" t="n">
        <v>10</v>
      </c>
    </row>
    <row r="852">
      <c r="A852" t="n">
        <v>4</v>
      </c>
      <c r="B852" t="n">
        <v>35</v>
      </c>
      <c r="C852" t="inlineStr">
        <is>
          <t xml:space="preserve">CONCLUIDO	</t>
        </is>
      </c>
      <c r="D852" t="n">
        <v>3.4422</v>
      </c>
      <c r="E852" t="n">
        <v>29.05</v>
      </c>
      <c r="F852" t="n">
        <v>26.02</v>
      </c>
      <c r="G852" t="n">
        <v>23.66</v>
      </c>
      <c r="H852" t="n">
        <v>0.43</v>
      </c>
      <c r="I852" t="n">
        <v>66</v>
      </c>
      <c r="J852" t="n">
        <v>82.04000000000001</v>
      </c>
      <c r="K852" t="n">
        <v>35.1</v>
      </c>
      <c r="L852" t="n">
        <v>2</v>
      </c>
      <c r="M852" t="n">
        <v>64</v>
      </c>
      <c r="N852" t="n">
        <v>9.94</v>
      </c>
      <c r="O852" t="n">
        <v>10352.53</v>
      </c>
      <c r="P852" t="n">
        <v>179.25</v>
      </c>
      <c r="Q852" t="n">
        <v>1397.32</v>
      </c>
      <c r="R852" t="n">
        <v>133.08</v>
      </c>
      <c r="S852" t="n">
        <v>66.97</v>
      </c>
      <c r="T852" t="n">
        <v>30213.78</v>
      </c>
      <c r="U852" t="n">
        <v>0.5</v>
      </c>
      <c r="V852" t="n">
        <v>0.8100000000000001</v>
      </c>
      <c r="W852" t="n">
        <v>5.39</v>
      </c>
      <c r="X852" t="n">
        <v>1.86</v>
      </c>
      <c r="Y852" t="n">
        <v>1</v>
      </c>
      <c r="Z852" t="n">
        <v>10</v>
      </c>
    </row>
    <row r="853">
      <c r="A853" t="n">
        <v>5</v>
      </c>
      <c r="B853" t="n">
        <v>35</v>
      </c>
      <c r="C853" t="inlineStr">
        <is>
          <t xml:space="preserve">CONCLUIDO	</t>
        </is>
      </c>
      <c r="D853" t="n">
        <v>3.4915</v>
      </c>
      <c r="E853" t="n">
        <v>28.64</v>
      </c>
      <c r="F853" t="n">
        <v>25.77</v>
      </c>
      <c r="G853" t="n">
        <v>27.12</v>
      </c>
      <c r="H853" t="n">
        <v>0.48</v>
      </c>
      <c r="I853" t="n">
        <v>57</v>
      </c>
      <c r="J853" t="n">
        <v>82.34</v>
      </c>
      <c r="K853" t="n">
        <v>35.1</v>
      </c>
      <c r="L853" t="n">
        <v>2.25</v>
      </c>
      <c r="M853" t="n">
        <v>55</v>
      </c>
      <c r="N853" t="n">
        <v>9.99</v>
      </c>
      <c r="O853" t="n">
        <v>10389.66</v>
      </c>
      <c r="P853" t="n">
        <v>173.63</v>
      </c>
      <c r="Q853" t="n">
        <v>1397.4</v>
      </c>
      <c r="R853" t="n">
        <v>124.61</v>
      </c>
      <c r="S853" t="n">
        <v>66.97</v>
      </c>
      <c r="T853" t="n">
        <v>26022.42</v>
      </c>
      <c r="U853" t="n">
        <v>0.54</v>
      </c>
      <c r="V853" t="n">
        <v>0.82</v>
      </c>
      <c r="W853" t="n">
        <v>5.39</v>
      </c>
      <c r="X853" t="n">
        <v>1.6</v>
      </c>
      <c r="Y853" t="n">
        <v>1</v>
      </c>
      <c r="Z853" t="n">
        <v>10</v>
      </c>
    </row>
    <row r="854">
      <c r="A854" t="n">
        <v>6</v>
      </c>
      <c r="B854" t="n">
        <v>35</v>
      </c>
      <c r="C854" t="inlineStr">
        <is>
          <t xml:space="preserve">CONCLUIDO	</t>
        </is>
      </c>
      <c r="D854" t="n">
        <v>3.5392</v>
      </c>
      <c r="E854" t="n">
        <v>28.26</v>
      </c>
      <c r="F854" t="n">
        <v>25.52</v>
      </c>
      <c r="G854" t="n">
        <v>31.25</v>
      </c>
      <c r="H854" t="n">
        <v>0.53</v>
      </c>
      <c r="I854" t="n">
        <v>49</v>
      </c>
      <c r="J854" t="n">
        <v>82.65000000000001</v>
      </c>
      <c r="K854" t="n">
        <v>35.1</v>
      </c>
      <c r="L854" t="n">
        <v>2.5</v>
      </c>
      <c r="M854" t="n">
        <v>46</v>
      </c>
      <c r="N854" t="n">
        <v>10.04</v>
      </c>
      <c r="O854" t="n">
        <v>10426.82</v>
      </c>
      <c r="P854" t="n">
        <v>167.38</v>
      </c>
      <c r="Q854" t="n">
        <v>1397.33</v>
      </c>
      <c r="R854" t="n">
        <v>116.72</v>
      </c>
      <c r="S854" t="n">
        <v>66.97</v>
      </c>
      <c r="T854" t="n">
        <v>22117.32</v>
      </c>
      <c r="U854" t="n">
        <v>0.57</v>
      </c>
      <c r="V854" t="n">
        <v>0.82</v>
      </c>
      <c r="W854" t="n">
        <v>5.37</v>
      </c>
      <c r="X854" t="n">
        <v>1.35</v>
      </c>
      <c r="Y854" t="n">
        <v>1</v>
      </c>
      <c r="Z854" t="n">
        <v>10</v>
      </c>
    </row>
    <row r="855">
      <c r="A855" t="n">
        <v>7</v>
      </c>
      <c r="B855" t="n">
        <v>35</v>
      </c>
      <c r="C855" t="inlineStr">
        <is>
          <t xml:space="preserve">CONCLUIDO	</t>
        </is>
      </c>
      <c r="D855" t="n">
        <v>3.5607</v>
      </c>
      <c r="E855" t="n">
        <v>28.08</v>
      </c>
      <c r="F855" t="n">
        <v>25.43</v>
      </c>
      <c r="G855" t="n">
        <v>34.68</v>
      </c>
      <c r="H855" t="n">
        <v>0.58</v>
      </c>
      <c r="I855" t="n">
        <v>44</v>
      </c>
      <c r="J855" t="n">
        <v>82.95</v>
      </c>
      <c r="K855" t="n">
        <v>35.1</v>
      </c>
      <c r="L855" t="n">
        <v>2.75</v>
      </c>
      <c r="M855" t="n">
        <v>30</v>
      </c>
      <c r="N855" t="n">
        <v>10.1</v>
      </c>
      <c r="O855" t="n">
        <v>10463.99</v>
      </c>
      <c r="P855" t="n">
        <v>162.55</v>
      </c>
      <c r="Q855" t="n">
        <v>1397.35</v>
      </c>
      <c r="R855" t="n">
        <v>113.12</v>
      </c>
      <c r="S855" t="n">
        <v>66.97</v>
      </c>
      <c r="T855" t="n">
        <v>20344.16</v>
      </c>
      <c r="U855" t="n">
        <v>0.59</v>
      </c>
      <c r="V855" t="n">
        <v>0.83</v>
      </c>
      <c r="W855" t="n">
        <v>5.39</v>
      </c>
      <c r="X855" t="n">
        <v>1.27</v>
      </c>
      <c r="Y855" t="n">
        <v>1</v>
      </c>
      <c r="Z855" t="n">
        <v>10</v>
      </c>
    </row>
    <row r="856">
      <c r="A856" t="n">
        <v>8</v>
      </c>
      <c r="B856" t="n">
        <v>35</v>
      </c>
      <c r="C856" t="inlineStr">
        <is>
          <t xml:space="preserve">CONCLUIDO	</t>
        </is>
      </c>
      <c r="D856" t="n">
        <v>3.5739</v>
      </c>
      <c r="E856" t="n">
        <v>27.98</v>
      </c>
      <c r="F856" t="n">
        <v>25.37</v>
      </c>
      <c r="G856" t="n">
        <v>36.24</v>
      </c>
      <c r="H856" t="n">
        <v>0.63</v>
      </c>
      <c r="I856" t="n">
        <v>42</v>
      </c>
      <c r="J856" t="n">
        <v>83.25</v>
      </c>
      <c r="K856" t="n">
        <v>35.1</v>
      </c>
      <c r="L856" t="n">
        <v>3</v>
      </c>
      <c r="M856" t="n">
        <v>11</v>
      </c>
      <c r="N856" t="n">
        <v>10.15</v>
      </c>
      <c r="O856" t="n">
        <v>10501.19</v>
      </c>
      <c r="P856" t="n">
        <v>160.4</v>
      </c>
      <c r="Q856" t="n">
        <v>1397.25</v>
      </c>
      <c r="R856" t="n">
        <v>110.55</v>
      </c>
      <c r="S856" t="n">
        <v>66.97</v>
      </c>
      <c r="T856" t="n">
        <v>19068.89</v>
      </c>
      <c r="U856" t="n">
        <v>0.61</v>
      </c>
      <c r="V856" t="n">
        <v>0.83</v>
      </c>
      <c r="W856" t="n">
        <v>5.39</v>
      </c>
      <c r="X856" t="n">
        <v>1.2</v>
      </c>
      <c r="Y856" t="n">
        <v>1</v>
      </c>
      <c r="Z856" t="n">
        <v>10</v>
      </c>
    </row>
    <row r="857">
      <c r="A857" t="n">
        <v>9</v>
      </c>
      <c r="B857" t="n">
        <v>35</v>
      </c>
      <c r="C857" t="inlineStr">
        <is>
          <t xml:space="preserve">CONCLUIDO	</t>
        </is>
      </c>
      <c r="D857" t="n">
        <v>3.5687</v>
      </c>
      <c r="E857" t="n">
        <v>28.02</v>
      </c>
      <c r="F857" t="n">
        <v>25.41</v>
      </c>
      <c r="G857" t="n">
        <v>36.29</v>
      </c>
      <c r="H857" t="n">
        <v>0.68</v>
      </c>
      <c r="I857" t="n">
        <v>42</v>
      </c>
      <c r="J857" t="n">
        <v>83.55</v>
      </c>
      <c r="K857" t="n">
        <v>35.1</v>
      </c>
      <c r="L857" t="n">
        <v>3.25</v>
      </c>
      <c r="M857" t="n">
        <v>2</v>
      </c>
      <c r="N857" t="n">
        <v>10.2</v>
      </c>
      <c r="O857" t="n">
        <v>10538.42</v>
      </c>
      <c r="P857" t="n">
        <v>160.56</v>
      </c>
      <c r="Q857" t="n">
        <v>1397.4</v>
      </c>
      <c r="R857" t="n">
        <v>111.08</v>
      </c>
      <c r="S857" t="n">
        <v>66.97</v>
      </c>
      <c r="T857" t="n">
        <v>19333.65</v>
      </c>
      <c r="U857" t="n">
        <v>0.6</v>
      </c>
      <c r="V857" t="n">
        <v>0.83</v>
      </c>
      <c r="W857" t="n">
        <v>5.42</v>
      </c>
      <c r="X857" t="n">
        <v>1.24</v>
      </c>
      <c r="Y857" t="n">
        <v>1</v>
      </c>
      <c r="Z857" t="n">
        <v>10</v>
      </c>
    </row>
    <row r="858">
      <c r="A858" t="n">
        <v>10</v>
      </c>
      <c r="B858" t="n">
        <v>35</v>
      </c>
      <c r="C858" t="inlineStr">
        <is>
          <t xml:space="preserve">CONCLUIDO	</t>
        </is>
      </c>
      <c r="D858" t="n">
        <v>3.5753</v>
      </c>
      <c r="E858" t="n">
        <v>27.97</v>
      </c>
      <c r="F858" t="n">
        <v>25.37</v>
      </c>
      <c r="G858" t="n">
        <v>37.13</v>
      </c>
      <c r="H858" t="n">
        <v>0.73</v>
      </c>
      <c r="I858" t="n">
        <v>41</v>
      </c>
      <c r="J858" t="n">
        <v>83.84999999999999</v>
      </c>
      <c r="K858" t="n">
        <v>35.1</v>
      </c>
      <c r="L858" t="n">
        <v>3.5</v>
      </c>
      <c r="M858" t="n">
        <v>0</v>
      </c>
      <c r="N858" t="n">
        <v>10.25</v>
      </c>
      <c r="O858" t="n">
        <v>10575.66</v>
      </c>
      <c r="P858" t="n">
        <v>160.93</v>
      </c>
      <c r="Q858" t="n">
        <v>1397.26</v>
      </c>
      <c r="R858" t="n">
        <v>109.86</v>
      </c>
      <c r="S858" t="n">
        <v>66.97</v>
      </c>
      <c r="T858" t="n">
        <v>18728.6</v>
      </c>
      <c r="U858" t="n">
        <v>0.61</v>
      </c>
      <c r="V858" t="n">
        <v>0.83</v>
      </c>
      <c r="W858" t="n">
        <v>5.42</v>
      </c>
      <c r="X858" t="n">
        <v>1.21</v>
      </c>
      <c r="Y858" t="n">
        <v>1</v>
      </c>
      <c r="Z858" t="n">
        <v>10</v>
      </c>
    </row>
    <row r="859">
      <c r="A859" t="n">
        <v>0</v>
      </c>
      <c r="B859" t="n">
        <v>50</v>
      </c>
      <c r="C859" t="inlineStr">
        <is>
          <t xml:space="preserve">CONCLUIDO	</t>
        </is>
      </c>
      <c r="D859" t="n">
        <v>2.7274</v>
      </c>
      <c r="E859" t="n">
        <v>36.66</v>
      </c>
      <c r="F859" t="n">
        <v>30.12</v>
      </c>
      <c r="G859" t="n">
        <v>8.9</v>
      </c>
      <c r="H859" t="n">
        <v>0.16</v>
      </c>
      <c r="I859" t="n">
        <v>203</v>
      </c>
      <c r="J859" t="n">
        <v>107.41</v>
      </c>
      <c r="K859" t="n">
        <v>41.65</v>
      </c>
      <c r="L859" t="n">
        <v>1</v>
      </c>
      <c r="M859" t="n">
        <v>201</v>
      </c>
      <c r="N859" t="n">
        <v>14.77</v>
      </c>
      <c r="O859" t="n">
        <v>13481.73</v>
      </c>
      <c r="P859" t="n">
        <v>279.96</v>
      </c>
      <c r="Q859" t="n">
        <v>1397.69</v>
      </c>
      <c r="R859" t="n">
        <v>266.51</v>
      </c>
      <c r="S859" t="n">
        <v>66.97</v>
      </c>
      <c r="T859" t="n">
        <v>96239.61</v>
      </c>
      <c r="U859" t="n">
        <v>0.25</v>
      </c>
      <c r="V859" t="n">
        <v>0.7</v>
      </c>
      <c r="W859" t="n">
        <v>5.63</v>
      </c>
      <c r="X859" t="n">
        <v>5.95</v>
      </c>
      <c r="Y859" t="n">
        <v>1</v>
      </c>
      <c r="Z859" t="n">
        <v>10</v>
      </c>
    </row>
    <row r="860">
      <c r="A860" t="n">
        <v>1</v>
      </c>
      <c r="B860" t="n">
        <v>50</v>
      </c>
      <c r="C860" t="inlineStr">
        <is>
          <t xml:space="preserve">CONCLUIDO	</t>
        </is>
      </c>
      <c r="D860" t="n">
        <v>2.9386</v>
      </c>
      <c r="E860" t="n">
        <v>34.03</v>
      </c>
      <c r="F860" t="n">
        <v>28.59</v>
      </c>
      <c r="G860" t="n">
        <v>11.21</v>
      </c>
      <c r="H860" t="n">
        <v>0.2</v>
      </c>
      <c r="I860" t="n">
        <v>153</v>
      </c>
      <c r="J860" t="n">
        <v>107.73</v>
      </c>
      <c r="K860" t="n">
        <v>41.65</v>
      </c>
      <c r="L860" t="n">
        <v>1.25</v>
      </c>
      <c r="M860" t="n">
        <v>151</v>
      </c>
      <c r="N860" t="n">
        <v>14.83</v>
      </c>
      <c r="O860" t="n">
        <v>13520.81</v>
      </c>
      <c r="P860" t="n">
        <v>263.05</v>
      </c>
      <c r="Q860" t="n">
        <v>1397.61</v>
      </c>
      <c r="R860" t="n">
        <v>217.03</v>
      </c>
      <c r="S860" t="n">
        <v>66.97</v>
      </c>
      <c r="T860" t="n">
        <v>71749.89</v>
      </c>
      <c r="U860" t="n">
        <v>0.31</v>
      </c>
      <c r="V860" t="n">
        <v>0.74</v>
      </c>
      <c r="W860" t="n">
        <v>5.54</v>
      </c>
      <c r="X860" t="n">
        <v>4.42</v>
      </c>
      <c r="Y860" t="n">
        <v>1</v>
      </c>
      <c r="Z860" t="n">
        <v>10</v>
      </c>
    </row>
    <row r="861">
      <c r="A861" t="n">
        <v>2</v>
      </c>
      <c r="B861" t="n">
        <v>50</v>
      </c>
      <c r="C861" t="inlineStr">
        <is>
          <t xml:space="preserve">CONCLUIDO	</t>
        </is>
      </c>
      <c r="D861" t="n">
        <v>3.081</v>
      </c>
      <c r="E861" t="n">
        <v>32.46</v>
      </c>
      <c r="F861" t="n">
        <v>27.71</v>
      </c>
      <c r="G861" t="n">
        <v>13.63</v>
      </c>
      <c r="H861" t="n">
        <v>0.24</v>
      </c>
      <c r="I861" t="n">
        <v>122</v>
      </c>
      <c r="J861" t="n">
        <v>108.05</v>
      </c>
      <c r="K861" t="n">
        <v>41.65</v>
      </c>
      <c r="L861" t="n">
        <v>1.5</v>
      </c>
      <c r="M861" t="n">
        <v>120</v>
      </c>
      <c r="N861" t="n">
        <v>14.9</v>
      </c>
      <c r="O861" t="n">
        <v>13559.91</v>
      </c>
      <c r="P861" t="n">
        <v>252</v>
      </c>
      <c r="Q861" t="n">
        <v>1397.54</v>
      </c>
      <c r="R861" t="n">
        <v>187.36</v>
      </c>
      <c r="S861" t="n">
        <v>66.97</v>
      </c>
      <c r="T861" t="n">
        <v>57072.85</v>
      </c>
      <c r="U861" t="n">
        <v>0.36</v>
      </c>
      <c r="V861" t="n">
        <v>0.76</v>
      </c>
      <c r="W861" t="n">
        <v>5.51</v>
      </c>
      <c r="X861" t="n">
        <v>3.54</v>
      </c>
      <c r="Y861" t="n">
        <v>1</v>
      </c>
      <c r="Z861" t="n">
        <v>10</v>
      </c>
    </row>
    <row r="862">
      <c r="A862" t="n">
        <v>3</v>
      </c>
      <c r="B862" t="n">
        <v>50</v>
      </c>
      <c r="C862" t="inlineStr">
        <is>
          <t xml:space="preserve">CONCLUIDO	</t>
        </is>
      </c>
      <c r="D862" t="n">
        <v>3.1905</v>
      </c>
      <c r="E862" t="n">
        <v>31.34</v>
      </c>
      <c r="F862" t="n">
        <v>27.06</v>
      </c>
      <c r="G862" t="n">
        <v>16.08</v>
      </c>
      <c r="H862" t="n">
        <v>0.28</v>
      </c>
      <c r="I862" t="n">
        <v>101</v>
      </c>
      <c r="J862" t="n">
        <v>108.37</v>
      </c>
      <c r="K862" t="n">
        <v>41.65</v>
      </c>
      <c r="L862" t="n">
        <v>1.75</v>
      </c>
      <c r="M862" t="n">
        <v>99</v>
      </c>
      <c r="N862" t="n">
        <v>14.97</v>
      </c>
      <c r="O862" t="n">
        <v>13599.17</v>
      </c>
      <c r="P862" t="n">
        <v>243.5</v>
      </c>
      <c r="Q862" t="n">
        <v>1397.32</v>
      </c>
      <c r="R862" t="n">
        <v>166.52</v>
      </c>
      <c r="S862" t="n">
        <v>66.97</v>
      </c>
      <c r="T862" t="n">
        <v>46759.2</v>
      </c>
      <c r="U862" t="n">
        <v>0.4</v>
      </c>
      <c r="V862" t="n">
        <v>0.78</v>
      </c>
      <c r="W862" t="n">
        <v>5.47</v>
      </c>
      <c r="X862" t="n">
        <v>2.9</v>
      </c>
      <c r="Y862" t="n">
        <v>1</v>
      </c>
      <c r="Z862" t="n">
        <v>10</v>
      </c>
    </row>
    <row r="863">
      <c r="A863" t="n">
        <v>4</v>
      </c>
      <c r="B863" t="n">
        <v>50</v>
      </c>
      <c r="C863" t="inlineStr">
        <is>
          <t xml:space="preserve">CONCLUIDO	</t>
        </is>
      </c>
      <c r="D863" t="n">
        <v>3.2714</v>
      </c>
      <c r="E863" t="n">
        <v>30.57</v>
      </c>
      <c r="F863" t="n">
        <v>26.62</v>
      </c>
      <c r="G863" t="n">
        <v>18.57</v>
      </c>
      <c r="H863" t="n">
        <v>0.32</v>
      </c>
      <c r="I863" t="n">
        <v>86</v>
      </c>
      <c r="J863" t="n">
        <v>108.68</v>
      </c>
      <c r="K863" t="n">
        <v>41.65</v>
      </c>
      <c r="L863" t="n">
        <v>2</v>
      </c>
      <c r="M863" t="n">
        <v>84</v>
      </c>
      <c r="N863" t="n">
        <v>15.03</v>
      </c>
      <c r="O863" t="n">
        <v>13638.32</v>
      </c>
      <c r="P863" t="n">
        <v>236.68</v>
      </c>
      <c r="Q863" t="n">
        <v>1397.27</v>
      </c>
      <c r="R863" t="n">
        <v>152.59</v>
      </c>
      <c r="S863" t="n">
        <v>66.97</v>
      </c>
      <c r="T863" t="n">
        <v>39865.43</v>
      </c>
      <c r="U863" t="n">
        <v>0.44</v>
      </c>
      <c r="V863" t="n">
        <v>0.79</v>
      </c>
      <c r="W863" t="n">
        <v>5.43</v>
      </c>
      <c r="X863" t="n">
        <v>2.45</v>
      </c>
      <c r="Y863" t="n">
        <v>1</v>
      </c>
      <c r="Z863" t="n">
        <v>10</v>
      </c>
    </row>
    <row r="864">
      <c r="A864" t="n">
        <v>5</v>
      </c>
      <c r="B864" t="n">
        <v>50</v>
      </c>
      <c r="C864" t="inlineStr">
        <is>
          <t xml:space="preserve">CONCLUIDO	</t>
        </is>
      </c>
      <c r="D864" t="n">
        <v>3.3344</v>
      </c>
      <c r="E864" t="n">
        <v>29.99</v>
      </c>
      <c r="F864" t="n">
        <v>26.29</v>
      </c>
      <c r="G864" t="n">
        <v>21.03</v>
      </c>
      <c r="H864" t="n">
        <v>0.36</v>
      </c>
      <c r="I864" t="n">
        <v>75</v>
      </c>
      <c r="J864" t="n">
        <v>109</v>
      </c>
      <c r="K864" t="n">
        <v>41.65</v>
      </c>
      <c r="L864" t="n">
        <v>2.25</v>
      </c>
      <c r="M864" t="n">
        <v>73</v>
      </c>
      <c r="N864" t="n">
        <v>15.1</v>
      </c>
      <c r="O864" t="n">
        <v>13677.51</v>
      </c>
      <c r="P864" t="n">
        <v>230.75</v>
      </c>
      <c r="Q864" t="n">
        <v>1397.39</v>
      </c>
      <c r="R864" t="n">
        <v>141.79</v>
      </c>
      <c r="S864" t="n">
        <v>66.97</v>
      </c>
      <c r="T864" t="n">
        <v>34520.81</v>
      </c>
      <c r="U864" t="n">
        <v>0.47</v>
      </c>
      <c r="V864" t="n">
        <v>0.8</v>
      </c>
      <c r="W864" t="n">
        <v>5.41</v>
      </c>
      <c r="X864" t="n">
        <v>2.12</v>
      </c>
      <c r="Y864" t="n">
        <v>1</v>
      </c>
      <c r="Z864" t="n">
        <v>10</v>
      </c>
    </row>
    <row r="865">
      <c r="A865" t="n">
        <v>6</v>
      </c>
      <c r="B865" t="n">
        <v>50</v>
      </c>
      <c r="C865" t="inlineStr">
        <is>
          <t xml:space="preserve">CONCLUIDO	</t>
        </is>
      </c>
      <c r="D865" t="n">
        <v>3.3828</v>
      </c>
      <c r="E865" t="n">
        <v>29.56</v>
      </c>
      <c r="F865" t="n">
        <v>26.06</v>
      </c>
      <c r="G865" t="n">
        <v>23.69</v>
      </c>
      <c r="H865" t="n">
        <v>0.4</v>
      </c>
      <c r="I865" t="n">
        <v>66</v>
      </c>
      <c r="J865" t="n">
        <v>109.32</v>
      </c>
      <c r="K865" t="n">
        <v>41.65</v>
      </c>
      <c r="L865" t="n">
        <v>2.5</v>
      </c>
      <c r="M865" t="n">
        <v>64</v>
      </c>
      <c r="N865" t="n">
        <v>15.17</v>
      </c>
      <c r="O865" t="n">
        <v>13716.72</v>
      </c>
      <c r="P865" t="n">
        <v>226</v>
      </c>
      <c r="Q865" t="n">
        <v>1397.28</v>
      </c>
      <c r="R865" t="n">
        <v>133.85</v>
      </c>
      <c r="S865" t="n">
        <v>66.97</v>
      </c>
      <c r="T865" t="n">
        <v>30594.33</v>
      </c>
      <c r="U865" t="n">
        <v>0.5</v>
      </c>
      <c r="V865" t="n">
        <v>0.8100000000000001</v>
      </c>
      <c r="W865" t="n">
        <v>5.41</v>
      </c>
      <c r="X865" t="n">
        <v>1.89</v>
      </c>
      <c r="Y865" t="n">
        <v>1</v>
      </c>
      <c r="Z865" t="n">
        <v>10</v>
      </c>
    </row>
    <row r="866">
      <c r="A866" t="n">
        <v>7</v>
      </c>
      <c r="B866" t="n">
        <v>50</v>
      </c>
      <c r="C866" t="inlineStr">
        <is>
          <t xml:space="preserve">CONCLUIDO	</t>
        </is>
      </c>
      <c r="D866" t="n">
        <v>3.4268</v>
      </c>
      <c r="E866" t="n">
        <v>29.18</v>
      </c>
      <c r="F866" t="n">
        <v>25.83</v>
      </c>
      <c r="G866" t="n">
        <v>26.27</v>
      </c>
      <c r="H866" t="n">
        <v>0.44</v>
      </c>
      <c r="I866" t="n">
        <v>59</v>
      </c>
      <c r="J866" t="n">
        <v>109.64</v>
      </c>
      <c r="K866" t="n">
        <v>41.65</v>
      </c>
      <c r="L866" t="n">
        <v>2.75</v>
      </c>
      <c r="M866" t="n">
        <v>57</v>
      </c>
      <c r="N866" t="n">
        <v>15.24</v>
      </c>
      <c r="O866" t="n">
        <v>13755.95</v>
      </c>
      <c r="P866" t="n">
        <v>220.85</v>
      </c>
      <c r="Q866" t="n">
        <v>1397.31</v>
      </c>
      <c r="R866" t="n">
        <v>126.71</v>
      </c>
      <c r="S866" t="n">
        <v>66.97</v>
      </c>
      <c r="T866" t="n">
        <v>27060.28</v>
      </c>
      <c r="U866" t="n">
        <v>0.53</v>
      </c>
      <c r="V866" t="n">
        <v>0.8100000000000001</v>
      </c>
      <c r="W866" t="n">
        <v>5.39</v>
      </c>
      <c r="X866" t="n">
        <v>1.67</v>
      </c>
      <c r="Y866" t="n">
        <v>1</v>
      </c>
      <c r="Z866" t="n">
        <v>10</v>
      </c>
    </row>
    <row r="867">
      <c r="A867" t="n">
        <v>8</v>
      </c>
      <c r="B867" t="n">
        <v>50</v>
      </c>
      <c r="C867" t="inlineStr">
        <is>
          <t xml:space="preserve">CONCLUIDO	</t>
        </is>
      </c>
      <c r="D867" t="n">
        <v>3.465</v>
      </c>
      <c r="E867" t="n">
        <v>28.86</v>
      </c>
      <c r="F867" t="n">
        <v>25.65</v>
      </c>
      <c r="G867" t="n">
        <v>29.03</v>
      </c>
      <c r="H867" t="n">
        <v>0.48</v>
      </c>
      <c r="I867" t="n">
        <v>53</v>
      </c>
      <c r="J867" t="n">
        <v>109.96</v>
      </c>
      <c r="K867" t="n">
        <v>41.65</v>
      </c>
      <c r="L867" t="n">
        <v>3</v>
      </c>
      <c r="M867" t="n">
        <v>51</v>
      </c>
      <c r="N867" t="n">
        <v>15.31</v>
      </c>
      <c r="O867" t="n">
        <v>13795.21</v>
      </c>
      <c r="P867" t="n">
        <v>216.45</v>
      </c>
      <c r="Q867" t="n">
        <v>1397.26</v>
      </c>
      <c r="R867" t="n">
        <v>120.84</v>
      </c>
      <c r="S867" t="n">
        <v>66.97</v>
      </c>
      <c r="T867" t="n">
        <v>24157.75</v>
      </c>
      <c r="U867" t="n">
        <v>0.55</v>
      </c>
      <c r="V867" t="n">
        <v>0.82</v>
      </c>
      <c r="W867" t="n">
        <v>5.38</v>
      </c>
      <c r="X867" t="n">
        <v>1.48</v>
      </c>
      <c r="Y867" t="n">
        <v>1</v>
      </c>
      <c r="Z867" t="n">
        <v>10</v>
      </c>
    </row>
    <row r="868">
      <c r="A868" t="n">
        <v>9</v>
      </c>
      <c r="B868" t="n">
        <v>50</v>
      </c>
      <c r="C868" t="inlineStr">
        <is>
          <t xml:space="preserve">CONCLUIDO	</t>
        </is>
      </c>
      <c r="D868" t="n">
        <v>3.4957</v>
      </c>
      <c r="E868" t="n">
        <v>28.61</v>
      </c>
      <c r="F868" t="n">
        <v>25.5</v>
      </c>
      <c r="G868" t="n">
        <v>31.88</v>
      </c>
      <c r="H868" t="n">
        <v>0.52</v>
      </c>
      <c r="I868" t="n">
        <v>48</v>
      </c>
      <c r="J868" t="n">
        <v>110.27</v>
      </c>
      <c r="K868" t="n">
        <v>41.65</v>
      </c>
      <c r="L868" t="n">
        <v>3.25</v>
      </c>
      <c r="M868" t="n">
        <v>46</v>
      </c>
      <c r="N868" t="n">
        <v>15.37</v>
      </c>
      <c r="O868" t="n">
        <v>13834.5</v>
      </c>
      <c r="P868" t="n">
        <v>212.5</v>
      </c>
      <c r="Q868" t="n">
        <v>1397.3</v>
      </c>
      <c r="R868" t="n">
        <v>116.34</v>
      </c>
      <c r="S868" t="n">
        <v>66.97</v>
      </c>
      <c r="T868" t="n">
        <v>21932.03</v>
      </c>
      <c r="U868" t="n">
        <v>0.58</v>
      </c>
      <c r="V868" t="n">
        <v>0.83</v>
      </c>
      <c r="W868" t="n">
        <v>5.37</v>
      </c>
      <c r="X868" t="n">
        <v>1.34</v>
      </c>
      <c r="Y868" t="n">
        <v>1</v>
      </c>
      <c r="Z868" t="n">
        <v>10</v>
      </c>
    </row>
    <row r="869">
      <c r="A869" t="n">
        <v>10</v>
      </c>
      <c r="B869" t="n">
        <v>50</v>
      </c>
      <c r="C869" t="inlineStr">
        <is>
          <t xml:space="preserve">CONCLUIDO	</t>
        </is>
      </c>
      <c r="D869" t="n">
        <v>3.5198</v>
      </c>
      <c r="E869" t="n">
        <v>28.41</v>
      </c>
      <c r="F869" t="n">
        <v>25.4</v>
      </c>
      <c r="G869" t="n">
        <v>34.63</v>
      </c>
      <c r="H869" t="n">
        <v>0.5600000000000001</v>
      </c>
      <c r="I869" t="n">
        <v>44</v>
      </c>
      <c r="J869" t="n">
        <v>110.59</v>
      </c>
      <c r="K869" t="n">
        <v>41.65</v>
      </c>
      <c r="L869" t="n">
        <v>3.5</v>
      </c>
      <c r="M869" t="n">
        <v>42</v>
      </c>
      <c r="N869" t="n">
        <v>15.44</v>
      </c>
      <c r="O869" t="n">
        <v>13873.81</v>
      </c>
      <c r="P869" t="n">
        <v>208.16</v>
      </c>
      <c r="Q869" t="n">
        <v>1397.32</v>
      </c>
      <c r="R869" t="n">
        <v>112.87</v>
      </c>
      <c r="S869" t="n">
        <v>66.97</v>
      </c>
      <c r="T869" t="n">
        <v>20217.76</v>
      </c>
      <c r="U869" t="n">
        <v>0.59</v>
      </c>
      <c r="V869" t="n">
        <v>0.83</v>
      </c>
      <c r="W869" t="n">
        <v>5.36</v>
      </c>
      <c r="X869" t="n">
        <v>1.23</v>
      </c>
      <c r="Y869" t="n">
        <v>1</v>
      </c>
      <c r="Z869" t="n">
        <v>10</v>
      </c>
    </row>
    <row r="870">
      <c r="A870" t="n">
        <v>11</v>
      </c>
      <c r="B870" t="n">
        <v>50</v>
      </c>
      <c r="C870" t="inlineStr">
        <is>
          <t xml:space="preserve">CONCLUIDO	</t>
        </is>
      </c>
      <c r="D870" t="n">
        <v>3.5423</v>
      </c>
      <c r="E870" t="n">
        <v>28.23</v>
      </c>
      <c r="F870" t="n">
        <v>25.31</v>
      </c>
      <c r="G870" t="n">
        <v>37.96</v>
      </c>
      <c r="H870" t="n">
        <v>0.6</v>
      </c>
      <c r="I870" t="n">
        <v>40</v>
      </c>
      <c r="J870" t="n">
        <v>110.91</v>
      </c>
      <c r="K870" t="n">
        <v>41.65</v>
      </c>
      <c r="L870" t="n">
        <v>3.75</v>
      </c>
      <c r="M870" t="n">
        <v>38</v>
      </c>
      <c r="N870" t="n">
        <v>15.51</v>
      </c>
      <c r="O870" t="n">
        <v>13913.15</v>
      </c>
      <c r="P870" t="n">
        <v>203.78</v>
      </c>
      <c r="Q870" t="n">
        <v>1397.27</v>
      </c>
      <c r="R870" t="n">
        <v>109.49</v>
      </c>
      <c r="S870" t="n">
        <v>66.97</v>
      </c>
      <c r="T870" t="n">
        <v>18548.86</v>
      </c>
      <c r="U870" t="n">
        <v>0.61</v>
      </c>
      <c r="V870" t="n">
        <v>0.83</v>
      </c>
      <c r="W870" t="n">
        <v>5.37</v>
      </c>
      <c r="X870" t="n">
        <v>1.14</v>
      </c>
      <c r="Y870" t="n">
        <v>1</v>
      </c>
      <c r="Z870" t="n">
        <v>10</v>
      </c>
    </row>
    <row r="871">
      <c r="A871" t="n">
        <v>12</v>
      </c>
      <c r="B871" t="n">
        <v>50</v>
      </c>
      <c r="C871" t="inlineStr">
        <is>
          <t xml:space="preserve">CONCLUIDO	</t>
        </is>
      </c>
      <c r="D871" t="n">
        <v>3.562</v>
      </c>
      <c r="E871" t="n">
        <v>28.07</v>
      </c>
      <c r="F871" t="n">
        <v>25.22</v>
      </c>
      <c r="G871" t="n">
        <v>40.89</v>
      </c>
      <c r="H871" t="n">
        <v>0.63</v>
      </c>
      <c r="I871" t="n">
        <v>37</v>
      </c>
      <c r="J871" t="n">
        <v>111.23</v>
      </c>
      <c r="K871" t="n">
        <v>41.65</v>
      </c>
      <c r="L871" t="n">
        <v>4</v>
      </c>
      <c r="M871" t="n">
        <v>35</v>
      </c>
      <c r="N871" t="n">
        <v>15.58</v>
      </c>
      <c r="O871" t="n">
        <v>13952.52</v>
      </c>
      <c r="P871" t="n">
        <v>200.15</v>
      </c>
      <c r="Q871" t="n">
        <v>1397.23</v>
      </c>
      <c r="R871" t="n">
        <v>106.54</v>
      </c>
      <c r="S871" t="n">
        <v>66.97</v>
      </c>
      <c r="T871" t="n">
        <v>17087.11</v>
      </c>
      <c r="U871" t="n">
        <v>0.63</v>
      </c>
      <c r="V871" t="n">
        <v>0.83</v>
      </c>
      <c r="W871" t="n">
        <v>5.36</v>
      </c>
      <c r="X871" t="n">
        <v>1.05</v>
      </c>
      <c r="Y871" t="n">
        <v>1</v>
      </c>
      <c r="Z871" t="n">
        <v>10</v>
      </c>
    </row>
    <row r="872">
      <c r="A872" t="n">
        <v>13</v>
      </c>
      <c r="B872" t="n">
        <v>50</v>
      </c>
      <c r="C872" t="inlineStr">
        <is>
          <t xml:space="preserve">CONCLUIDO	</t>
        </is>
      </c>
      <c r="D872" t="n">
        <v>3.583</v>
      </c>
      <c r="E872" t="n">
        <v>27.91</v>
      </c>
      <c r="F872" t="n">
        <v>25.12</v>
      </c>
      <c r="G872" t="n">
        <v>44.33</v>
      </c>
      <c r="H872" t="n">
        <v>0.67</v>
      </c>
      <c r="I872" t="n">
        <v>34</v>
      </c>
      <c r="J872" t="n">
        <v>111.55</v>
      </c>
      <c r="K872" t="n">
        <v>41.65</v>
      </c>
      <c r="L872" t="n">
        <v>4.25</v>
      </c>
      <c r="M872" t="n">
        <v>31</v>
      </c>
      <c r="N872" t="n">
        <v>15.65</v>
      </c>
      <c r="O872" t="n">
        <v>13991.91</v>
      </c>
      <c r="P872" t="n">
        <v>195.44</v>
      </c>
      <c r="Q872" t="n">
        <v>1397.28</v>
      </c>
      <c r="R872" t="n">
        <v>103.62</v>
      </c>
      <c r="S872" t="n">
        <v>66.97</v>
      </c>
      <c r="T872" t="n">
        <v>15643.44</v>
      </c>
      <c r="U872" t="n">
        <v>0.65</v>
      </c>
      <c r="V872" t="n">
        <v>0.84</v>
      </c>
      <c r="W872" t="n">
        <v>5.35</v>
      </c>
      <c r="X872" t="n">
        <v>0.95</v>
      </c>
      <c r="Y872" t="n">
        <v>1</v>
      </c>
      <c r="Z872" t="n">
        <v>10</v>
      </c>
    </row>
    <row r="873">
      <c r="A873" t="n">
        <v>14</v>
      </c>
      <c r="B873" t="n">
        <v>50</v>
      </c>
      <c r="C873" t="inlineStr">
        <is>
          <t xml:space="preserve">CONCLUIDO	</t>
        </is>
      </c>
      <c r="D873" t="n">
        <v>3.5959</v>
      </c>
      <c r="E873" t="n">
        <v>27.81</v>
      </c>
      <c r="F873" t="n">
        <v>25.06</v>
      </c>
      <c r="G873" t="n">
        <v>46.99</v>
      </c>
      <c r="H873" t="n">
        <v>0.71</v>
      </c>
      <c r="I873" t="n">
        <v>32</v>
      </c>
      <c r="J873" t="n">
        <v>111.87</v>
      </c>
      <c r="K873" t="n">
        <v>41.65</v>
      </c>
      <c r="L873" t="n">
        <v>4.5</v>
      </c>
      <c r="M873" t="n">
        <v>26</v>
      </c>
      <c r="N873" t="n">
        <v>15.72</v>
      </c>
      <c r="O873" t="n">
        <v>14031.33</v>
      </c>
      <c r="P873" t="n">
        <v>192.61</v>
      </c>
      <c r="Q873" t="n">
        <v>1397.2</v>
      </c>
      <c r="R873" t="n">
        <v>101.53</v>
      </c>
      <c r="S873" t="n">
        <v>66.97</v>
      </c>
      <c r="T873" t="n">
        <v>14605.19</v>
      </c>
      <c r="U873" t="n">
        <v>0.66</v>
      </c>
      <c r="V873" t="n">
        <v>0.84</v>
      </c>
      <c r="W873" t="n">
        <v>5.35</v>
      </c>
      <c r="X873" t="n">
        <v>0.9</v>
      </c>
      <c r="Y873" t="n">
        <v>1</v>
      </c>
      <c r="Z873" t="n">
        <v>10</v>
      </c>
    </row>
    <row r="874">
      <c r="A874" t="n">
        <v>15</v>
      </c>
      <c r="B874" t="n">
        <v>50</v>
      </c>
      <c r="C874" t="inlineStr">
        <is>
          <t xml:space="preserve">CONCLUIDO	</t>
        </is>
      </c>
      <c r="D874" t="n">
        <v>3.607</v>
      </c>
      <c r="E874" t="n">
        <v>27.72</v>
      </c>
      <c r="F874" t="n">
        <v>25.02</v>
      </c>
      <c r="G874" t="n">
        <v>50.04</v>
      </c>
      <c r="H874" t="n">
        <v>0.75</v>
      </c>
      <c r="I874" t="n">
        <v>30</v>
      </c>
      <c r="J874" t="n">
        <v>112.19</v>
      </c>
      <c r="K874" t="n">
        <v>41.65</v>
      </c>
      <c r="L874" t="n">
        <v>4.75</v>
      </c>
      <c r="M874" t="n">
        <v>16</v>
      </c>
      <c r="N874" t="n">
        <v>15.79</v>
      </c>
      <c r="O874" t="n">
        <v>14070.77</v>
      </c>
      <c r="P874" t="n">
        <v>189.08</v>
      </c>
      <c r="Q874" t="n">
        <v>1397.44</v>
      </c>
      <c r="R874" t="n">
        <v>99.8</v>
      </c>
      <c r="S874" t="n">
        <v>66.97</v>
      </c>
      <c r="T874" t="n">
        <v>13750.17</v>
      </c>
      <c r="U874" t="n">
        <v>0.67</v>
      </c>
      <c r="V874" t="n">
        <v>0.84</v>
      </c>
      <c r="W874" t="n">
        <v>5.36</v>
      </c>
      <c r="X874" t="n">
        <v>0.85</v>
      </c>
      <c r="Y874" t="n">
        <v>1</v>
      </c>
      <c r="Z874" t="n">
        <v>10</v>
      </c>
    </row>
    <row r="875">
      <c r="A875" t="n">
        <v>16</v>
      </c>
      <c r="B875" t="n">
        <v>50</v>
      </c>
      <c r="C875" t="inlineStr">
        <is>
          <t xml:space="preserve">CONCLUIDO	</t>
        </is>
      </c>
      <c r="D875" t="n">
        <v>3.6053</v>
      </c>
      <c r="E875" t="n">
        <v>27.74</v>
      </c>
      <c r="F875" t="n">
        <v>25.03</v>
      </c>
      <c r="G875" t="n">
        <v>50.07</v>
      </c>
      <c r="H875" t="n">
        <v>0.78</v>
      </c>
      <c r="I875" t="n">
        <v>30</v>
      </c>
      <c r="J875" t="n">
        <v>112.51</v>
      </c>
      <c r="K875" t="n">
        <v>41.65</v>
      </c>
      <c r="L875" t="n">
        <v>5</v>
      </c>
      <c r="M875" t="n">
        <v>7</v>
      </c>
      <c r="N875" t="n">
        <v>15.86</v>
      </c>
      <c r="O875" t="n">
        <v>14110.24</v>
      </c>
      <c r="P875" t="n">
        <v>188.25</v>
      </c>
      <c r="Q875" t="n">
        <v>1397.34</v>
      </c>
      <c r="R875" t="n">
        <v>99.70999999999999</v>
      </c>
      <c r="S875" t="n">
        <v>66.97</v>
      </c>
      <c r="T875" t="n">
        <v>13705.66</v>
      </c>
      <c r="U875" t="n">
        <v>0.67</v>
      </c>
      <c r="V875" t="n">
        <v>0.84</v>
      </c>
      <c r="W875" t="n">
        <v>5.38</v>
      </c>
      <c r="X875" t="n">
        <v>0.87</v>
      </c>
      <c r="Y875" t="n">
        <v>1</v>
      </c>
      <c r="Z875" t="n">
        <v>10</v>
      </c>
    </row>
    <row r="876">
      <c r="A876" t="n">
        <v>17</v>
      </c>
      <c r="B876" t="n">
        <v>50</v>
      </c>
      <c r="C876" t="inlineStr">
        <is>
          <t xml:space="preserve">CONCLUIDO	</t>
        </is>
      </c>
      <c r="D876" t="n">
        <v>3.6144</v>
      </c>
      <c r="E876" t="n">
        <v>27.67</v>
      </c>
      <c r="F876" t="n">
        <v>24.99</v>
      </c>
      <c r="G876" t="n">
        <v>51.7</v>
      </c>
      <c r="H876" t="n">
        <v>0.82</v>
      </c>
      <c r="I876" t="n">
        <v>29</v>
      </c>
      <c r="J876" t="n">
        <v>112.83</v>
      </c>
      <c r="K876" t="n">
        <v>41.65</v>
      </c>
      <c r="L876" t="n">
        <v>5.25</v>
      </c>
      <c r="M876" t="n">
        <v>1</v>
      </c>
      <c r="N876" t="n">
        <v>15.93</v>
      </c>
      <c r="O876" t="n">
        <v>14149.74</v>
      </c>
      <c r="P876" t="n">
        <v>187.65</v>
      </c>
      <c r="Q876" t="n">
        <v>1397.3</v>
      </c>
      <c r="R876" t="n">
        <v>98.15000000000001</v>
      </c>
      <c r="S876" t="n">
        <v>66.97</v>
      </c>
      <c r="T876" t="n">
        <v>12934</v>
      </c>
      <c r="U876" t="n">
        <v>0.68</v>
      </c>
      <c r="V876" t="n">
        <v>0.84</v>
      </c>
      <c r="W876" t="n">
        <v>5.37</v>
      </c>
      <c r="X876" t="n">
        <v>0.82</v>
      </c>
      <c r="Y876" t="n">
        <v>1</v>
      </c>
      <c r="Z876" t="n">
        <v>10</v>
      </c>
    </row>
    <row r="877">
      <c r="A877" t="n">
        <v>18</v>
      </c>
      <c r="B877" t="n">
        <v>50</v>
      </c>
      <c r="C877" t="inlineStr">
        <is>
          <t xml:space="preserve">CONCLUIDO	</t>
        </is>
      </c>
      <c r="D877" t="n">
        <v>3.6138</v>
      </c>
      <c r="E877" t="n">
        <v>27.67</v>
      </c>
      <c r="F877" t="n">
        <v>24.99</v>
      </c>
      <c r="G877" t="n">
        <v>51.71</v>
      </c>
      <c r="H877" t="n">
        <v>0.86</v>
      </c>
      <c r="I877" t="n">
        <v>29</v>
      </c>
      <c r="J877" t="n">
        <v>113.15</v>
      </c>
      <c r="K877" t="n">
        <v>41.65</v>
      </c>
      <c r="L877" t="n">
        <v>5.5</v>
      </c>
      <c r="M877" t="n">
        <v>0</v>
      </c>
      <c r="N877" t="n">
        <v>16</v>
      </c>
      <c r="O877" t="n">
        <v>14189.26</v>
      </c>
      <c r="P877" t="n">
        <v>188.22</v>
      </c>
      <c r="Q877" t="n">
        <v>1397.33</v>
      </c>
      <c r="R877" t="n">
        <v>98.15000000000001</v>
      </c>
      <c r="S877" t="n">
        <v>66.97</v>
      </c>
      <c r="T877" t="n">
        <v>12931.97</v>
      </c>
      <c r="U877" t="n">
        <v>0.68</v>
      </c>
      <c r="V877" t="n">
        <v>0.84</v>
      </c>
      <c r="W877" t="n">
        <v>5.38</v>
      </c>
      <c r="X877" t="n">
        <v>0.82</v>
      </c>
      <c r="Y877" t="n">
        <v>1</v>
      </c>
      <c r="Z877" t="n">
        <v>10</v>
      </c>
    </row>
    <row r="878">
      <c r="A878" t="n">
        <v>0</v>
      </c>
      <c r="B878" t="n">
        <v>25</v>
      </c>
      <c r="C878" t="inlineStr">
        <is>
          <t xml:space="preserve">CONCLUIDO	</t>
        </is>
      </c>
      <c r="D878" t="n">
        <v>3.219</v>
      </c>
      <c r="E878" t="n">
        <v>31.07</v>
      </c>
      <c r="F878" t="n">
        <v>27.6</v>
      </c>
      <c r="G878" t="n">
        <v>13.8</v>
      </c>
      <c r="H878" t="n">
        <v>0.28</v>
      </c>
      <c r="I878" t="n">
        <v>120</v>
      </c>
      <c r="J878" t="n">
        <v>61.76</v>
      </c>
      <c r="K878" t="n">
        <v>28.92</v>
      </c>
      <c r="L878" t="n">
        <v>1</v>
      </c>
      <c r="M878" t="n">
        <v>118</v>
      </c>
      <c r="N878" t="n">
        <v>6.84</v>
      </c>
      <c r="O878" t="n">
        <v>7851.41</v>
      </c>
      <c r="P878" t="n">
        <v>164.65</v>
      </c>
      <c r="Q878" t="n">
        <v>1397.39</v>
      </c>
      <c r="R878" t="n">
        <v>184.83</v>
      </c>
      <c r="S878" t="n">
        <v>66.97</v>
      </c>
      <c r="T878" t="n">
        <v>55816.61</v>
      </c>
      <c r="U878" t="n">
        <v>0.36</v>
      </c>
      <c r="V878" t="n">
        <v>0.76</v>
      </c>
      <c r="W878" t="n">
        <v>5.48</v>
      </c>
      <c r="X878" t="n">
        <v>3.43</v>
      </c>
      <c r="Y878" t="n">
        <v>1</v>
      </c>
      <c r="Z878" t="n">
        <v>10</v>
      </c>
    </row>
    <row r="879">
      <c r="A879" t="n">
        <v>1</v>
      </c>
      <c r="B879" t="n">
        <v>25</v>
      </c>
      <c r="C879" t="inlineStr">
        <is>
          <t xml:space="preserve">CONCLUIDO	</t>
        </is>
      </c>
      <c r="D879" t="n">
        <v>3.3578</v>
      </c>
      <c r="E879" t="n">
        <v>29.78</v>
      </c>
      <c r="F879" t="n">
        <v>26.74</v>
      </c>
      <c r="G879" t="n">
        <v>17.82</v>
      </c>
      <c r="H879" t="n">
        <v>0.35</v>
      </c>
      <c r="I879" t="n">
        <v>90</v>
      </c>
      <c r="J879" t="n">
        <v>62.05</v>
      </c>
      <c r="K879" t="n">
        <v>28.92</v>
      </c>
      <c r="L879" t="n">
        <v>1.25</v>
      </c>
      <c r="M879" t="n">
        <v>88</v>
      </c>
      <c r="N879" t="n">
        <v>6.88</v>
      </c>
      <c r="O879" t="n">
        <v>7887.12</v>
      </c>
      <c r="P879" t="n">
        <v>154.29</v>
      </c>
      <c r="Q879" t="n">
        <v>1397.43</v>
      </c>
      <c r="R879" t="n">
        <v>156.26</v>
      </c>
      <c r="S879" t="n">
        <v>66.97</v>
      </c>
      <c r="T879" t="n">
        <v>41682.58</v>
      </c>
      <c r="U879" t="n">
        <v>0.43</v>
      </c>
      <c r="V879" t="n">
        <v>0.79</v>
      </c>
      <c r="W879" t="n">
        <v>5.44</v>
      </c>
      <c r="X879" t="n">
        <v>2.57</v>
      </c>
      <c r="Y879" t="n">
        <v>1</v>
      </c>
      <c r="Z879" t="n">
        <v>10</v>
      </c>
    </row>
    <row r="880">
      <c r="A880" t="n">
        <v>2</v>
      </c>
      <c r="B880" t="n">
        <v>25</v>
      </c>
      <c r="C880" t="inlineStr">
        <is>
          <t xml:space="preserve">CONCLUIDO	</t>
        </is>
      </c>
      <c r="D880" t="n">
        <v>3.4524</v>
      </c>
      <c r="E880" t="n">
        <v>28.97</v>
      </c>
      <c r="F880" t="n">
        <v>26.18</v>
      </c>
      <c r="G880" t="n">
        <v>22.13</v>
      </c>
      <c r="H880" t="n">
        <v>0.42</v>
      </c>
      <c r="I880" t="n">
        <v>71</v>
      </c>
      <c r="J880" t="n">
        <v>62.34</v>
      </c>
      <c r="K880" t="n">
        <v>28.92</v>
      </c>
      <c r="L880" t="n">
        <v>1.5</v>
      </c>
      <c r="M880" t="n">
        <v>66</v>
      </c>
      <c r="N880" t="n">
        <v>6.92</v>
      </c>
      <c r="O880" t="n">
        <v>7922.85</v>
      </c>
      <c r="P880" t="n">
        <v>145.1</v>
      </c>
      <c r="Q880" t="n">
        <v>1397.35</v>
      </c>
      <c r="R880" t="n">
        <v>138.39</v>
      </c>
      <c r="S880" t="n">
        <v>66.97</v>
      </c>
      <c r="T880" t="n">
        <v>32839.49</v>
      </c>
      <c r="U880" t="n">
        <v>0.48</v>
      </c>
      <c r="V880" t="n">
        <v>0.8</v>
      </c>
      <c r="W880" t="n">
        <v>5.41</v>
      </c>
      <c r="X880" t="n">
        <v>2.02</v>
      </c>
      <c r="Y880" t="n">
        <v>1</v>
      </c>
      <c r="Z880" t="n">
        <v>10</v>
      </c>
    </row>
    <row r="881">
      <c r="A881" t="n">
        <v>3</v>
      </c>
      <c r="B881" t="n">
        <v>25</v>
      </c>
      <c r="C881" t="inlineStr">
        <is>
          <t xml:space="preserve">CONCLUIDO	</t>
        </is>
      </c>
      <c r="D881" t="n">
        <v>3.5049</v>
      </c>
      <c r="E881" t="n">
        <v>28.53</v>
      </c>
      <c r="F881" t="n">
        <v>25.9</v>
      </c>
      <c r="G881" t="n">
        <v>25.9</v>
      </c>
      <c r="H881" t="n">
        <v>0.49</v>
      </c>
      <c r="I881" t="n">
        <v>60</v>
      </c>
      <c r="J881" t="n">
        <v>62.63</v>
      </c>
      <c r="K881" t="n">
        <v>28.92</v>
      </c>
      <c r="L881" t="n">
        <v>1.75</v>
      </c>
      <c r="M881" t="n">
        <v>26</v>
      </c>
      <c r="N881" t="n">
        <v>6.96</v>
      </c>
      <c r="O881" t="n">
        <v>7958.6</v>
      </c>
      <c r="P881" t="n">
        <v>138.69</v>
      </c>
      <c r="Q881" t="n">
        <v>1397.55</v>
      </c>
      <c r="R881" t="n">
        <v>127.69</v>
      </c>
      <c r="S881" t="n">
        <v>66.97</v>
      </c>
      <c r="T881" t="n">
        <v>27545.81</v>
      </c>
      <c r="U881" t="n">
        <v>0.52</v>
      </c>
      <c r="V881" t="n">
        <v>0.8100000000000001</v>
      </c>
      <c r="W881" t="n">
        <v>5.43</v>
      </c>
      <c r="X881" t="n">
        <v>1.73</v>
      </c>
      <c r="Y881" t="n">
        <v>1</v>
      </c>
      <c r="Z881" t="n">
        <v>10</v>
      </c>
    </row>
    <row r="882">
      <c r="A882" t="n">
        <v>4</v>
      </c>
      <c r="B882" t="n">
        <v>25</v>
      </c>
      <c r="C882" t="inlineStr">
        <is>
          <t xml:space="preserve">CONCLUIDO	</t>
        </is>
      </c>
      <c r="D882" t="n">
        <v>3.5115</v>
      </c>
      <c r="E882" t="n">
        <v>28.48</v>
      </c>
      <c r="F882" t="n">
        <v>25.88</v>
      </c>
      <c r="G882" t="n">
        <v>26.77</v>
      </c>
      <c r="H882" t="n">
        <v>0.55</v>
      </c>
      <c r="I882" t="n">
        <v>58</v>
      </c>
      <c r="J882" t="n">
        <v>62.92</v>
      </c>
      <c r="K882" t="n">
        <v>28.92</v>
      </c>
      <c r="L882" t="n">
        <v>2</v>
      </c>
      <c r="M882" t="n">
        <v>4</v>
      </c>
      <c r="N882" t="n">
        <v>7</v>
      </c>
      <c r="O882" t="n">
        <v>7994.37</v>
      </c>
      <c r="P882" t="n">
        <v>137.89</v>
      </c>
      <c r="Q882" t="n">
        <v>1397.6</v>
      </c>
      <c r="R882" t="n">
        <v>125.75</v>
      </c>
      <c r="S882" t="n">
        <v>66.97</v>
      </c>
      <c r="T882" t="n">
        <v>26585.74</v>
      </c>
      <c r="U882" t="n">
        <v>0.53</v>
      </c>
      <c r="V882" t="n">
        <v>0.8100000000000001</v>
      </c>
      <c r="W882" t="n">
        <v>5.46</v>
      </c>
      <c r="X882" t="n">
        <v>1.71</v>
      </c>
      <c r="Y882" t="n">
        <v>1</v>
      </c>
      <c r="Z882" t="n">
        <v>10</v>
      </c>
    </row>
    <row r="883">
      <c r="A883" t="n">
        <v>5</v>
      </c>
      <c r="B883" t="n">
        <v>25</v>
      </c>
      <c r="C883" t="inlineStr">
        <is>
          <t xml:space="preserve">CONCLUIDO	</t>
        </is>
      </c>
      <c r="D883" t="n">
        <v>3.5166</v>
      </c>
      <c r="E883" t="n">
        <v>28.44</v>
      </c>
      <c r="F883" t="n">
        <v>25.85</v>
      </c>
      <c r="G883" t="n">
        <v>27.21</v>
      </c>
      <c r="H883" t="n">
        <v>0.62</v>
      </c>
      <c r="I883" t="n">
        <v>57</v>
      </c>
      <c r="J883" t="n">
        <v>63.21</v>
      </c>
      <c r="K883" t="n">
        <v>28.92</v>
      </c>
      <c r="L883" t="n">
        <v>2.25</v>
      </c>
      <c r="M883" t="n">
        <v>0</v>
      </c>
      <c r="N883" t="n">
        <v>7.04</v>
      </c>
      <c r="O883" t="n">
        <v>8030.17</v>
      </c>
      <c r="P883" t="n">
        <v>138.23</v>
      </c>
      <c r="Q883" t="n">
        <v>1397.76</v>
      </c>
      <c r="R883" t="n">
        <v>124.54</v>
      </c>
      <c r="S883" t="n">
        <v>66.97</v>
      </c>
      <c r="T883" t="n">
        <v>25985.9</v>
      </c>
      <c r="U883" t="n">
        <v>0.54</v>
      </c>
      <c r="V883" t="n">
        <v>0.8100000000000001</v>
      </c>
      <c r="W883" t="n">
        <v>5.47</v>
      </c>
      <c r="X883" t="n">
        <v>1.68</v>
      </c>
      <c r="Y883" t="n">
        <v>1</v>
      </c>
      <c r="Z883" t="n">
        <v>10</v>
      </c>
    </row>
    <row r="884">
      <c r="A884" t="n">
        <v>0</v>
      </c>
      <c r="B884" t="n">
        <v>85</v>
      </c>
      <c r="C884" t="inlineStr">
        <is>
          <t xml:space="preserve">CONCLUIDO	</t>
        </is>
      </c>
      <c r="D884" t="n">
        <v>2.18</v>
      </c>
      <c r="E884" t="n">
        <v>45.87</v>
      </c>
      <c r="F884" t="n">
        <v>33.2</v>
      </c>
      <c r="G884" t="n">
        <v>6.55</v>
      </c>
      <c r="H884" t="n">
        <v>0.11</v>
      </c>
      <c r="I884" t="n">
        <v>304</v>
      </c>
      <c r="J884" t="n">
        <v>167.88</v>
      </c>
      <c r="K884" t="n">
        <v>51.39</v>
      </c>
      <c r="L884" t="n">
        <v>1</v>
      </c>
      <c r="M884" t="n">
        <v>302</v>
      </c>
      <c r="N884" t="n">
        <v>30.49</v>
      </c>
      <c r="O884" t="n">
        <v>20939.59</v>
      </c>
      <c r="P884" t="n">
        <v>419.81</v>
      </c>
      <c r="Q884" t="n">
        <v>1397.92</v>
      </c>
      <c r="R884" t="n">
        <v>366.72</v>
      </c>
      <c r="S884" t="n">
        <v>66.97</v>
      </c>
      <c r="T884" t="n">
        <v>145842.14</v>
      </c>
      <c r="U884" t="n">
        <v>0.18</v>
      </c>
      <c r="V884" t="n">
        <v>0.63</v>
      </c>
      <c r="W884" t="n">
        <v>5.81</v>
      </c>
      <c r="X884" t="n">
        <v>9.02</v>
      </c>
      <c r="Y884" t="n">
        <v>1</v>
      </c>
      <c r="Z884" t="n">
        <v>10</v>
      </c>
    </row>
    <row r="885">
      <c r="A885" t="n">
        <v>1</v>
      </c>
      <c r="B885" t="n">
        <v>85</v>
      </c>
      <c r="C885" t="inlineStr">
        <is>
          <t xml:space="preserve">CONCLUIDO	</t>
        </is>
      </c>
      <c r="D885" t="n">
        <v>2.456</v>
      </c>
      <c r="E885" t="n">
        <v>40.72</v>
      </c>
      <c r="F885" t="n">
        <v>30.75</v>
      </c>
      <c r="G885" t="n">
        <v>8.24</v>
      </c>
      <c r="H885" t="n">
        <v>0.13</v>
      </c>
      <c r="I885" t="n">
        <v>224</v>
      </c>
      <c r="J885" t="n">
        <v>168.25</v>
      </c>
      <c r="K885" t="n">
        <v>51.39</v>
      </c>
      <c r="L885" t="n">
        <v>1.25</v>
      </c>
      <c r="M885" t="n">
        <v>222</v>
      </c>
      <c r="N885" t="n">
        <v>30.6</v>
      </c>
      <c r="O885" t="n">
        <v>20984.25</v>
      </c>
      <c r="P885" t="n">
        <v>387.18</v>
      </c>
      <c r="Q885" t="n">
        <v>1397.8</v>
      </c>
      <c r="R885" t="n">
        <v>286.85</v>
      </c>
      <c r="S885" t="n">
        <v>66.97</v>
      </c>
      <c r="T885" t="n">
        <v>106305.26</v>
      </c>
      <c r="U885" t="n">
        <v>0.23</v>
      </c>
      <c r="V885" t="n">
        <v>0.68</v>
      </c>
      <c r="W885" t="n">
        <v>5.67</v>
      </c>
      <c r="X885" t="n">
        <v>6.58</v>
      </c>
      <c r="Y885" t="n">
        <v>1</v>
      </c>
      <c r="Z885" t="n">
        <v>10</v>
      </c>
    </row>
    <row r="886">
      <c r="A886" t="n">
        <v>2</v>
      </c>
      <c r="B886" t="n">
        <v>85</v>
      </c>
      <c r="C886" t="inlineStr">
        <is>
          <t xml:space="preserve">CONCLUIDO	</t>
        </is>
      </c>
      <c r="D886" t="n">
        <v>2.6497</v>
      </c>
      <c r="E886" t="n">
        <v>37.74</v>
      </c>
      <c r="F886" t="n">
        <v>29.34</v>
      </c>
      <c r="G886" t="n">
        <v>9.890000000000001</v>
      </c>
      <c r="H886" t="n">
        <v>0.16</v>
      </c>
      <c r="I886" t="n">
        <v>178</v>
      </c>
      <c r="J886" t="n">
        <v>168.61</v>
      </c>
      <c r="K886" t="n">
        <v>51.39</v>
      </c>
      <c r="L886" t="n">
        <v>1.5</v>
      </c>
      <c r="M886" t="n">
        <v>176</v>
      </c>
      <c r="N886" t="n">
        <v>30.71</v>
      </c>
      <c r="O886" t="n">
        <v>21028.94</v>
      </c>
      <c r="P886" t="n">
        <v>367.69</v>
      </c>
      <c r="Q886" t="n">
        <v>1397.3</v>
      </c>
      <c r="R886" t="n">
        <v>241</v>
      </c>
      <c r="S886" t="n">
        <v>66.97</v>
      </c>
      <c r="T886" t="n">
        <v>83613.41</v>
      </c>
      <c r="U886" t="n">
        <v>0.28</v>
      </c>
      <c r="V886" t="n">
        <v>0.72</v>
      </c>
      <c r="W886" t="n">
        <v>5.59</v>
      </c>
      <c r="X886" t="n">
        <v>5.17</v>
      </c>
      <c r="Y886" t="n">
        <v>1</v>
      </c>
      <c r="Z886" t="n">
        <v>10</v>
      </c>
    </row>
    <row r="887">
      <c r="A887" t="n">
        <v>3</v>
      </c>
      <c r="B887" t="n">
        <v>85</v>
      </c>
      <c r="C887" t="inlineStr">
        <is>
          <t xml:space="preserve">CONCLUIDO	</t>
        </is>
      </c>
      <c r="D887" t="n">
        <v>2.7978</v>
      </c>
      <c r="E887" t="n">
        <v>35.74</v>
      </c>
      <c r="F887" t="n">
        <v>28.39</v>
      </c>
      <c r="G887" t="n">
        <v>11.59</v>
      </c>
      <c r="H887" t="n">
        <v>0.18</v>
      </c>
      <c r="I887" t="n">
        <v>147</v>
      </c>
      <c r="J887" t="n">
        <v>168.97</v>
      </c>
      <c r="K887" t="n">
        <v>51.39</v>
      </c>
      <c r="L887" t="n">
        <v>1.75</v>
      </c>
      <c r="M887" t="n">
        <v>145</v>
      </c>
      <c r="N887" t="n">
        <v>30.83</v>
      </c>
      <c r="O887" t="n">
        <v>21073.68</v>
      </c>
      <c r="P887" t="n">
        <v>354.08</v>
      </c>
      <c r="Q887" t="n">
        <v>1397.52</v>
      </c>
      <c r="R887" t="n">
        <v>210.84</v>
      </c>
      <c r="S887" t="n">
        <v>66.97</v>
      </c>
      <c r="T887" t="n">
        <v>68687.81</v>
      </c>
      <c r="U887" t="n">
        <v>0.32</v>
      </c>
      <c r="V887" t="n">
        <v>0.74</v>
      </c>
      <c r="W887" t="n">
        <v>5.51</v>
      </c>
      <c r="X887" t="n">
        <v>4.22</v>
      </c>
      <c r="Y887" t="n">
        <v>1</v>
      </c>
      <c r="Z887" t="n">
        <v>10</v>
      </c>
    </row>
    <row r="888">
      <c r="A888" t="n">
        <v>4</v>
      </c>
      <c r="B888" t="n">
        <v>85</v>
      </c>
      <c r="C888" t="inlineStr">
        <is>
          <t xml:space="preserve">CONCLUIDO	</t>
        </is>
      </c>
      <c r="D888" t="n">
        <v>2.9079</v>
      </c>
      <c r="E888" t="n">
        <v>34.39</v>
      </c>
      <c r="F888" t="n">
        <v>27.78</v>
      </c>
      <c r="G888" t="n">
        <v>13.33</v>
      </c>
      <c r="H888" t="n">
        <v>0.21</v>
      </c>
      <c r="I888" t="n">
        <v>125</v>
      </c>
      <c r="J888" t="n">
        <v>169.33</v>
      </c>
      <c r="K888" t="n">
        <v>51.39</v>
      </c>
      <c r="L888" t="n">
        <v>2</v>
      </c>
      <c r="M888" t="n">
        <v>123</v>
      </c>
      <c r="N888" t="n">
        <v>30.94</v>
      </c>
      <c r="O888" t="n">
        <v>21118.46</v>
      </c>
      <c r="P888" t="n">
        <v>344.84</v>
      </c>
      <c r="Q888" t="n">
        <v>1397.42</v>
      </c>
      <c r="R888" t="n">
        <v>189.72</v>
      </c>
      <c r="S888" t="n">
        <v>66.97</v>
      </c>
      <c r="T888" t="n">
        <v>58234.21</v>
      </c>
      <c r="U888" t="n">
        <v>0.35</v>
      </c>
      <c r="V888" t="n">
        <v>0.76</v>
      </c>
      <c r="W888" t="n">
        <v>5.51</v>
      </c>
      <c r="X888" t="n">
        <v>3.61</v>
      </c>
      <c r="Y888" t="n">
        <v>1</v>
      </c>
      <c r="Z888" t="n">
        <v>10</v>
      </c>
    </row>
    <row r="889">
      <c r="A889" t="n">
        <v>5</v>
      </c>
      <c r="B889" t="n">
        <v>85</v>
      </c>
      <c r="C889" t="inlineStr">
        <is>
          <t xml:space="preserve">CONCLUIDO	</t>
        </is>
      </c>
      <c r="D889" t="n">
        <v>2.9981</v>
      </c>
      <c r="E889" t="n">
        <v>33.35</v>
      </c>
      <c r="F889" t="n">
        <v>27.29</v>
      </c>
      <c r="G889" t="n">
        <v>15.02</v>
      </c>
      <c r="H889" t="n">
        <v>0.24</v>
      </c>
      <c r="I889" t="n">
        <v>109</v>
      </c>
      <c r="J889" t="n">
        <v>169.7</v>
      </c>
      <c r="K889" t="n">
        <v>51.39</v>
      </c>
      <c r="L889" t="n">
        <v>2.25</v>
      </c>
      <c r="M889" t="n">
        <v>107</v>
      </c>
      <c r="N889" t="n">
        <v>31.05</v>
      </c>
      <c r="O889" t="n">
        <v>21163.27</v>
      </c>
      <c r="P889" t="n">
        <v>337.25</v>
      </c>
      <c r="Q889" t="n">
        <v>1397.47</v>
      </c>
      <c r="R889" t="n">
        <v>173.86</v>
      </c>
      <c r="S889" t="n">
        <v>66.97</v>
      </c>
      <c r="T889" t="n">
        <v>50386.5</v>
      </c>
      <c r="U889" t="n">
        <v>0.39</v>
      </c>
      <c r="V889" t="n">
        <v>0.77</v>
      </c>
      <c r="W889" t="n">
        <v>5.48</v>
      </c>
      <c r="X889" t="n">
        <v>3.12</v>
      </c>
      <c r="Y889" t="n">
        <v>1</v>
      </c>
      <c r="Z889" t="n">
        <v>10</v>
      </c>
    </row>
    <row r="890">
      <c r="A890" t="n">
        <v>6</v>
      </c>
      <c r="B890" t="n">
        <v>85</v>
      </c>
      <c r="C890" t="inlineStr">
        <is>
          <t xml:space="preserve">CONCLUIDO	</t>
        </is>
      </c>
      <c r="D890" t="n">
        <v>3.0729</v>
      </c>
      <c r="E890" t="n">
        <v>32.54</v>
      </c>
      <c r="F890" t="n">
        <v>26.92</v>
      </c>
      <c r="G890" t="n">
        <v>16.82</v>
      </c>
      <c r="H890" t="n">
        <v>0.26</v>
      </c>
      <c r="I890" t="n">
        <v>96</v>
      </c>
      <c r="J890" t="n">
        <v>170.06</v>
      </c>
      <c r="K890" t="n">
        <v>51.39</v>
      </c>
      <c r="L890" t="n">
        <v>2.5</v>
      </c>
      <c r="M890" t="n">
        <v>94</v>
      </c>
      <c r="N890" t="n">
        <v>31.17</v>
      </c>
      <c r="O890" t="n">
        <v>21208.12</v>
      </c>
      <c r="P890" t="n">
        <v>330.94</v>
      </c>
      <c r="Q890" t="n">
        <v>1397.51</v>
      </c>
      <c r="R890" t="n">
        <v>161.57</v>
      </c>
      <c r="S890" t="n">
        <v>66.97</v>
      </c>
      <c r="T890" t="n">
        <v>44306.75</v>
      </c>
      <c r="U890" t="n">
        <v>0.41</v>
      </c>
      <c r="V890" t="n">
        <v>0.78</v>
      </c>
      <c r="W890" t="n">
        <v>5.47</v>
      </c>
      <c r="X890" t="n">
        <v>2.75</v>
      </c>
      <c r="Y890" t="n">
        <v>1</v>
      </c>
      <c r="Z890" t="n">
        <v>10</v>
      </c>
    </row>
    <row r="891">
      <c r="A891" t="n">
        <v>7</v>
      </c>
      <c r="B891" t="n">
        <v>85</v>
      </c>
      <c r="C891" t="inlineStr">
        <is>
          <t xml:space="preserve">CONCLUIDO	</t>
        </is>
      </c>
      <c r="D891" t="n">
        <v>3.1345</v>
      </c>
      <c r="E891" t="n">
        <v>31.9</v>
      </c>
      <c r="F891" t="n">
        <v>26.62</v>
      </c>
      <c r="G891" t="n">
        <v>18.57</v>
      </c>
      <c r="H891" t="n">
        <v>0.29</v>
      </c>
      <c r="I891" t="n">
        <v>86</v>
      </c>
      <c r="J891" t="n">
        <v>170.42</v>
      </c>
      <c r="K891" t="n">
        <v>51.39</v>
      </c>
      <c r="L891" t="n">
        <v>2.75</v>
      </c>
      <c r="M891" t="n">
        <v>84</v>
      </c>
      <c r="N891" t="n">
        <v>31.28</v>
      </c>
      <c r="O891" t="n">
        <v>21253.01</v>
      </c>
      <c r="P891" t="n">
        <v>325.79</v>
      </c>
      <c r="Q891" t="n">
        <v>1397.39</v>
      </c>
      <c r="R891" t="n">
        <v>152.15</v>
      </c>
      <c r="S891" t="n">
        <v>66.97</v>
      </c>
      <c r="T891" t="n">
        <v>39646.08</v>
      </c>
      <c r="U891" t="n">
        <v>0.44</v>
      </c>
      <c r="V891" t="n">
        <v>0.79</v>
      </c>
      <c r="W891" t="n">
        <v>5.44</v>
      </c>
      <c r="X891" t="n">
        <v>2.45</v>
      </c>
      <c r="Y891" t="n">
        <v>1</v>
      </c>
      <c r="Z891" t="n">
        <v>10</v>
      </c>
    </row>
    <row r="892">
      <c r="A892" t="n">
        <v>8</v>
      </c>
      <c r="B892" t="n">
        <v>85</v>
      </c>
      <c r="C892" t="inlineStr">
        <is>
          <t xml:space="preserve">CONCLUIDO	</t>
        </is>
      </c>
      <c r="D892" t="n">
        <v>3.1815</v>
      </c>
      <c r="E892" t="n">
        <v>31.43</v>
      </c>
      <c r="F892" t="n">
        <v>26.42</v>
      </c>
      <c r="G892" t="n">
        <v>20.32</v>
      </c>
      <c r="H892" t="n">
        <v>0.31</v>
      </c>
      <c r="I892" t="n">
        <v>78</v>
      </c>
      <c r="J892" t="n">
        <v>170.79</v>
      </c>
      <c r="K892" t="n">
        <v>51.39</v>
      </c>
      <c r="L892" t="n">
        <v>3</v>
      </c>
      <c r="M892" t="n">
        <v>76</v>
      </c>
      <c r="N892" t="n">
        <v>31.4</v>
      </c>
      <c r="O892" t="n">
        <v>21297.94</v>
      </c>
      <c r="P892" t="n">
        <v>321.6</v>
      </c>
      <c r="Q892" t="n">
        <v>1397.37</v>
      </c>
      <c r="R892" t="n">
        <v>145.43</v>
      </c>
      <c r="S892" t="n">
        <v>66.97</v>
      </c>
      <c r="T892" t="n">
        <v>36329.18</v>
      </c>
      <c r="U892" t="n">
        <v>0.46</v>
      </c>
      <c r="V892" t="n">
        <v>0.8</v>
      </c>
      <c r="W892" t="n">
        <v>5.43</v>
      </c>
      <c r="X892" t="n">
        <v>2.25</v>
      </c>
      <c r="Y892" t="n">
        <v>1</v>
      </c>
      <c r="Z892" t="n">
        <v>10</v>
      </c>
    </row>
    <row r="893">
      <c r="A893" t="n">
        <v>9</v>
      </c>
      <c r="B893" t="n">
        <v>85</v>
      </c>
      <c r="C893" t="inlineStr">
        <is>
          <t xml:space="preserve">CONCLUIDO	</t>
        </is>
      </c>
      <c r="D893" t="n">
        <v>3.2338</v>
      </c>
      <c r="E893" t="n">
        <v>30.92</v>
      </c>
      <c r="F893" t="n">
        <v>26.14</v>
      </c>
      <c r="G893" t="n">
        <v>22.09</v>
      </c>
      <c r="H893" t="n">
        <v>0.34</v>
      </c>
      <c r="I893" t="n">
        <v>71</v>
      </c>
      <c r="J893" t="n">
        <v>171.15</v>
      </c>
      <c r="K893" t="n">
        <v>51.39</v>
      </c>
      <c r="L893" t="n">
        <v>3.25</v>
      </c>
      <c r="M893" t="n">
        <v>69</v>
      </c>
      <c r="N893" t="n">
        <v>31.51</v>
      </c>
      <c r="O893" t="n">
        <v>21342.91</v>
      </c>
      <c r="P893" t="n">
        <v>316.65</v>
      </c>
      <c r="Q893" t="n">
        <v>1397.28</v>
      </c>
      <c r="R893" t="n">
        <v>136.82</v>
      </c>
      <c r="S893" t="n">
        <v>66.97</v>
      </c>
      <c r="T893" t="n">
        <v>32055.57</v>
      </c>
      <c r="U893" t="n">
        <v>0.49</v>
      </c>
      <c r="V893" t="n">
        <v>0.8100000000000001</v>
      </c>
      <c r="W893" t="n">
        <v>5.41</v>
      </c>
      <c r="X893" t="n">
        <v>1.98</v>
      </c>
      <c r="Y893" t="n">
        <v>1</v>
      </c>
      <c r="Z893" t="n">
        <v>10</v>
      </c>
    </row>
    <row r="894">
      <c r="A894" t="n">
        <v>10</v>
      </c>
      <c r="B894" t="n">
        <v>85</v>
      </c>
      <c r="C894" t="inlineStr">
        <is>
          <t xml:space="preserve">CONCLUIDO	</t>
        </is>
      </c>
      <c r="D894" t="n">
        <v>3.2629</v>
      </c>
      <c r="E894" t="n">
        <v>30.65</v>
      </c>
      <c r="F894" t="n">
        <v>26.04</v>
      </c>
      <c r="G894" t="n">
        <v>23.67</v>
      </c>
      <c r="H894" t="n">
        <v>0.36</v>
      </c>
      <c r="I894" t="n">
        <v>66</v>
      </c>
      <c r="J894" t="n">
        <v>171.52</v>
      </c>
      <c r="K894" t="n">
        <v>51.39</v>
      </c>
      <c r="L894" t="n">
        <v>3.5</v>
      </c>
      <c r="M894" t="n">
        <v>64</v>
      </c>
      <c r="N894" t="n">
        <v>31.63</v>
      </c>
      <c r="O894" t="n">
        <v>21387.92</v>
      </c>
      <c r="P894" t="n">
        <v>313.59</v>
      </c>
      <c r="Q894" t="n">
        <v>1397.41</v>
      </c>
      <c r="R894" t="n">
        <v>133.41</v>
      </c>
      <c r="S894" t="n">
        <v>66.97</v>
      </c>
      <c r="T894" t="n">
        <v>30377.77</v>
      </c>
      <c r="U894" t="n">
        <v>0.5</v>
      </c>
      <c r="V894" t="n">
        <v>0.8100000000000001</v>
      </c>
      <c r="W894" t="n">
        <v>5.41</v>
      </c>
      <c r="X894" t="n">
        <v>1.87</v>
      </c>
      <c r="Y894" t="n">
        <v>1</v>
      </c>
      <c r="Z894" t="n">
        <v>10</v>
      </c>
    </row>
    <row r="895">
      <c r="A895" t="n">
        <v>11</v>
      </c>
      <c r="B895" t="n">
        <v>85</v>
      </c>
      <c r="C895" t="inlineStr">
        <is>
          <t xml:space="preserve">CONCLUIDO	</t>
        </is>
      </c>
      <c r="D895" t="n">
        <v>3.2935</v>
      </c>
      <c r="E895" t="n">
        <v>30.36</v>
      </c>
      <c r="F895" t="n">
        <v>25.92</v>
      </c>
      <c r="G895" t="n">
        <v>25.5</v>
      </c>
      <c r="H895" t="n">
        <v>0.39</v>
      </c>
      <c r="I895" t="n">
        <v>61</v>
      </c>
      <c r="J895" t="n">
        <v>171.88</v>
      </c>
      <c r="K895" t="n">
        <v>51.39</v>
      </c>
      <c r="L895" t="n">
        <v>3.75</v>
      </c>
      <c r="M895" t="n">
        <v>59</v>
      </c>
      <c r="N895" t="n">
        <v>31.74</v>
      </c>
      <c r="O895" t="n">
        <v>21432.96</v>
      </c>
      <c r="P895" t="n">
        <v>310.97</v>
      </c>
      <c r="Q895" t="n">
        <v>1397.26</v>
      </c>
      <c r="R895" t="n">
        <v>129.4</v>
      </c>
      <c r="S895" t="n">
        <v>66.97</v>
      </c>
      <c r="T895" t="n">
        <v>28398.13</v>
      </c>
      <c r="U895" t="n">
        <v>0.52</v>
      </c>
      <c r="V895" t="n">
        <v>0.8100000000000001</v>
      </c>
      <c r="W895" t="n">
        <v>5.4</v>
      </c>
      <c r="X895" t="n">
        <v>1.76</v>
      </c>
      <c r="Y895" t="n">
        <v>1</v>
      </c>
      <c r="Z895" t="n">
        <v>10</v>
      </c>
    </row>
    <row r="896">
      <c r="A896" t="n">
        <v>12</v>
      </c>
      <c r="B896" t="n">
        <v>85</v>
      </c>
      <c r="C896" t="inlineStr">
        <is>
          <t xml:space="preserve">CONCLUIDO	</t>
        </is>
      </c>
      <c r="D896" t="n">
        <v>3.3319</v>
      </c>
      <c r="E896" t="n">
        <v>30.01</v>
      </c>
      <c r="F896" t="n">
        <v>25.74</v>
      </c>
      <c r="G896" t="n">
        <v>27.58</v>
      </c>
      <c r="H896" t="n">
        <v>0.41</v>
      </c>
      <c r="I896" t="n">
        <v>56</v>
      </c>
      <c r="J896" t="n">
        <v>172.25</v>
      </c>
      <c r="K896" t="n">
        <v>51.39</v>
      </c>
      <c r="L896" t="n">
        <v>4</v>
      </c>
      <c r="M896" t="n">
        <v>54</v>
      </c>
      <c r="N896" t="n">
        <v>31.86</v>
      </c>
      <c r="O896" t="n">
        <v>21478.05</v>
      </c>
      <c r="P896" t="n">
        <v>306.99</v>
      </c>
      <c r="Q896" t="n">
        <v>1397.27</v>
      </c>
      <c r="R896" t="n">
        <v>123.81</v>
      </c>
      <c r="S896" t="n">
        <v>66.97</v>
      </c>
      <c r="T896" t="n">
        <v>25627.33</v>
      </c>
      <c r="U896" t="n">
        <v>0.54</v>
      </c>
      <c r="V896" t="n">
        <v>0.82</v>
      </c>
      <c r="W896" t="n">
        <v>5.39</v>
      </c>
      <c r="X896" t="n">
        <v>1.58</v>
      </c>
      <c r="Y896" t="n">
        <v>1</v>
      </c>
      <c r="Z896" t="n">
        <v>10</v>
      </c>
    </row>
    <row r="897">
      <c r="A897" t="n">
        <v>13</v>
      </c>
      <c r="B897" t="n">
        <v>85</v>
      </c>
      <c r="C897" t="inlineStr">
        <is>
          <t xml:space="preserve">CONCLUIDO	</t>
        </is>
      </c>
      <c r="D897" t="n">
        <v>3.3506</v>
      </c>
      <c r="E897" t="n">
        <v>29.85</v>
      </c>
      <c r="F897" t="n">
        <v>25.68</v>
      </c>
      <c r="G897" t="n">
        <v>29.07</v>
      </c>
      <c r="H897" t="n">
        <v>0.44</v>
      </c>
      <c r="I897" t="n">
        <v>53</v>
      </c>
      <c r="J897" t="n">
        <v>172.61</v>
      </c>
      <c r="K897" t="n">
        <v>51.39</v>
      </c>
      <c r="L897" t="n">
        <v>4.25</v>
      </c>
      <c r="M897" t="n">
        <v>51</v>
      </c>
      <c r="N897" t="n">
        <v>31.97</v>
      </c>
      <c r="O897" t="n">
        <v>21523.17</v>
      </c>
      <c r="P897" t="n">
        <v>304.37</v>
      </c>
      <c r="Q897" t="n">
        <v>1397.38</v>
      </c>
      <c r="R897" t="n">
        <v>121.49</v>
      </c>
      <c r="S897" t="n">
        <v>66.97</v>
      </c>
      <c r="T897" t="n">
        <v>24483.67</v>
      </c>
      <c r="U897" t="n">
        <v>0.55</v>
      </c>
      <c r="V897" t="n">
        <v>0.82</v>
      </c>
      <c r="W897" t="n">
        <v>5.39</v>
      </c>
      <c r="X897" t="n">
        <v>1.51</v>
      </c>
      <c r="Y897" t="n">
        <v>1</v>
      </c>
      <c r="Z897" t="n">
        <v>10</v>
      </c>
    </row>
    <row r="898">
      <c r="A898" t="n">
        <v>14</v>
      </c>
      <c r="B898" t="n">
        <v>85</v>
      </c>
      <c r="C898" t="inlineStr">
        <is>
          <t xml:space="preserve">CONCLUIDO	</t>
        </is>
      </c>
      <c r="D898" t="n">
        <v>3.3812</v>
      </c>
      <c r="E898" t="n">
        <v>29.58</v>
      </c>
      <c r="F898" t="n">
        <v>25.54</v>
      </c>
      <c r="G898" t="n">
        <v>31.28</v>
      </c>
      <c r="H898" t="n">
        <v>0.46</v>
      </c>
      <c r="I898" t="n">
        <v>49</v>
      </c>
      <c r="J898" t="n">
        <v>172.98</v>
      </c>
      <c r="K898" t="n">
        <v>51.39</v>
      </c>
      <c r="L898" t="n">
        <v>4.5</v>
      </c>
      <c r="M898" t="n">
        <v>47</v>
      </c>
      <c r="N898" t="n">
        <v>32.09</v>
      </c>
      <c r="O898" t="n">
        <v>21568.34</v>
      </c>
      <c r="P898" t="n">
        <v>301.36</v>
      </c>
      <c r="Q898" t="n">
        <v>1397.29</v>
      </c>
      <c r="R898" t="n">
        <v>117.06</v>
      </c>
      <c r="S898" t="n">
        <v>66.97</v>
      </c>
      <c r="T898" t="n">
        <v>22285.45</v>
      </c>
      <c r="U898" t="n">
        <v>0.57</v>
      </c>
      <c r="V898" t="n">
        <v>0.82</v>
      </c>
      <c r="W898" t="n">
        <v>5.38</v>
      </c>
      <c r="X898" t="n">
        <v>1.38</v>
      </c>
      <c r="Y898" t="n">
        <v>1</v>
      </c>
      <c r="Z898" t="n">
        <v>10</v>
      </c>
    </row>
    <row r="899">
      <c r="A899" t="n">
        <v>15</v>
      </c>
      <c r="B899" t="n">
        <v>85</v>
      </c>
      <c r="C899" t="inlineStr">
        <is>
          <t xml:space="preserve">CONCLUIDO	</t>
        </is>
      </c>
      <c r="D899" t="n">
        <v>3.4015</v>
      </c>
      <c r="E899" t="n">
        <v>29.4</v>
      </c>
      <c r="F899" t="n">
        <v>25.47</v>
      </c>
      <c r="G899" t="n">
        <v>33.22</v>
      </c>
      <c r="H899" t="n">
        <v>0.49</v>
      </c>
      <c r="I899" t="n">
        <v>46</v>
      </c>
      <c r="J899" t="n">
        <v>173.35</v>
      </c>
      <c r="K899" t="n">
        <v>51.39</v>
      </c>
      <c r="L899" t="n">
        <v>4.75</v>
      </c>
      <c r="M899" t="n">
        <v>44</v>
      </c>
      <c r="N899" t="n">
        <v>32.2</v>
      </c>
      <c r="O899" t="n">
        <v>21613.54</v>
      </c>
      <c r="P899" t="n">
        <v>298.22</v>
      </c>
      <c r="Q899" t="n">
        <v>1397.29</v>
      </c>
      <c r="R899" t="n">
        <v>114.96</v>
      </c>
      <c r="S899" t="n">
        <v>66.97</v>
      </c>
      <c r="T899" t="n">
        <v>21253.03</v>
      </c>
      <c r="U899" t="n">
        <v>0.58</v>
      </c>
      <c r="V899" t="n">
        <v>0.83</v>
      </c>
      <c r="W899" t="n">
        <v>5.37</v>
      </c>
      <c r="X899" t="n">
        <v>1.3</v>
      </c>
      <c r="Y899" t="n">
        <v>1</v>
      </c>
      <c r="Z899" t="n">
        <v>10</v>
      </c>
    </row>
    <row r="900">
      <c r="A900" t="n">
        <v>16</v>
      </c>
      <c r="B900" t="n">
        <v>85</v>
      </c>
      <c r="C900" t="inlineStr">
        <is>
          <t xml:space="preserve">CONCLUIDO	</t>
        </is>
      </c>
      <c r="D900" t="n">
        <v>3.4171</v>
      </c>
      <c r="E900" t="n">
        <v>29.26</v>
      </c>
      <c r="F900" t="n">
        <v>25.4</v>
      </c>
      <c r="G900" t="n">
        <v>34.64</v>
      </c>
      <c r="H900" t="n">
        <v>0.51</v>
      </c>
      <c r="I900" t="n">
        <v>44</v>
      </c>
      <c r="J900" t="n">
        <v>173.71</v>
      </c>
      <c r="K900" t="n">
        <v>51.39</v>
      </c>
      <c r="L900" t="n">
        <v>5</v>
      </c>
      <c r="M900" t="n">
        <v>42</v>
      </c>
      <c r="N900" t="n">
        <v>32.32</v>
      </c>
      <c r="O900" t="n">
        <v>21658.78</v>
      </c>
      <c r="P900" t="n">
        <v>296.6</v>
      </c>
      <c r="Q900" t="n">
        <v>1397.19</v>
      </c>
      <c r="R900" t="n">
        <v>112.75</v>
      </c>
      <c r="S900" t="n">
        <v>66.97</v>
      </c>
      <c r="T900" t="n">
        <v>20157.71</v>
      </c>
      <c r="U900" t="n">
        <v>0.59</v>
      </c>
      <c r="V900" t="n">
        <v>0.83</v>
      </c>
      <c r="W900" t="n">
        <v>5.37</v>
      </c>
      <c r="X900" t="n">
        <v>1.24</v>
      </c>
      <c r="Y900" t="n">
        <v>1</v>
      </c>
      <c r="Z900" t="n">
        <v>10</v>
      </c>
    </row>
    <row r="901">
      <c r="A901" t="n">
        <v>17</v>
      </c>
      <c r="B901" t="n">
        <v>85</v>
      </c>
      <c r="C901" t="inlineStr">
        <is>
          <t xml:space="preserve">CONCLUIDO	</t>
        </is>
      </c>
      <c r="D901" t="n">
        <v>3.4412</v>
      </c>
      <c r="E901" t="n">
        <v>29.06</v>
      </c>
      <c r="F901" t="n">
        <v>25.3</v>
      </c>
      <c r="G901" t="n">
        <v>37.02</v>
      </c>
      <c r="H901" t="n">
        <v>0.53</v>
      </c>
      <c r="I901" t="n">
        <v>41</v>
      </c>
      <c r="J901" t="n">
        <v>174.08</v>
      </c>
      <c r="K901" t="n">
        <v>51.39</v>
      </c>
      <c r="L901" t="n">
        <v>5.25</v>
      </c>
      <c r="M901" t="n">
        <v>39</v>
      </c>
      <c r="N901" t="n">
        <v>32.44</v>
      </c>
      <c r="O901" t="n">
        <v>21704.07</v>
      </c>
      <c r="P901" t="n">
        <v>292.98</v>
      </c>
      <c r="Q901" t="n">
        <v>1397.34</v>
      </c>
      <c r="R901" t="n">
        <v>109.05</v>
      </c>
      <c r="S901" t="n">
        <v>66.97</v>
      </c>
      <c r="T901" t="n">
        <v>18319.76</v>
      </c>
      <c r="U901" t="n">
        <v>0.61</v>
      </c>
      <c r="V901" t="n">
        <v>0.83</v>
      </c>
      <c r="W901" t="n">
        <v>5.37</v>
      </c>
      <c r="X901" t="n">
        <v>1.13</v>
      </c>
      <c r="Y901" t="n">
        <v>1</v>
      </c>
      <c r="Z901" t="n">
        <v>10</v>
      </c>
    </row>
    <row r="902">
      <c r="A902" t="n">
        <v>18</v>
      </c>
      <c r="B902" t="n">
        <v>85</v>
      </c>
      <c r="C902" t="inlineStr">
        <is>
          <t xml:space="preserve">CONCLUIDO	</t>
        </is>
      </c>
      <c r="D902" t="n">
        <v>3.4512</v>
      </c>
      <c r="E902" t="n">
        <v>28.98</v>
      </c>
      <c r="F902" t="n">
        <v>25.28</v>
      </c>
      <c r="G902" t="n">
        <v>38.89</v>
      </c>
      <c r="H902" t="n">
        <v>0.5600000000000001</v>
      </c>
      <c r="I902" t="n">
        <v>39</v>
      </c>
      <c r="J902" t="n">
        <v>174.45</v>
      </c>
      <c r="K902" t="n">
        <v>51.39</v>
      </c>
      <c r="L902" t="n">
        <v>5.5</v>
      </c>
      <c r="M902" t="n">
        <v>37</v>
      </c>
      <c r="N902" t="n">
        <v>32.56</v>
      </c>
      <c r="O902" t="n">
        <v>21749.39</v>
      </c>
      <c r="P902" t="n">
        <v>291.22</v>
      </c>
      <c r="Q902" t="n">
        <v>1397.23</v>
      </c>
      <c r="R902" t="n">
        <v>108.81</v>
      </c>
      <c r="S902" t="n">
        <v>66.97</v>
      </c>
      <c r="T902" t="n">
        <v>18209.92</v>
      </c>
      <c r="U902" t="n">
        <v>0.62</v>
      </c>
      <c r="V902" t="n">
        <v>0.83</v>
      </c>
      <c r="W902" t="n">
        <v>5.36</v>
      </c>
      <c r="X902" t="n">
        <v>1.12</v>
      </c>
      <c r="Y902" t="n">
        <v>1</v>
      </c>
      <c r="Z902" t="n">
        <v>10</v>
      </c>
    </row>
    <row r="903">
      <c r="A903" t="n">
        <v>19</v>
      </c>
      <c r="B903" t="n">
        <v>85</v>
      </c>
      <c r="C903" t="inlineStr">
        <is>
          <t xml:space="preserve">CONCLUIDO	</t>
        </is>
      </c>
      <c r="D903" t="n">
        <v>3.4681</v>
      </c>
      <c r="E903" t="n">
        <v>28.83</v>
      </c>
      <c r="F903" t="n">
        <v>25.21</v>
      </c>
      <c r="G903" t="n">
        <v>40.88</v>
      </c>
      <c r="H903" t="n">
        <v>0.58</v>
      </c>
      <c r="I903" t="n">
        <v>37</v>
      </c>
      <c r="J903" t="n">
        <v>174.82</v>
      </c>
      <c r="K903" t="n">
        <v>51.39</v>
      </c>
      <c r="L903" t="n">
        <v>5.75</v>
      </c>
      <c r="M903" t="n">
        <v>35</v>
      </c>
      <c r="N903" t="n">
        <v>32.67</v>
      </c>
      <c r="O903" t="n">
        <v>21794.75</v>
      </c>
      <c r="P903" t="n">
        <v>288.59</v>
      </c>
      <c r="Q903" t="n">
        <v>1397.2</v>
      </c>
      <c r="R903" t="n">
        <v>106.36</v>
      </c>
      <c r="S903" t="n">
        <v>66.97</v>
      </c>
      <c r="T903" t="n">
        <v>16996.94</v>
      </c>
      <c r="U903" t="n">
        <v>0.63</v>
      </c>
      <c r="V903" t="n">
        <v>0.83</v>
      </c>
      <c r="W903" t="n">
        <v>5.36</v>
      </c>
      <c r="X903" t="n">
        <v>1.04</v>
      </c>
      <c r="Y903" t="n">
        <v>1</v>
      </c>
      <c r="Z903" t="n">
        <v>10</v>
      </c>
    </row>
    <row r="904">
      <c r="A904" t="n">
        <v>20</v>
      </c>
      <c r="B904" t="n">
        <v>85</v>
      </c>
      <c r="C904" t="inlineStr">
        <is>
          <t xml:space="preserve">CONCLUIDO	</t>
        </is>
      </c>
      <c r="D904" t="n">
        <v>3.4745</v>
      </c>
      <c r="E904" t="n">
        <v>28.78</v>
      </c>
      <c r="F904" t="n">
        <v>25.19</v>
      </c>
      <c r="G904" t="n">
        <v>41.98</v>
      </c>
      <c r="H904" t="n">
        <v>0.61</v>
      </c>
      <c r="I904" t="n">
        <v>36</v>
      </c>
      <c r="J904" t="n">
        <v>175.18</v>
      </c>
      <c r="K904" t="n">
        <v>51.39</v>
      </c>
      <c r="L904" t="n">
        <v>6</v>
      </c>
      <c r="M904" t="n">
        <v>34</v>
      </c>
      <c r="N904" t="n">
        <v>32.79</v>
      </c>
      <c r="O904" t="n">
        <v>21840.16</v>
      </c>
      <c r="P904" t="n">
        <v>286.81</v>
      </c>
      <c r="Q904" t="n">
        <v>1397.25</v>
      </c>
      <c r="R904" t="n">
        <v>105.93</v>
      </c>
      <c r="S904" t="n">
        <v>66.97</v>
      </c>
      <c r="T904" t="n">
        <v>16786.94</v>
      </c>
      <c r="U904" t="n">
        <v>0.63</v>
      </c>
      <c r="V904" t="n">
        <v>0.84</v>
      </c>
      <c r="W904" t="n">
        <v>5.35</v>
      </c>
      <c r="X904" t="n">
        <v>1.02</v>
      </c>
      <c r="Y904" t="n">
        <v>1</v>
      </c>
      <c r="Z904" t="n">
        <v>10</v>
      </c>
    </row>
    <row r="905">
      <c r="A905" t="n">
        <v>21</v>
      </c>
      <c r="B905" t="n">
        <v>85</v>
      </c>
      <c r="C905" t="inlineStr">
        <is>
          <t xml:space="preserve">CONCLUIDO	</t>
        </is>
      </c>
      <c r="D905" t="n">
        <v>3.4924</v>
      </c>
      <c r="E905" t="n">
        <v>28.63</v>
      </c>
      <c r="F905" t="n">
        <v>25.11</v>
      </c>
      <c r="G905" t="n">
        <v>44.31</v>
      </c>
      <c r="H905" t="n">
        <v>0.63</v>
      </c>
      <c r="I905" t="n">
        <v>34</v>
      </c>
      <c r="J905" t="n">
        <v>175.55</v>
      </c>
      <c r="K905" t="n">
        <v>51.39</v>
      </c>
      <c r="L905" t="n">
        <v>6.25</v>
      </c>
      <c r="M905" t="n">
        <v>32</v>
      </c>
      <c r="N905" t="n">
        <v>32.91</v>
      </c>
      <c r="O905" t="n">
        <v>21885.6</v>
      </c>
      <c r="P905" t="n">
        <v>283.81</v>
      </c>
      <c r="Q905" t="n">
        <v>1397.36</v>
      </c>
      <c r="R905" t="n">
        <v>102.95</v>
      </c>
      <c r="S905" t="n">
        <v>66.97</v>
      </c>
      <c r="T905" t="n">
        <v>15308.33</v>
      </c>
      <c r="U905" t="n">
        <v>0.65</v>
      </c>
      <c r="V905" t="n">
        <v>0.84</v>
      </c>
      <c r="W905" t="n">
        <v>5.36</v>
      </c>
      <c r="X905" t="n">
        <v>0.9399999999999999</v>
      </c>
      <c r="Y905" t="n">
        <v>1</v>
      </c>
      <c r="Z905" t="n">
        <v>10</v>
      </c>
    </row>
    <row r="906">
      <c r="A906" t="n">
        <v>22</v>
      </c>
      <c r="B906" t="n">
        <v>85</v>
      </c>
      <c r="C906" t="inlineStr">
        <is>
          <t xml:space="preserve">CONCLUIDO	</t>
        </is>
      </c>
      <c r="D906" t="n">
        <v>3.4992</v>
      </c>
      <c r="E906" t="n">
        <v>28.58</v>
      </c>
      <c r="F906" t="n">
        <v>25.09</v>
      </c>
      <c r="G906" t="n">
        <v>45.61</v>
      </c>
      <c r="H906" t="n">
        <v>0.66</v>
      </c>
      <c r="I906" t="n">
        <v>33</v>
      </c>
      <c r="J906" t="n">
        <v>175.92</v>
      </c>
      <c r="K906" t="n">
        <v>51.39</v>
      </c>
      <c r="L906" t="n">
        <v>6.5</v>
      </c>
      <c r="M906" t="n">
        <v>31</v>
      </c>
      <c r="N906" t="n">
        <v>33.03</v>
      </c>
      <c r="O906" t="n">
        <v>21931.08</v>
      </c>
      <c r="P906" t="n">
        <v>282.8</v>
      </c>
      <c r="Q906" t="n">
        <v>1397.17</v>
      </c>
      <c r="R906" t="n">
        <v>102.71</v>
      </c>
      <c r="S906" t="n">
        <v>66.97</v>
      </c>
      <c r="T906" t="n">
        <v>15189.41</v>
      </c>
      <c r="U906" t="n">
        <v>0.65</v>
      </c>
      <c r="V906" t="n">
        <v>0.84</v>
      </c>
      <c r="W906" t="n">
        <v>5.34</v>
      </c>
      <c r="X906" t="n">
        <v>0.92</v>
      </c>
      <c r="Y906" t="n">
        <v>1</v>
      </c>
      <c r="Z906" t="n">
        <v>10</v>
      </c>
    </row>
    <row r="907">
      <c r="A907" t="n">
        <v>23</v>
      </c>
      <c r="B907" t="n">
        <v>85</v>
      </c>
      <c r="C907" t="inlineStr">
        <is>
          <t xml:space="preserve">CONCLUIDO	</t>
        </is>
      </c>
      <c r="D907" t="n">
        <v>3.5126</v>
      </c>
      <c r="E907" t="n">
        <v>28.47</v>
      </c>
      <c r="F907" t="n">
        <v>25.05</v>
      </c>
      <c r="G907" t="n">
        <v>48.48</v>
      </c>
      <c r="H907" t="n">
        <v>0.68</v>
      </c>
      <c r="I907" t="n">
        <v>31</v>
      </c>
      <c r="J907" t="n">
        <v>176.29</v>
      </c>
      <c r="K907" t="n">
        <v>51.39</v>
      </c>
      <c r="L907" t="n">
        <v>6.75</v>
      </c>
      <c r="M907" t="n">
        <v>29</v>
      </c>
      <c r="N907" t="n">
        <v>33.15</v>
      </c>
      <c r="O907" t="n">
        <v>21976.61</v>
      </c>
      <c r="P907" t="n">
        <v>280.54</v>
      </c>
      <c r="Q907" t="n">
        <v>1397.24</v>
      </c>
      <c r="R907" t="n">
        <v>101</v>
      </c>
      <c r="S907" t="n">
        <v>66.97</v>
      </c>
      <c r="T907" t="n">
        <v>14348.55</v>
      </c>
      <c r="U907" t="n">
        <v>0.66</v>
      </c>
      <c r="V907" t="n">
        <v>0.84</v>
      </c>
      <c r="W907" t="n">
        <v>5.35</v>
      </c>
      <c r="X907" t="n">
        <v>0.88</v>
      </c>
      <c r="Y907" t="n">
        <v>1</v>
      </c>
      <c r="Z907" t="n">
        <v>10</v>
      </c>
    </row>
    <row r="908">
      <c r="A908" t="n">
        <v>24</v>
      </c>
      <c r="B908" t="n">
        <v>85</v>
      </c>
      <c r="C908" t="inlineStr">
        <is>
          <t xml:space="preserve">CONCLUIDO	</t>
        </is>
      </c>
      <c r="D908" t="n">
        <v>3.5245</v>
      </c>
      <c r="E908" t="n">
        <v>28.37</v>
      </c>
      <c r="F908" t="n">
        <v>24.98</v>
      </c>
      <c r="G908" t="n">
        <v>49.97</v>
      </c>
      <c r="H908" t="n">
        <v>0.7</v>
      </c>
      <c r="I908" t="n">
        <v>30</v>
      </c>
      <c r="J908" t="n">
        <v>176.66</v>
      </c>
      <c r="K908" t="n">
        <v>51.39</v>
      </c>
      <c r="L908" t="n">
        <v>7</v>
      </c>
      <c r="M908" t="n">
        <v>28</v>
      </c>
      <c r="N908" t="n">
        <v>33.27</v>
      </c>
      <c r="O908" t="n">
        <v>22022.17</v>
      </c>
      <c r="P908" t="n">
        <v>277.2</v>
      </c>
      <c r="Q908" t="n">
        <v>1397.19</v>
      </c>
      <c r="R908" t="n">
        <v>99.19</v>
      </c>
      <c r="S908" t="n">
        <v>66.97</v>
      </c>
      <c r="T908" t="n">
        <v>13446.98</v>
      </c>
      <c r="U908" t="n">
        <v>0.68</v>
      </c>
      <c r="V908" t="n">
        <v>0.84</v>
      </c>
      <c r="W908" t="n">
        <v>5.34</v>
      </c>
      <c r="X908" t="n">
        <v>0.82</v>
      </c>
      <c r="Y908" t="n">
        <v>1</v>
      </c>
      <c r="Z908" t="n">
        <v>10</v>
      </c>
    </row>
    <row r="909">
      <c r="A909" t="n">
        <v>25</v>
      </c>
      <c r="B909" t="n">
        <v>85</v>
      </c>
      <c r="C909" t="inlineStr">
        <is>
          <t xml:space="preserve">CONCLUIDO	</t>
        </is>
      </c>
      <c r="D909" t="n">
        <v>3.5288</v>
      </c>
      <c r="E909" t="n">
        <v>28.34</v>
      </c>
      <c r="F909" t="n">
        <v>24.98</v>
      </c>
      <c r="G909" t="n">
        <v>51.69</v>
      </c>
      <c r="H909" t="n">
        <v>0.73</v>
      </c>
      <c r="I909" t="n">
        <v>29</v>
      </c>
      <c r="J909" t="n">
        <v>177.03</v>
      </c>
      <c r="K909" t="n">
        <v>51.39</v>
      </c>
      <c r="L909" t="n">
        <v>7.25</v>
      </c>
      <c r="M909" t="n">
        <v>27</v>
      </c>
      <c r="N909" t="n">
        <v>33.39</v>
      </c>
      <c r="O909" t="n">
        <v>22067.77</v>
      </c>
      <c r="P909" t="n">
        <v>274.8</v>
      </c>
      <c r="Q909" t="n">
        <v>1397.19</v>
      </c>
      <c r="R909" t="n">
        <v>99.22</v>
      </c>
      <c r="S909" t="n">
        <v>66.97</v>
      </c>
      <c r="T909" t="n">
        <v>13465.1</v>
      </c>
      <c r="U909" t="n">
        <v>0.68</v>
      </c>
      <c r="V909" t="n">
        <v>0.84</v>
      </c>
      <c r="W909" t="n">
        <v>5.34</v>
      </c>
      <c r="X909" t="n">
        <v>0.82</v>
      </c>
      <c r="Y909" t="n">
        <v>1</v>
      </c>
      <c r="Z909" t="n">
        <v>10</v>
      </c>
    </row>
    <row r="910">
      <c r="A910" t="n">
        <v>26</v>
      </c>
      <c r="B910" t="n">
        <v>85</v>
      </c>
      <c r="C910" t="inlineStr">
        <is>
          <t xml:space="preserve">CONCLUIDO	</t>
        </is>
      </c>
      <c r="D910" t="n">
        <v>3.5481</v>
      </c>
      <c r="E910" t="n">
        <v>28.18</v>
      </c>
      <c r="F910" t="n">
        <v>24.9</v>
      </c>
      <c r="G910" t="n">
        <v>55.33</v>
      </c>
      <c r="H910" t="n">
        <v>0.75</v>
      </c>
      <c r="I910" t="n">
        <v>27</v>
      </c>
      <c r="J910" t="n">
        <v>177.4</v>
      </c>
      <c r="K910" t="n">
        <v>51.39</v>
      </c>
      <c r="L910" t="n">
        <v>7.5</v>
      </c>
      <c r="M910" t="n">
        <v>25</v>
      </c>
      <c r="N910" t="n">
        <v>33.51</v>
      </c>
      <c r="O910" t="n">
        <v>22113.42</v>
      </c>
      <c r="P910" t="n">
        <v>272.46</v>
      </c>
      <c r="Q910" t="n">
        <v>1397.17</v>
      </c>
      <c r="R910" t="n">
        <v>96.36</v>
      </c>
      <c r="S910" t="n">
        <v>66.97</v>
      </c>
      <c r="T910" t="n">
        <v>12047.1</v>
      </c>
      <c r="U910" t="n">
        <v>0.7</v>
      </c>
      <c r="V910" t="n">
        <v>0.85</v>
      </c>
      <c r="W910" t="n">
        <v>5.34</v>
      </c>
      <c r="X910" t="n">
        <v>0.73</v>
      </c>
      <c r="Y910" t="n">
        <v>1</v>
      </c>
      <c r="Z910" t="n">
        <v>10</v>
      </c>
    </row>
    <row r="911">
      <c r="A911" t="n">
        <v>27</v>
      </c>
      <c r="B911" t="n">
        <v>85</v>
      </c>
      <c r="C911" t="inlineStr">
        <is>
          <t xml:space="preserve">CONCLUIDO	</t>
        </is>
      </c>
      <c r="D911" t="n">
        <v>3.5527</v>
      </c>
      <c r="E911" t="n">
        <v>28.15</v>
      </c>
      <c r="F911" t="n">
        <v>24.89</v>
      </c>
      <c r="G911" t="n">
        <v>57.45</v>
      </c>
      <c r="H911" t="n">
        <v>0.77</v>
      </c>
      <c r="I911" t="n">
        <v>26</v>
      </c>
      <c r="J911" t="n">
        <v>177.77</v>
      </c>
      <c r="K911" t="n">
        <v>51.39</v>
      </c>
      <c r="L911" t="n">
        <v>7.75</v>
      </c>
      <c r="M911" t="n">
        <v>24</v>
      </c>
      <c r="N911" t="n">
        <v>33.63</v>
      </c>
      <c r="O911" t="n">
        <v>22159.1</v>
      </c>
      <c r="P911" t="n">
        <v>269.47</v>
      </c>
      <c r="Q911" t="n">
        <v>1397.25</v>
      </c>
      <c r="R911" t="n">
        <v>96.12</v>
      </c>
      <c r="S911" t="n">
        <v>66.97</v>
      </c>
      <c r="T911" t="n">
        <v>11932.93</v>
      </c>
      <c r="U911" t="n">
        <v>0.7</v>
      </c>
      <c r="V911" t="n">
        <v>0.85</v>
      </c>
      <c r="W911" t="n">
        <v>5.34</v>
      </c>
      <c r="X911" t="n">
        <v>0.73</v>
      </c>
      <c r="Y911" t="n">
        <v>1</v>
      </c>
      <c r="Z911" t="n">
        <v>10</v>
      </c>
    </row>
    <row r="912">
      <c r="A912" t="n">
        <v>28</v>
      </c>
      <c r="B912" t="n">
        <v>85</v>
      </c>
      <c r="C912" t="inlineStr">
        <is>
          <t xml:space="preserve">CONCLUIDO	</t>
        </is>
      </c>
      <c r="D912" t="n">
        <v>3.564</v>
      </c>
      <c r="E912" t="n">
        <v>28.06</v>
      </c>
      <c r="F912" t="n">
        <v>24.84</v>
      </c>
      <c r="G912" t="n">
        <v>59.61</v>
      </c>
      <c r="H912" t="n">
        <v>0.8</v>
      </c>
      <c r="I912" t="n">
        <v>25</v>
      </c>
      <c r="J912" t="n">
        <v>178.14</v>
      </c>
      <c r="K912" t="n">
        <v>51.39</v>
      </c>
      <c r="L912" t="n">
        <v>8</v>
      </c>
      <c r="M912" t="n">
        <v>23</v>
      </c>
      <c r="N912" t="n">
        <v>33.75</v>
      </c>
      <c r="O912" t="n">
        <v>22204.83</v>
      </c>
      <c r="P912" t="n">
        <v>267.93</v>
      </c>
      <c r="Q912" t="n">
        <v>1397.22</v>
      </c>
      <c r="R912" t="n">
        <v>94.52</v>
      </c>
      <c r="S912" t="n">
        <v>66.97</v>
      </c>
      <c r="T912" t="n">
        <v>11137.9</v>
      </c>
      <c r="U912" t="n">
        <v>0.71</v>
      </c>
      <c r="V912" t="n">
        <v>0.85</v>
      </c>
      <c r="W912" t="n">
        <v>5.33</v>
      </c>
      <c r="X912" t="n">
        <v>0.67</v>
      </c>
      <c r="Y912" t="n">
        <v>1</v>
      </c>
      <c r="Z912" t="n">
        <v>10</v>
      </c>
    </row>
    <row r="913">
      <c r="A913" t="n">
        <v>29</v>
      </c>
      <c r="B913" t="n">
        <v>85</v>
      </c>
      <c r="C913" t="inlineStr">
        <is>
          <t xml:space="preserve">CONCLUIDO	</t>
        </is>
      </c>
      <c r="D913" t="n">
        <v>3.5619</v>
      </c>
      <c r="E913" t="n">
        <v>28.07</v>
      </c>
      <c r="F913" t="n">
        <v>24.86</v>
      </c>
      <c r="G913" t="n">
        <v>59.65</v>
      </c>
      <c r="H913" t="n">
        <v>0.82</v>
      </c>
      <c r="I913" t="n">
        <v>25</v>
      </c>
      <c r="J913" t="n">
        <v>178.51</v>
      </c>
      <c r="K913" t="n">
        <v>51.39</v>
      </c>
      <c r="L913" t="n">
        <v>8.25</v>
      </c>
      <c r="M913" t="n">
        <v>23</v>
      </c>
      <c r="N913" t="n">
        <v>33.87</v>
      </c>
      <c r="O913" t="n">
        <v>22250.6</v>
      </c>
      <c r="P913" t="n">
        <v>265.7</v>
      </c>
      <c r="Q913" t="n">
        <v>1397.18</v>
      </c>
      <c r="R913" t="n">
        <v>95.09</v>
      </c>
      <c r="S913" t="n">
        <v>66.97</v>
      </c>
      <c r="T913" t="n">
        <v>11421.67</v>
      </c>
      <c r="U913" t="n">
        <v>0.7</v>
      </c>
      <c r="V913" t="n">
        <v>0.85</v>
      </c>
      <c r="W913" t="n">
        <v>5.33</v>
      </c>
      <c r="X913" t="n">
        <v>0.6899999999999999</v>
      </c>
      <c r="Y913" t="n">
        <v>1</v>
      </c>
      <c r="Z913" t="n">
        <v>10</v>
      </c>
    </row>
    <row r="914">
      <c r="A914" t="n">
        <v>30</v>
      </c>
      <c r="B914" t="n">
        <v>85</v>
      </c>
      <c r="C914" t="inlineStr">
        <is>
          <t xml:space="preserve">CONCLUIDO	</t>
        </is>
      </c>
      <c r="D914" t="n">
        <v>3.5684</v>
      </c>
      <c r="E914" t="n">
        <v>28.02</v>
      </c>
      <c r="F914" t="n">
        <v>24.84</v>
      </c>
      <c r="G914" t="n">
        <v>62.1</v>
      </c>
      <c r="H914" t="n">
        <v>0.84</v>
      </c>
      <c r="I914" t="n">
        <v>24</v>
      </c>
      <c r="J914" t="n">
        <v>178.88</v>
      </c>
      <c r="K914" t="n">
        <v>51.39</v>
      </c>
      <c r="L914" t="n">
        <v>8.5</v>
      </c>
      <c r="M914" t="n">
        <v>22</v>
      </c>
      <c r="N914" t="n">
        <v>33.99</v>
      </c>
      <c r="O914" t="n">
        <v>22296.41</v>
      </c>
      <c r="P914" t="n">
        <v>264.31</v>
      </c>
      <c r="Q914" t="n">
        <v>1397.31</v>
      </c>
      <c r="R914" t="n">
        <v>94.38</v>
      </c>
      <c r="S914" t="n">
        <v>66.97</v>
      </c>
      <c r="T914" t="n">
        <v>11073.48</v>
      </c>
      <c r="U914" t="n">
        <v>0.71</v>
      </c>
      <c r="V914" t="n">
        <v>0.85</v>
      </c>
      <c r="W914" t="n">
        <v>5.34</v>
      </c>
      <c r="X914" t="n">
        <v>0.67</v>
      </c>
      <c r="Y914" t="n">
        <v>1</v>
      </c>
      <c r="Z914" t="n">
        <v>10</v>
      </c>
    </row>
    <row r="915">
      <c r="A915" t="n">
        <v>31</v>
      </c>
      <c r="B915" t="n">
        <v>85</v>
      </c>
      <c r="C915" t="inlineStr">
        <is>
          <t xml:space="preserve">CONCLUIDO	</t>
        </is>
      </c>
      <c r="D915" t="n">
        <v>3.5771</v>
      </c>
      <c r="E915" t="n">
        <v>27.96</v>
      </c>
      <c r="F915" t="n">
        <v>24.8</v>
      </c>
      <c r="G915" t="n">
        <v>64.7</v>
      </c>
      <c r="H915" t="n">
        <v>0.87</v>
      </c>
      <c r="I915" t="n">
        <v>23</v>
      </c>
      <c r="J915" t="n">
        <v>179.26</v>
      </c>
      <c r="K915" t="n">
        <v>51.39</v>
      </c>
      <c r="L915" t="n">
        <v>8.75</v>
      </c>
      <c r="M915" t="n">
        <v>21</v>
      </c>
      <c r="N915" t="n">
        <v>34.11</v>
      </c>
      <c r="O915" t="n">
        <v>22342.26</v>
      </c>
      <c r="P915" t="n">
        <v>261.89</v>
      </c>
      <c r="Q915" t="n">
        <v>1397.22</v>
      </c>
      <c r="R915" t="n">
        <v>93.3</v>
      </c>
      <c r="S915" t="n">
        <v>66.97</v>
      </c>
      <c r="T915" t="n">
        <v>10536.76</v>
      </c>
      <c r="U915" t="n">
        <v>0.72</v>
      </c>
      <c r="V915" t="n">
        <v>0.85</v>
      </c>
      <c r="W915" t="n">
        <v>5.33</v>
      </c>
      <c r="X915" t="n">
        <v>0.64</v>
      </c>
      <c r="Y915" t="n">
        <v>1</v>
      </c>
      <c r="Z915" t="n">
        <v>10</v>
      </c>
    </row>
    <row r="916">
      <c r="A916" t="n">
        <v>32</v>
      </c>
      <c r="B916" t="n">
        <v>85</v>
      </c>
      <c r="C916" t="inlineStr">
        <is>
          <t xml:space="preserve">CONCLUIDO	</t>
        </is>
      </c>
      <c r="D916" t="n">
        <v>3.5847</v>
      </c>
      <c r="E916" t="n">
        <v>27.9</v>
      </c>
      <c r="F916" t="n">
        <v>24.78</v>
      </c>
      <c r="G916" t="n">
        <v>67.58</v>
      </c>
      <c r="H916" t="n">
        <v>0.89</v>
      </c>
      <c r="I916" t="n">
        <v>22</v>
      </c>
      <c r="J916" t="n">
        <v>179.63</v>
      </c>
      <c r="K916" t="n">
        <v>51.39</v>
      </c>
      <c r="L916" t="n">
        <v>9</v>
      </c>
      <c r="M916" t="n">
        <v>20</v>
      </c>
      <c r="N916" t="n">
        <v>34.24</v>
      </c>
      <c r="O916" t="n">
        <v>22388.15</v>
      </c>
      <c r="P916" t="n">
        <v>260.43</v>
      </c>
      <c r="Q916" t="n">
        <v>1397.17</v>
      </c>
      <c r="R916" t="n">
        <v>92.48999999999999</v>
      </c>
      <c r="S916" t="n">
        <v>66.97</v>
      </c>
      <c r="T916" t="n">
        <v>10138.43</v>
      </c>
      <c r="U916" t="n">
        <v>0.72</v>
      </c>
      <c r="V916" t="n">
        <v>0.85</v>
      </c>
      <c r="W916" t="n">
        <v>5.33</v>
      </c>
      <c r="X916" t="n">
        <v>0.61</v>
      </c>
      <c r="Y916" t="n">
        <v>1</v>
      </c>
      <c r="Z916" t="n">
        <v>10</v>
      </c>
    </row>
    <row r="917">
      <c r="A917" t="n">
        <v>33</v>
      </c>
      <c r="B917" t="n">
        <v>85</v>
      </c>
      <c r="C917" t="inlineStr">
        <is>
          <t xml:space="preserve">CONCLUIDO	</t>
        </is>
      </c>
      <c r="D917" t="n">
        <v>3.5941</v>
      </c>
      <c r="E917" t="n">
        <v>27.82</v>
      </c>
      <c r="F917" t="n">
        <v>24.74</v>
      </c>
      <c r="G917" t="n">
        <v>70.68000000000001</v>
      </c>
      <c r="H917" t="n">
        <v>0.91</v>
      </c>
      <c r="I917" t="n">
        <v>21</v>
      </c>
      <c r="J917" t="n">
        <v>180</v>
      </c>
      <c r="K917" t="n">
        <v>51.39</v>
      </c>
      <c r="L917" t="n">
        <v>9.25</v>
      </c>
      <c r="M917" t="n">
        <v>19</v>
      </c>
      <c r="N917" t="n">
        <v>34.36</v>
      </c>
      <c r="O917" t="n">
        <v>22434.08</v>
      </c>
      <c r="P917" t="n">
        <v>256.36</v>
      </c>
      <c r="Q917" t="n">
        <v>1397.18</v>
      </c>
      <c r="R917" t="n">
        <v>91.11</v>
      </c>
      <c r="S917" t="n">
        <v>66.97</v>
      </c>
      <c r="T917" t="n">
        <v>9453.76</v>
      </c>
      <c r="U917" t="n">
        <v>0.74</v>
      </c>
      <c r="V917" t="n">
        <v>0.85</v>
      </c>
      <c r="W917" t="n">
        <v>5.33</v>
      </c>
      <c r="X917" t="n">
        <v>0.57</v>
      </c>
      <c r="Y917" t="n">
        <v>1</v>
      </c>
      <c r="Z917" t="n">
        <v>10</v>
      </c>
    </row>
    <row r="918">
      <c r="A918" t="n">
        <v>34</v>
      </c>
      <c r="B918" t="n">
        <v>85</v>
      </c>
      <c r="C918" t="inlineStr">
        <is>
          <t xml:space="preserve">CONCLUIDO	</t>
        </is>
      </c>
      <c r="D918" t="n">
        <v>3.5954</v>
      </c>
      <c r="E918" t="n">
        <v>27.81</v>
      </c>
      <c r="F918" t="n">
        <v>24.73</v>
      </c>
      <c r="G918" t="n">
        <v>70.65000000000001</v>
      </c>
      <c r="H918" t="n">
        <v>0.93</v>
      </c>
      <c r="I918" t="n">
        <v>21</v>
      </c>
      <c r="J918" t="n">
        <v>180.37</v>
      </c>
      <c r="K918" t="n">
        <v>51.39</v>
      </c>
      <c r="L918" t="n">
        <v>9.5</v>
      </c>
      <c r="M918" t="n">
        <v>19</v>
      </c>
      <c r="N918" t="n">
        <v>34.48</v>
      </c>
      <c r="O918" t="n">
        <v>22480.05</v>
      </c>
      <c r="P918" t="n">
        <v>254.09</v>
      </c>
      <c r="Q918" t="n">
        <v>1397.27</v>
      </c>
      <c r="R918" t="n">
        <v>90.93000000000001</v>
      </c>
      <c r="S918" t="n">
        <v>66.97</v>
      </c>
      <c r="T918" t="n">
        <v>9359.32</v>
      </c>
      <c r="U918" t="n">
        <v>0.74</v>
      </c>
      <c r="V918" t="n">
        <v>0.85</v>
      </c>
      <c r="W918" t="n">
        <v>5.33</v>
      </c>
      <c r="X918" t="n">
        <v>0.5600000000000001</v>
      </c>
      <c r="Y918" t="n">
        <v>1</v>
      </c>
      <c r="Z918" t="n">
        <v>10</v>
      </c>
    </row>
    <row r="919">
      <c r="A919" t="n">
        <v>35</v>
      </c>
      <c r="B919" t="n">
        <v>85</v>
      </c>
      <c r="C919" t="inlineStr">
        <is>
          <t xml:space="preserve">CONCLUIDO	</t>
        </is>
      </c>
      <c r="D919" t="n">
        <v>3.6042</v>
      </c>
      <c r="E919" t="n">
        <v>27.75</v>
      </c>
      <c r="F919" t="n">
        <v>24.7</v>
      </c>
      <c r="G919" t="n">
        <v>74.09</v>
      </c>
      <c r="H919" t="n">
        <v>0.96</v>
      </c>
      <c r="I919" t="n">
        <v>20</v>
      </c>
      <c r="J919" t="n">
        <v>180.75</v>
      </c>
      <c r="K919" t="n">
        <v>51.39</v>
      </c>
      <c r="L919" t="n">
        <v>9.75</v>
      </c>
      <c r="M919" t="n">
        <v>17</v>
      </c>
      <c r="N919" t="n">
        <v>34.6</v>
      </c>
      <c r="O919" t="n">
        <v>22526.07</v>
      </c>
      <c r="P919" t="n">
        <v>252.59</v>
      </c>
      <c r="Q919" t="n">
        <v>1397.17</v>
      </c>
      <c r="R919" t="n">
        <v>89.83</v>
      </c>
      <c r="S919" t="n">
        <v>66.97</v>
      </c>
      <c r="T919" t="n">
        <v>8817.08</v>
      </c>
      <c r="U919" t="n">
        <v>0.75</v>
      </c>
      <c r="V919" t="n">
        <v>0.85</v>
      </c>
      <c r="W919" t="n">
        <v>5.32</v>
      </c>
      <c r="X919" t="n">
        <v>0.53</v>
      </c>
      <c r="Y919" t="n">
        <v>1</v>
      </c>
      <c r="Z919" t="n">
        <v>10</v>
      </c>
    </row>
    <row r="920">
      <c r="A920" t="n">
        <v>36</v>
      </c>
      <c r="B920" t="n">
        <v>85</v>
      </c>
      <c r="C920" t="inlineStr">
        <is>
          <t xml:space="preserve">CONCLUIDO	</t>
        </is>
      </c>
      <c r="D920" t="n">
        <v>3.61</v>
      </c>
      <c r="E920" t="n">
        <v>27.7</v>
      </c>
      <c r="F920" t="n">
        <v>24.68</v>
      </c>
      <c r="G920" t="n">
        <v>77.95</v>
      </c>
      <c r="H920" t="n">
        <v>0.98</v>
      </c>
      <c r="I920" t="n">
        <v>19</v>
      </c>
      <c r="J920" t="n">
        <v>181.12</v>
      </c>
      <c r="K920" t="n">
        <v>51.39</v>
      </c>
      <c r="L920" t="n">
        <v>10</v>
      </c>
      <c r="M920" t="n">
        <v>14</v>
      </c>
      <c r="N920" t="n">
        <v>34.73</v>
      </c>
      <c r="O920" t="n">
        <v>22572.13</v>
      </c>
      <c r="P920" t="n">
        <v>249.24</v>
      </c>
      <c r="Q920" t="n">
        <v>1397.2</v>
      </c>
      <c r="R920" t="n">
        <v>89.48999999999999</v>
      </c>
      <c r="S920" t="n">
        <v>66.97</v>
      </c>
      <c r="T920" t="n">
        <v>8650.48</v>
      </c>
      <c r="U920" t="n">
        <v>0.75</v>
      </c>
      <c r="V920" t="n">
        <v>0.85</v>
      </c>
      <c r="W920" t="n">
        <v>5.33</v>
      </c>
      <c r="X920" t="n">
        <v>0.52</v>
      </c>
      <c r="Y920" t="n">
        <v>1</v>
      </c>
      <c r="Z920" t="n">
        <v>10</v>
      </c>
    </row>
    <row r="921">
      <c r="A921" t="n">
        <v>37</v>
      </c>
      <c r="B921" t="n">
        <v>85</v>
      </c>
      <c r="C921" t="inlineStr">
        <is>
          <t xml:space="preserve">CONCLUIDO	</t>
        </is>
      </c>
      <c r="D921" t="n">
        <v>3.6086</v>
      </c>
      <c r="E921" t="n">
        <v>27.71</v>
      </c>
      <c r="F921" t="n">
        <v>24.7</v>
      </c>
      <c r="G921" t="n">
        <v>77.98</v>
      </c>
      <c r="H921" t="n">
        <v>1</v>
      </c>
      <c r="I921" t="n">
        <v>19</v>
      </c>
      <c r="J921" t="n">
        <v>181.49</v>
      </c>
      <c r="K921" t="n">
        <v>51.39</v>
      </c>
      <c r="L921" t="n">
        <v>10.25</v>
      </c>
      <c r="M921" t="n">
        <v>13</v>
      </c>
      <c r="N921" t="n">
        <v>34.85</v>
      </c>
      <c r="O921" t="n">
        <v>22618.23</v>
      </c>
      <c r="P921" t="n">
        <v>248.79</v>
      </c>
      <c r="Q921" t="n">
        <v>1397.23</v>
      </c>
      <c r="R921" t="n">
        <v>89.68000000000001</v>
      </c>
      <c r="S921" t="n">
        <v>66.97</v>
      </c>
      <c r="T921" t="n">
        <v>8747.450000000001</v>
      </c>
      <c r="U921" t="n">
        <v>0.75</v>
      </c>
      <c r="V921" t="n">
        <v>0.85</v>
      </c>
      <c r="W921" t="n">
        <v>5.33</v>
      </c>
      <c r="X921" t="n">
        <v>0.53</v>
      </c>
      <c r="Y921" t="n">
        <v>1</v>
      </c>
      <c r="Z921" t="n">
        <v>10</v>
      </c>
    </row>
    <row r="922">
      <c r="A922" t="n">
        <v>38</v>
      </c>
      <c r="B922" t="n">
        <v>85</v>
      </c>
      <c r="C922" t="inlineStr">
        <is>
          <t xml:space="preserve">CONCLUIDO	</t>
        </is>
      </c>
      <c r="D922" t="n">
        <v>3.6184</v>
      </c>
      <c r="E922" t="n">
        <v>27.64</v>
      </c>
      <c r="F922" t="n">
        <v>24.65</v>
      </c>
      <c r="G922" t="n">
        <v>82.18000000000001</v>
      </c>
      <c r="H922" t="n">
        <v>1.02</v>
      </c>
      <c r="I922" t="n">
        <v>18</v>
      </c>
      <c r="J922" t="n">
        <v>181.87</v>
      </c>
      <c r="K922" t="n">
        <v>51.39</v>
      </c>
      <c r="L922" t="n">
        <v>10.5</v>
      </c>
      <c r="M922" t="n">
        <v>8</v>
      </c>
      <c r="N922" t="n">
        <v>34.98</v>
      </c>
      <c r="O922" t="n">
        <v>22664.49</v>
      </c>
      <c r="P922" t="n">
        <v>244.7</v>
      </c>
      <c r="Q922" t="n">
        <v>1397.37</v>
      </c>
      <c r="R922" t="n">
        <v>88.18000000000001</v>
      </c>
      <c r="S922" t="n">
        <v>66.97</v>
      </c>
      <c r="T922" t="n">
        <v>8000.73</v>
      </c>
      <c r="U922" t="n">
        <v>0.76</v>
      </c>
      <c r="V922" t="n">
        <v>0.85</v>
      </c>
      <c r="W922" t="n">
        <v>5.33</v>
      </c>
      <c r="X922" t="n">
        <v>0.49</v>
      </c>
      <c r="Y922" t="n">
        <v>1</v>
      </c>
      <c r="Z922" t="n">
        <v>10</v>
      </c>
    </row>
    <row r="923">
      <c r="A923" t="n">
        <v>39</v>
      </c>
      <c r="B923" t="n">
        <v>85</v>
      </c>
      <c r="C923" t="inlineStr">
        <is>
          <t xml:space="preserve">CONCLUIDO	</t>
        </is>
      </c>
      <c r="D923" t="n">
        <v>3.616</v>
      </c>
      <c r="E923" t="n">
        <v>27.66</v>
      </c>
      <c r="F923" t="n">
        <v>24.67</v>
      </c>
      <c r="G923" t="n">
        <v>82.23999999999999</v>
      </c>
      <c r="H923" t="n">
        <v>1.05</v>
      </c>
      <c r="I923" t="n">
        <v>18</v>
      </c>
      <c r="J923" t="n">
        <v>182.24</v>
      </c>
      <c r="K923" t="n">
        <v>51.39</v>
      </c>
      <c r="L923" t="n">
        <v>10.75</v>
      </c>
      <c r="M923" t="n">
        <v>6</v>
      </c>
      <c r="N923" t="n">
        <v>35.1</v>
      </c>
      <c r="O923" t="n">
        <v>22710.68</v>
      </c>
      <c r="P923" t="n">
        <v>245.56</v>
      </c>
      <c r="Q923" t="n">
        <v>1397.24</v>
      </c>
      <c r="R923" t="n">
        <v>88.75</v>
      </c>
      <c r="S923" t="n">
        <v>66.97</v>
      </c>
      <c r="T923" t="n">
        <v>8289.17</v>
      </c>
      <c r="U923" t="n">
        <v>0.75</v>
      </c>
      <c r="V923" t="n">
        <v>0.85</v>
      </c>
      <c r="W923" t="n">
        <v>5.33</v>
      </c>
      <c r="X923" t="n">
        <v>0.51</v>
      </c>
      <c r="Y923" t="n">
        <v>1</v>
      </c>
      <c r="Z923" t="n">
        <v>10</v>
      </c>
    </row>
    <row r="924">
      <c r="A924" t="n">
        <v>40</v>
      </c>
      <c r="B924" t="n">
        <v>85</v>
      </c>
      <c r="C924" t="inlineStr">
        <is>
          <t xml:space="preserve">CONCLUIDO	</t>
        </is>
      </c>
      <c r="D924" t="n">
        <v>3.6148</v>
      </c>
      <c r="E924" t="n">
        <v>27.66</v>
      </c>
      <c r="F924" t="n">
        <v>24.68</v>
      </c>
      <c r="G924" t="n">
        <v>82.27</v>
      </c>
      <c r="H924" t="n">
        <v>1.07</v>
      </c>
      <c r="I924" t="n">
        <v>18</v>
      </c>
      <c r="J924" t="n">
        <v>182.62</v>
      </c>
      <c r="K924" t="n">
        <v>51.39</v>
      </c>
      <c r="L924" t="n">
        <v>11</v>
      </c>
      <c r="M924" t="n">
        <v>4</v>
      </c>
      <c r="N924" t="n">
        <v>35.22</v>
      </c>
      <c r="O924" t="n">
        <v>22756.91</v>
      </c>
      <c r="P924" t="n">
        <v>246.08</v>
      </c>
      <c r="Q924" t="n">
        <v>1397.24</v>
      </c>
      <c r="R924" t="n">
        <v>88.73999999999999</v>
      </c>
      <c r="S924" t="n">
        <v>66.97</v>
      </c>
      <c r="T924" t="n">
        <v>8281.82</v>
      </c>
      <c r="U924" t="n">
        <v>0.75</v>
      </c>
      <c r="V924" t="n">
        <v>0.85</v>
      </c>
      <c r="W924" t="n">
        <v>5.34</v>
      </c>
      <c r="X924" t="n">
        <v>0.52</v>
      </c>
      <c r="Y924" t="n">
        <v>1</v>
      </c>
      <c r="Z924" t="n">
        <v>10</v>
      </c>
    </row>
    <row r="925">
      <c r="A925" t="n">
        <v>41</v>
      </c>
      <c r="B925" t="n">
        <v>85</v>
      </c>
      <c r="C925" t="inlineStr">
        <is>
          <t xml:space="preserve">CONCLUIDO	</t>
        </is>
      </c>
      <c r="D925" t="n">
        <v>3.6142</v>
      </c>
      <c r="E925" t="n">
        <v>27.67</v>
      </c>
      <c r="F925" t="n">
        <v>24.69</v>
      </c>
      <c r="G925" t="n">
        <v>82.29000000000001</v>
      </c>
      <c r="H925" t="n">
        <v>1.09</v>
      </c>
      <c r="I925" t="n">
        <v>18</v>
      </c>
      <c r="J925" t="n">
        <v>182.99</v>
      </c>
      <c r="K925" t="n">
        <v>51.39</v>
      </c>
      <c r="L925" t="n">
        <v>11.25</v>
      </c>
      <c r="M925" t="n">
        <v>2</v>
      </c>
      <c r="N925" t="n">
        <v>35.35</v>
      </c>
      <c r="O925" t="n">
        <v>22803.18</v>
      </c>
      <c r="P925" t="n">
        <v>246.34</v>
      </c>
      <c r="Q925" t="n">
        <v>1397.2</v>
      </c>
      <c r="R925" t="n">
        <v>89.03</v>
      </c>
      <c r="S925" t="n">
        <v>66.97</v>
      </c>
      <c r="T925" t="n">
        <v>8427.469999999999</v>
      </c>
      <c r="U925" t="n">
        <v>0.75</v>
      </c>
      <c r="V925" t="n">
        <v>0.85</v>
      </c>
      <c r="W925" t="n">
        <v>5.34</v>
      </c>
      <c r="X925" t="n">
        <v>0.52</v>
      </c>
      <c r="Y925" t="n">
        <v>1</v>
      </c>
      <c r="Z925" t="n">
        <v>10</v>
      </c>
    </row>
    <row r="926">
      <c r="A926" t="n">
        <v>42</v>
      </c>
      <c r="B926" t="n">
        <v>85</v>
      </c>
      <c r="C926" t="inlineStr">
        <is>
          <t xml:space="preserve">CONCLUIDO	</t>
        </is>
      </c>
      <c r="D926" t="n">
        <v>3.6151</v>
      </c>
      <c r="E926" t="n">
        <v>27.66</v>
      </c>
      <c r="F926" t="n">
        <v>24.68</v>
      </c>
      <c r="G926" t="n">
        <v>82.26000000000001</v>
      </c>
      <c r="H926" t="n">
        <v>1.11</v>
      </c>
      <c r="I926" t="n">
        <v>18</v>
      </c>
      <c r="J926" t="n">
        <v>183.37</v>
      </c>
      <c r="K926" t="n">
        <v>51.39</v>
      </c>
      <c r="L926" t="n">
        <v>11.5</v>
      </c>
      <c r="M926" t="n">
        <v>1</v>
      </c>
      <c r="N926" t="n">
        <v>35.48</v>
      </c>
      <c r="O926" t="n">
        <v>22849.49</v>
      </c>
      <c r="P926" t="n">
        <v>246.42</v>
      </c>
      <c r="Q926" t="n">
        <v>1397.17</v>
      </c>
      <c r="R926" t="n">
        <v>88.73999999999999</v>
      </c>
      <c r="S926" t="n">
        <v>66.97</v>
      </c>
      <c r="T926" t="n">
        <v>8283.24</v>
      </c>
      <c r="U926" t="n">
        <v>0.75</v>
      </c>
      <c r="V926" t="n">
        <v>0.85</v>
      </c>
      <c r="W926" t="n">
        <v>5.34</v>
      </c>
      <c r="X926" t="n">
        <v>0.51</v>
      </c>
      <c r="Y926" t="n">
        <v>1</v>
      </c>
      <c r="Z926" t="n">
        <v>10</v>
      </c>
    </row>
    <row r="927">
      <c r="A927" t="n">
        <v>43</v>
      </c>
      <c r="B927" t="n">
        <v>85</v>
      </c>
      <c r="C927" t="inlineStr">
        <is>
          <t xml:space="preserve">CONCLUIDO	</t>
        </is>
      </c>
      <c r="D927" t="n">
        <v>3.6154</v>
      </c>
      <c r="E927" t="n">
        <v>27.66</v>
      </c>
      <c r="F927" t="n">
        <v>24.68</v>
      </c>
      <c r="G927" t="n">
        <v>82.26000000000001</v>
      </c>
      <c r="H927" t="n">
        <v>1.13</v>
      </c>
      <c r="I927" t="n">
        <v>18</v>
      </c>
      <c r="J927" t="n">
        <v>183.74</v>
      </c>
      <c r="K927" t="n">
        <v>51.39</v>
      </c>
      <c r="L927" t="n">
        <v>11.75</v>
      </c>
      <c r="M927" t="n">
        <v>0</v>
      </c>
      <c r="N927" t="n">
        <v>35.6</v>
      </c>
      <c r="O927" t="n">
        <v>22895.85</v>
      </c>
      <c r="P927" t="n">
        <v>246.78</v>
      </c>
      <c r="Q927" t="n">
        <v>1397.17</v>
      </c>
      <c r="R927" t="n">
        <v>88.70999999999999</v>
      </c>
      <c r="S927" t="n">
        <v>66.97</v>
      </c>
      <c r="T927" t="n">
        <v>8267.27</v>
      </c>
      <c r="U927" t="n">
        <v>0.75</v>
      </c>
      <c r="V927" t="n">
        <v>0.85</v>
      </c>
      <c r="W927" t="n">
        <v>5.34</v>
      </c>
      <c r="X927" t="n">
        <v>0.51</v>
      </c>
      <c r="Y927" t="n">
        <v>1</v>
      </c>
      <c r="Z927" t="n">
        <v>10</v>
      </c>
    </row>
    <row r="928">
      <c r="A928" t="n">
        <v>0</v>
      </c>
      <c r="B928" t="n">
        <v>20</v>
      </c>
      <c r="C928" t="inlineStr">
        <is>
          <t xml:space="preserve">CONCLUIDO	</t>
        </is>
      </c>
      <c r="D928" t="n">
        <v>3.3474</v>
      </c>
      <c r="E928" t="n">
        <v>29.87</v>
      </c>
      <c r="F928" t="n">
        <v>26.94</v>
      </c>
      <c r="G928" t="n">
        <v>16.66</v>
      </c>
      <c r="H928" t="n">
        <v>0.34</v>
      </c>
      <c r="I928" t="n">
        <v>97</v>
      </c>
      <c r="J928" t="n">
        <v>51.33</v>
      </c>
      <c r="K928" t="n">
        <v>24.83</v>
      </c>
      <c r="L928" t="n">
        <v>1</v>
      </c>
      <c r="M928" t="n">
        <v>95</v>
      </c>
      <c r="N928" t="n">
        <v>5.51</v>
      </c>
      <c r="O928" t="n">
        <v>6564.78</v>
      </c>
      <c r="P928" t="n">
        <v>133.57</v>
      </c>
      <c r="Q928" t="n">
        <v>1397.28</v>
      </c>
      <c r="R928" t="n">
        <v>162.98</v>
      </c>
      <c r="S928" t="n">
        <v>66.97</v>
      </c>
      <c r="T928" t="n">
        <v>45006.3</v>
      </c>
      <c r="U928" t="n">
        <v>0.41</v>
      </c>
      <c r="V928" t="n">
        <v>0.78</v>
      </c>
      <c r="W928" t="n">
        <v>5.45</v>
      </c>
      <c r="X928" t="n">
        <v>2.77</v>
      </c>
      <c r="Y928" t="n">
        <v>1</v>
      </c>
      <c r="Z928" t="n">
        <v>10</v>
      </c>
    </row>
    <row r="929">
      <c r="A929" t="n">
        <v>1</v>
      </c>
      <c r="B929" t="n">
        <v>20</v>
      </c>
      <c r="C929" t="inlineStr">
        <is>
          <t xml:space="preserve">CONCLUIDO	</t>
        </is>
      </c>
      <c r="D929" t="n">
        <v>3.4432</v>
      </c>
      <c r="E929" t="n">
        <v>29.04</v>
      </c>
      <c r="F929" t="n">
        <v>26.37</v>
      </c>
      <c r="G929" t="n">
        <v>20.82</v>
      </c>
      <c r="H929" t="n">
        <v>0.42</v>
      </c>
      <c r="I929" t="n">
        <v>76</v>
      </c>
      <c r="J929" t="n">
        <v>51.62</v>
      </c>
      <c r="K929" t="n">
        <v>24.83</v>
      </c>
      <c r="L929" t="n">
        <v>1.25</v>
      </c>
      <c r="M929" t="n">
        <v>42</v>
      </c>
      <c r="N929" t="n">
        <v>5.54</v>
      </c>
      <c r="O929" t="n">
        <v>6599.8</v>
      </c>
      <c r="P929" t="n">
        <v>125.2</v>
      </c>
      <c r="Q929" t="n">
        <v>1397.37</v>
      </c>
      <c r="R929" t="n">
        <v>142.35</v>
      </c>
      <c r="S929" t="n">
        <v>66.97</v>
      </c>
      <c r="T929" t="n">
        <v>34796.09</v>
      </c>
      <c r="U929" t="n">
        <v>0.47</v>
      </c>
      <c r="V929" t="n">
        <v>0.8</v>
      </c>
      <c r="W929" t="n">
        <v>5.47</v>
      </c>
      <c r="X929" t="n">
        <v>2.2</v>
      </c>
      <c r="Y929" t="n">
        <v>1</v>
      </c>
      <c r="Z929" t="n">
        <v>10</v>
      </c>
    </row>
    <row r="930">
      <c r="A930" t="n">
        <v>2</v>
      </c>
      <c r="B930" t="n">
        <v>20</v>
      </c>
      <c r="C930" t="inlineStr">
        <is>
          <t xml:space="preserve">CONCLUIDO	</t>
        </is>
      </c>
      <c r="D930" t="n">
        <v>3.4633</v>
      </c>
      <c r="E930" t="n">
        <v>28.87</v>
      </c>
      <c r="F930" t="n">
        <v>26.26</v>
      </c>
      <c r="G930" t="n">
        <v>22.19</v>
      </c>
      <c r="H930" t="n">
        <v>0.5</v>
      </c>
      <c r="I930" t="n">
        <v>71</v>
      </c>
      <c r="J930" t="n">
        <v>51.9</v>
      </c>
      <c r="K930" t="n">
        <v>24.83</v>
      </c>
      <c r="L930" t="n">
        <v>1.5</v>
      </c>
      <c r="M930" t="n">
        <v>2</v>
      </c>
      <c r="N930" t="n">
        <v>5.57</v>
      </c>
      <c r="O930" t="n">
        <v>6634.84</v>
      </c>
      <c r="P930" t="n">
        <v>124</v>
      </c>
      <c r="Q930" t="n">
        <v>1397.59</v>
      </c>
      <c r="R930" t="n">
        <v>137.57</v>
      </c>
      <c r="S930" t="n">
        <v>66.97</v>
      </c>
      <c r="T930" t="n">
        <v>32429.25</v>
      </c>
      <c r="U930" t="n">
        <v>0.49</v>
      </c>
      <c r="V930" t="n">
        <v>0.8</v>
      </c>
      <c r="W930" t="n">
        <v>5.51</v>
      </c>
      <c r="X930" t="n">
        <v>2.09</v>
      </c>
      <c r="Y930" t="n">
        <v>1</v>
      </c>
      <c r="Z930" t="n">
        <v>10</v>
      </c>
    </row>
    <row r="931">
      <c r="A931" t="n">
        <v>3</v>
      </c>
      <c r="B931" t="n">
        <v>20</v>
      </c>
      <c r="C931" t="inlineStr">
        <is>
          <t xml:space="preserve">CONCLUIDO	</t>
        </is>
      </c>
      <c r="D931" t="n">
        <v>3.4632</v>
      </c>
      <c r="E931" t="n">
        <v>28.87</v>
      </c>
      <c r="F931" t="n">
        <v>26.26</v>
      </c>
      <c r="G931" t="n">
        <v>22.19</v>
      </c>
      <c r="H931" t="n">
        <v>0.58</v>
      </c>
      <c r="I931" t="n">
        <v>71</v>
      </c>
      <c r="J931" t="n">
        <v>52.19</v>
      </c>
      <c r="K931" t="n">
        <v>24.83</v>
      </c>
      <c r="L931" t="n">
        <v>1.75</v>
      </c>
      <c r="M931" t="n">
        <v>0</v>
      </c>
      <c r="N931" t="n">
        <v>5.61</v>
      </c>
      <c r="O931" t="n">
        <v>6670.02</v>
      </c>
      <c r="P931" t="n">
        <v>124.53</v>
      </c>
      <c r="Q931" t="n">
        <v>1397.49</v>
      </c>
      <c r="R931" t="n">
        <v>137.3</v>
      </c>
      <c r="S931" t="n">
        <v>66.97</v>
      </c>
      <c r="T931" t="n">
        <v>32297.46</v>
      </c>
      <c r="U931" t="n">
        <v>0.49</v>
      </c>
      <c r="V931" t="n">
        <v>0.8</v>
      </c>
      <c r="W931" t="n">
        <v>5.51</v>
      </c>
      <c r="X931" t="n">
        <v>2.09</v>
      </c>
      <c r="Y931" t="n">
        <v>1</v>
      </c>
      <c r="Z931" t="n">
        <v>10</v>
      </c>
    </row>
    <row r="932">
      <c r="A932" t="n">
        <v>0</v>
      </c>
      <c r="B932" t="n">
        <v>120</v>
      </c>
      <c r="C932" t="inlineStr">
        <is>
          <t xml:space="preserve">CONCLUIDO	</t>
        </is>
      </c>
      <c r="D932" t="n">
        <v>1.7133</v>
      </c>
      <c r="E932" t="n">
        <v>58.37</v>
      </c>
      <c r="F932" t="n">
        <v>36.71</v>
      </c>
      <c r="G932" t="n">
        <v>5.29</v>
      </c>
      <c r="H932" t="n">
        <v>0.08</v>
      </c>
      <c r="I932" t="n">
        <v>416</v>
      </c>
      <c r="J932" t="n">
        <v>232.68</v>
      </c>
      <c r="K932" t="n">
        <v>57.72</v>
      </c>
      <c r="L932" t="n">
        <v>1</v>
      </c>
      <c r="M932" t="n">
        <v>414</v>
      </c>
      <c r="N932" t="n">
        <v>53.95</v>
      </c>
      <c r="O932" t="n">
        <v>28931.02</v>
      </c>
      <c r="P932" t="n">
        <v>573.86</v>
      </c>
      <c r="Q932" t="n">
        <v>1398.32</v>
      </c>
      <c r="R932" t="n">
        <v>481.57</v>
      </c>
      <c r="S932" t="n">
        <v>66.97</v>
      </c>
      <c r="T932" t="n">
        <v>202706.53</v>
      </c>
      <c r="U932" t="n">
        <v>0.14</v>
      </c>
      <c r="V932" t="n">
        <v>0.57</v>
      </c>
      <c r="W932" t="n">
        <v>6</v>
      </c>
      <c r="X932" t="n">
        <v>12.52</v>
      </c>
      <c r="Y932" t="n">
        <v>1</v>
      </c>
      <c r="Z932" t="n">
        <v>10</v>
      </c>
    </row>
    <row r="933">
      <c r="A933" t="n">
        <v>1</v>
      </c>
      <c r="B933" t="n">
        <v>120</v>
      </c>
      <c r="C933" t="inlineStr">
        <is>
          <t xml:space="preserve">CONCLUIDO	</t>
        </is>
      </c>
      <c r="D933" t="n">
        <v>2.0255</v>
      </c>
      <c r="E933" t="n">
        <v>49.37</v>
      </c>
      <c r="F933" t="n">
        <v>33.04</v>
      </c>
      <c r="G933" t="n">
        <v>6.63</v>
      </c>
      <c r="H933" t="n">
        <v>0.1</v>
      </c>
      <c r="I933" t="n">
        <v>299</v>
      </c>
      <c r="J933" t="n">
        <v>233.1</v>
      </c>
      <c r="K933" t="n">
        <v>57.72</v>
      </c>
      <c r="L933" t="n">
        <v>1.25</v>
      </c>
      <c r="M933" t="n">
        <v>297</v>
      </c>
      <c r="N933" t="n">
        <v>54.13</v>
      </c>
      <c r="O933" t="n">
        <v>28983.75</v>
      </c>
      <c r="P933" t="n">
        <v>515.41</v>
      </c>
      <c r="Q933" t="n">
        <v>1397.84</v>
      </c>
      <c r="R933" t="n">
        <v>361.77</v>
      </c>
      <c r="S933" t="n">
        <v>66.97</v>
      </c>
      <c r="T933" t="n">
        <v>143391.99</v>
      </c>
      <c r="U933" t="n">
        <v>0.19</v>
      </c>
      <c r="V933" t="n">
        <v>0.64</v>
      </c>
      <c r="W933" t="n">
        <v>5.79</v>
      </c>
      <c r="X933" t="n">
        <v>8.859999999999999</v>
      </c>
      <c r="Y933" t="n">
        <v>1</v>
      </c>
      <c r="Z933" t="n">
        <v>10</v>
      </c>
    </row>
    <row r="934">
      <c r="A934" t="n">
        <v>2</v>
      </c>
      <c r="B934" t="n">
        <v>120</v>
      </c>
      <c r="C934" t="inlineStr">
        <is>
          <t xml:space="preserve">CONCLUIDO	</t>
        </is>
      </c>
      <c r="D934" t="n">
        <v>2.2539</v>
      </c>
      <c r="E934" t="n">
        <v>44.37</v>
      </c>
      <c r="F934" t="n">
        <v>31.04</v>
      </c>
      <c r="G934" t="n">
        <v>7.99</v>
      </c>
      <c r="H934" t="n">
        <v>0.11</v>
      </c>
      <c r="I934" t="n">
        <v>233</v>
      </c>
      <c r="J934" t="n">
        <v>233.53</v>
      </c>
      <c r="K934" t="n">
        <v>57.72</v>
      </c>
      <c r="L934" t="n">
        <v>1.5</v>
      </c>
      <c r="M934" t="n">
        <v>231</v>
      </c>
      <c r="N934" t="n">
        <v>54.31</v>
      </c>
      <c r="O934" t="n">
        <v>29036.54</v>
      </c>
      <c r="P934" t="n">
        <v>483.12</v>
      </c>
      <c r="Q934" t="n">
        <v>1397.73</v>
      </c>
      <c r="R934" t="n">
        <v>295.77</v>
      </c>
      <c r="S934" t="n">
        <v>66.97</v>
      </c>
      <c r="T934" t="n">
        <v>110720.5</v>
      </c>
      <c r="U934" t="n">
        <v>0.23</v>
      </c>
      <c r="V934" t="n">
        <v>0.68</v>
      </c>
      <c r="W934" t="n">
        <v>5.71</v>
      </c>
      <c r="X934" t="n">
        <v>6.87</v>
      </c>
      <c r="Y934" t="n">
        <v>1</v>
      </c>
      <c r="Z934" t="n">
        <v>10</v>
      </c>
    </row>
    <row r="935">
      <c r="A935" t="n">
        <v>3</v>
      </c>
      <c r="B935" t="n">
        <v>120</v>
      </c>
      <c r="C935" t="inlineStr">
        <is>
          <t xml:space="preserve">CONCLUIDO	</t>
        </is>
      </c>
      <c r="D935" t="n">
        <v>2.4305</v>
      </c>
      <c r="E935" t="n">
        <v>41.14</v>
      </c>
      <c r="F935" t="n">
        <v>29.73</v>
      </c>
      <c r="G935" t="n">
        <v>9.34</v>
      </c>
      <c r="H935" t="n">
        <v>0.13</v>
      </c>
      <c r="I935" t="n">
        <v>191</v>
      </c>
      <c r="J935" t="n">
        <v>233.96</v>
      </c>
      <c r="K935" t="n">
        <v>57.72</v>
      </c>
      <c r="L935" t="n">
        <v>1.75</v>
      </c>
      <c r="M935" t="n">
        <v>189</v>
      </c>
      <c r="N935" t="n">
        <v>54.49</v>
      </c>
      <c r="O935" t="n">
        <v>29089.39</v>
      </c>
      <c r="P935" t="n">
        <v>461.68</v>
      </c>
      <c r="Q935" t="n">
        <v>1397.51</v>
      </c>
      <c r="R935" t="n">
        <v>254.12</v>
      </c>
      <c r="S935" t="n">
        <v>66.97</v>
      </c>
      <c r="T935" t="n">
        <v>90107.5</v>
      </c>
      <c r="U935" t="n">
        <v>0.26</v>
      </c>
      <c r="V935" t="n">
        <v>0.71</v>
      </c>
      <c r="W935" t="n">
        <v>5.61</v>
      </c>
      <c r="X935" t="n">
        <v>5.56</v>
      </c>
      <c r="Y935" t="n">
        <v>1</v>
      </c>
      <c r="Z935" t="n">
        <v>10</v>
      </c>
    </row>
    <row r="936">
      <c r="A936" t="n">
        <v>4</v>
      </c>
      <c r="B936" t="n">
        <v>120</v>
      </c>
      <c r="C936" t="inlineStr">
        <is>
          <t xml:space="preserve">CONCLUIDO	</t>
        </is>
      </c>
      <c r="D936" t="n">
        <v>2.568</v>
      </c>
      <c r="E936" t="n">
        <v>38.94</v>
      </c>
      <c r="F936" t="n">
        <v>28.85</v>
      </c>
      <c r="G936" t="n">
        <v>10.69</v>
      </c>
      <c r="H936" t="n">
        <v>0.15</v>
      </c>
      <c r="I936" t="n">
        <v>162</v>
      </c>
      <c r="J936" t="n">
        <v>234.39</v>
      </c>
      <c r="K936" t="n">
        <v>57.72</v>
      </c>
      <c r="L936" t="n">
        <v>2</v>
      </c>
      <c r="M936" t="n">
        <v>160</v>
      </c>
      <c r="N936" t="n">
        <v>54.67</v>
      </c>
      <c r="O936" t="n">
        <v>29142.31</v>
      </c>
      <c r="P936" t="n">
        <v>446.88</v>
      </c>
      <c r="Q936" t="n">
        <v>1397.59</v>
      </c>
      <c r="R936" t="n">
        <v>225.78</v>
      </c>
      <c r="S936" t="n">
        <v>66.97</v>
      </c>
      <c r="T936" t="n">
        <v>76083.03999999999</v>
      </c>
      <c r="U936" t="n">
        <v>0.3</v>
      </c>
      <c r="V936" t="n">
        <v>0.73</v>
      </c>
      <c r="W936" t="n">
        <v>5.54</v>
      </c>
      <c r="X936" t="n">
        <v>4.68</v>
      </c>
      <c r="Y936" t="n">
        <v>1</v>
      </c>
      <c r="Z936" t="n">
        <v>10</v>
      </c>
    </row>
    <row r="937">
      <c r="A937" t="n">
        <v>5</v>
      </c>
      <c r="B937" t="n">
        <v>120</v>
      </c>
      <c r="C937" t="inlineStr">
        <is>
          <t xml:space="preserve">CONCLUIDO	</t>
        </is>
      </c>
      <c r="D937" t="n">
        <v>2.6768</v>
      </c>
      <c r="E937" t="n">
        <v>37.36</v>
      </c>
      <c r="F937" t="n">
        <v>28.23</v>
      </c>
      <c r="G937" t="n">
        <v>12.01</v>
      </c>
      <c r="H937" t="n">
        <v>0.17</v>
      </c>
      <c r="I937" t="n">
        <v>141</v>
      </c>
      <c r="J937" t="n">
        <v>234.82</v>
      </c>
      <c r="K937" t="n">
        <v>57.72</v>
      </c>
      <c r="L937" t="n">
        <v>2.25</v>
      </c>
      <c r="M937" t="n">
        <v>139</v>
      </c>
      <c r="N937" t="n">
        <v>54.85</v>
      </c>
      <c r="O937" t="n">
        <v>29195.29</v>
      </c>
      <c r="P937" t="n">
        <v>436.21</v>
      </c>
      <c r="Q937" t="n">
        <v>1397.54</v>
      </c>
      <c r="R937" t="n">
        <v>204.94</v>
      </c>
      <c r="S937" t="n">
        <v>66.97</v>
      </c>
      <c r="T937" t="n">
        <v>65765.89999999999</v>
      </c>
      <c r="U937" t="n">
        <v>0.33</v>
      </c>
      <c r="V937" t="n">
        <v>0.75</v>
      </c>
      <c r="W937" t="n">
        <v>5.52</v>
      </c>
      <c r="X937" t="n">
        <v>4.06</v>
      </c>
      <c r="Y937" t="n">
        <v>1</v>
      </c>
      <c r="Z937" t="n">
        <v>10</v>
      </c>
    </row>
    <row r="938">
      <c r="A938" t="n">
        <v>6</v>
      </c>
      <c r="B938" t="n">
        <v>120</v>
      </c>
      <c r="C938" t="inlineStr">
        <is>
          <t xml:space="preserve">CONCLUIDO	</t>
        </is>
      </c>
      <c r="D938" t="n">
        <v>2.7725</v>
      </c>
      <c r="E938" t="n">
        <v>36.07</v>
      </c>
      <c r="F938" t="n">
        <v>27.71</v>
      </c>
      <c r="G938" t="n">
        <v>13.41</v>
      </c>
      <c r="H938" t="n">
        <v>0.19</v>
      </c>
      <c r="I938" t="n">
        <v>124</v>
      </c>
      <c r="J938" t="n">
        <v>235.25</v>
      </c>
      <c r="K938" t="n">
        <v>57.72</v>
      </c>
      <c r="L938" t="n">
        <v>2.5</v>
      </c>
      <c r="M938" t="n">
        <v>122</v>
      </c>
      <c r="N938" t="n">
        <v>55.03</v>
      </c>
      <c r="O938" t="n">
        <v>29248.33</v>
      </c>
      <c r="P938" t="n">
        <v>427.06</v>
      </c>
      <c r="Q938" t="n">
        <v>1397.56</v>
      </c>
      <c r="R938" t="n">
        <v>188.38</v>
      </c>
      <c r="S938" t="n">
        <v>66.97</v>
      </c>
      <c r="T938" t="n">
        <v>57570.63</v>
      </c>
      <c r="U938" t="n">
        <v>0.36</v>
      </c>
      <c r="V938" t="n">
        <v>0.76</v>
      </c>
      <c r="W938" t="n">
        <v>5.49</v>
      </c>
      <c r="X938" t="n">
        <v>3.54</v>
      </c>
      <c r="Y938" t="n">
        <v>1</v>
      </c>
      <c r="Z938" t="n">
        <v>10</v>
      </c>
    </row>
    <row r="939">
      <c r="A939" t="n">
        <v>7</v>
      </c>
      <c r="B939" t="n">
        <v>120</v>
      </c>
      <c r="C939" t="inlineStr">
        <is>
          <t xml:space="preserve">CONCLUIDO	</t>
        </is>
      </c>
      <c r="D939" t="n">
        <v>2.8467</v>
      </c>
      <c r="E939" t="n">
        <v>35.13</v>
      </c>
      <c r="F939" t="n">
        <v>27.36</v>
      </c>
      <c r="G939" t="n">
        <v>14.79</v>
      </c>
      <c r="H939" t="n">
        <v>0.21</v>
      </c>
      <c r="I939" t="n">
        <v>111</v>
      </c>
      <c r="J939" t="n">
        <v>235.68</v>
      </c>
      <c r="K939" t="n">
        <v>57.72</v>
      </c>
      <c r="L939" t="n">
        <v>2.75</v>
      </c>
      <c r="M939" t="n">
        <v>109</v>
      </c>
      <c r="N939" t="n">
        <v>55.21</v>
      </c>
      <c r="O939" t="n">
        <v>29301.44</v>
      </c>
      <c r="P939" t="n">
        <v>420.85</v>
      </c>
      <c r="Q939" t="n">
        <v>1397.32</v>
      </c>
      <c r="R939" t="n">
        <v>176.4</v>
      </c>
      <c r="S939" t="n">
        <v>66.97</v>
      </c>
      <c r="T939" t="n">
        <v>51644.77</v>
      </c>
      <c r="U939" t="n">
        <v>0.38</v>
      </c>
      <c r="V939" t="n">
        <v>0.77</v>
      </c>
      <c r="W939" t="n">
        <v>5.48</v>
      </c>
      <c r="X939" t="n">
        <v>3.19</v>
      </c>
      <c r="Y939" t="n">
        <v>1</v>
      </c>
      <c r="Z939" t="n">
        <v>10</v>
      </c>
    </row>
    <row r="940">
      <c r="A940" t="n">
        <v>8</v>
      </c>
      <c r="B940" t="n">
        <v>120</v>
      </c>
      <c r="C940" t="inlineStr">
        <is>
          <t xml:space="preserve">CONCLUIDO	</t>
        </is>
      </c>
      <c r="D940" t="n">
        <v>2.909</v>
      </c>
      <c r="E940" t="n">
        <v>34.38</v>
      </c>
      <c r="F940" t="n">
        <v>27.07</v>
      </c>
      <c r="G940" t="n">
        <v>16.08</v>
      </c>
      <c r="H940" t="n">
        <v>0.23</v>
      </c>
      <c r="I940" t="n">
        <v>101</v>
      </c>
      <c r="J940" t="n">
        <v>236.11</v>
      </c>
      <c r="K940" t="n">
        <v>57.72</v>
      </c>
      <c r="L940" t="n">
        <v>3</v>
      </c>
      <c r="M940" t="n">
        <v>99</v>
      </c>
      <c r="N940" t="n">
        <v>55.39</v>
      </c>
      <c r="O940" t="n">
        <v>29354.61</v>
      </c>
      <c r="P940" t="n">
        <v>415.13</v>
      </c>
      <c r="Q940" t="n">
        <v>1397.37</v>
      </c>
      <c r="R940" t="n">
        <v>167.17</v>
      </c>
      <c r="S940" t="n">
        <v>66.97</v>
      </c>
      <c r="T940" t="n">
        <v>47082.39</v>
      </c>
      <c r="U940" t="n">
        <v>0.4</v>
      </c>
      <c r="V940" t="n">
        <v>0.78</v>
      </c>
      <c r="W940" t="n">
        <v>5.46</v>
      </c>
      <c r="X940" t="n">
        <v>2.9</v>
      </c>
      <c r="Y940" t="n">
        <v>1</v>
      </c>
      <c r="Z940" t="n">
        <v>10</v>
      </c>
    </row>
    <row r="941">
      <c r="A941" t="n">
        <v>9</v>
      </c>
      <c r="B941" t="n">
        <v>120</v>
      </c>
      <c r="C941" t="inlineStr">
        <is>
          <t xml:space="preserve">CONCLUIDO	</t>
        </is>
      </c>
      <c r="D941" t="n">
        <v>2.9682</v>
      </c>
      <c r="E941" t="n">
        <v>33.69</v>
      </c>
      <c r="F941" t="n">
        <v>26.79</v>
      </c>
      <c r="G941" t="n">
        <v>17.47</v>
      </c>
      <c r="H941" t="n">
        <v>0.24</v>
      </c>
      <c r="I941" t="n">
        <v>92</v>
      </c>
      <c r="J941" t="n">
        <v>236.54</v>
      </c>
      <c r="K941" t="n">
        <v>57.72</v>
      </c>
      <c r="L941" t="n">
        <v>3.25</v>
      </c>
      <c r="M941" t="n">
        <v>90</v>
      </c>
      <c r="N941" t="n">
        <v>55.57</v>
      </c>
      <c r="O941" t="n">
        <v>29407.85</v>
      </c>
      <c r="P941" t="n">
        <v>409.82</v>
      </c>
      <c r="Q941" t="n">
        <v>1397.39</v>
      </c>
      <c r="R941" t="n">
        <v>157.74</v>
      </c>
      <c r="S941" t="n">
        <v>66.97</v>
      </c>
      <c r="T941" t="n">
        <v>42411.83</v>
      </c>
      <c r="U941" t="n">
        <v>0.42</v>
      </c>
      <c r="V941" t="n">
        <v>0.79</v>
      </c>
      <c r="W941" t="n">
        <v>5.45</v>
      </c>
      <c r="X941" t="n">
        <v>2.62</v>
      </c>
      <c r="Y941" t="n">
        <v>1</v>
      </c>
      <c r="Z941" t="n">
        <v>10</v>
      </c>
    </row>
    <row r="942">
      <c r="A942" t="n">
        <v>10</v>
      </c>
      <c r="B942" t="n">
        <v>120</v>
      </c>
      <c r="C942" t="inlineStr">
        <is>
          <t xml:space="preserve">CONCLUIDO	</t>
        </is>
      </c>
      <c r="D942" t="n">
        <v>3.0125</v>
      </c>
      <c r="E942" t="n">
        <v>33.19</v>
      </c>
      <c r="F942" t="n">
        <v>26.61</v>
      </c>
      <c r="G942" t="n">
        <v>18.79</v>
      </c>
      <c r="H942" t="n">
        <v>0.26</v>
      </c>
      <c r="I942" t="n">
        <v>85</v>
      </c>
      <c r="J942" t="n">
        <v>236.98</v>
      </c>
      <c r="K942" t="n">
        <v>57.72</v>
      </c>
      <c r="L942" t="n">
        <v>3.5</v>
      </c>
      <c r="M942" t="n">
        <v>83</v>
      </c>
      <c r="N942" t="n">
        <v>55.75</v>
      </c>
      <c r="O942" t="n">
        <v>29461.15</v>
      </c>
      <c r="P942" t="n">
        <v>406.13</v>
      </c>
      <c r="Q942" t="n">
        <v>1397.3</v>
      </c>
      <c r="R942" t="n">
        <v>151.86</v>
      </c>
      <c r="S942" t="n">
        <v>66.97</v>
      </c>
      <c r="T942" t="n">
        <v>39506.95</v>
      </c>
      <c r="U942" t="n">
        <v>0.44</v>
      </c>
      <c r="V942" t="n">
        <v>0.79</v>
      </c>
      <c r="W942" t="n">
        <v>5.45</v>
      </c>
      <c r="X942" t="n">
        <v>2.45</v>
      </c>
      <c r="Y942" t="n">
        <v>1</v>
      </c>
      <c r="Z942" t="n">
        <v>10</v>
      </c>
    </row>
    <row r="943">
      <c r="A943" t="n">
        <v>11</v>
      </c>
      <c r="B943" t="n">
        <v>120</v>
      </c>
      <c r="C943" t="inlineStr">
        <is>
          <t xml:space="preserve">CONCLUIDO	</t>
        </is>
      </c>
      <c r="D943" t="n">
        <v>3.0614</v>
      </c>
      <c r="E943" t="n">
        <v>32.67</v>
      </c>
      <c r="F943" t="n">
        <v>26.4</v>
      </c>
      <c r="G943" t="n">
        <v>20.31</v>
      </c>
      <c r="H943" t="n">
        <v>0.28</v>
      </c>
      <c r="I943" t="n">
        <v>78</v>
      </c>
      <c r="J943" t="n">
        <v>237.41</v>
      </c>
      <c r="K943" t="n">
        <v>57.72</v>
      </c>
      <c r="L943" t="n">
        <v>3.75</v>
      </c>
      <c r="M943" t="n">
        <v>76</v>
      </c>
      <c r="N943" t="n">
        <v>55.93</v>
      </c>
      <c r="O943" t="n">
        <v>29514.51</v>
      </c>
      <c r="P943" t="n">
        <v>401.88</v>
      </c>
      <c r="Q943" t="n">
        <v>1397.41</v>
      </c>
      <c r="R943" t="n">
        <v>145.45</v>
      </c>
      <c r="S943" t="n">
        <v>66.97</v>
      </c>
      <c r="T943" t="n">
        <v>36337.96</v>
      </c>
      <c r="U943" t="n">
        <v>0.46</v>
      </c>
      <c r="V943" t="n">
        <v>0.8</v>
      </c>
      <c r="W943" t="n">
        <v>5.42</v>
      </c>
      <c r="X943" t="n">
        <v>2.24</v>
      </c>
      <c r="Y943" t="n">
        <v>1</v>
      </c>
      <c r="Z943" t="n">
        <v>10</v>
      </c>
    </row>
    <row r="944">
      <c r="A944" t="n">
        <v>12</v>
      </c>
      <c r="B944" t="n">
        <v>120</v>
      </c>
      <c r="C944" t="inlineStr">
        <is>
          <t xml:space="preserve">CONCLUIDO	</t>
        </is>
      </c>
      <c r="D944" t="n">
        <v>3.0985</v>
      </c>
      <c r="E944" t="n">
        <v>32.27</v>
      </c>
      <c r="F944" t="n">
        <v>26.24</v>
      </c>
      <c r="G944" t="n">
        <v>21.57</v>
      </c>
      <c r="H944" t="n">
        <v>0.3</v>
      </c>
      <c r="I944" t="n">
        <v>73</v>
      </c>
      <c r="J944" t="n">
        <v>237.84</v>
      </c>
      <c r="K944" t="n">
        <v>57.72</v>
      </c>
      <c r="L944" t="n">
        <v>4</v>
      </c>
      <c r="M944" t="n">
        <v>71</v>
      </c>
      <c r="N944" t="n">
        <v>56.12</v>
      </c>
      <c r="O944" t="n">
        <v>29567.95</v>
      </c>
      <c r="P944" t="n">
        <v>398.42</v>
      </c>
      <c r="Q944" t="n">
        <v>1397.5</v>
      </c>
      <c r="R944" t="n">
        <v>140.47</v>
      </c>
      <c r="S944" t="n">
        <v>66.97</v>
      </c>
      <c r="T944" t="n">
        <v>33870.76</v>
      </c>
      <c r="U944" t="n">
        <v>0.48</v>
      </c>
      <c r="V944" t="n">
        <v>0.8</v>
      </c>
      <c r="W944" t="n">
        <v>5.4</v>
      </c>
      <c r="X944" t="n">
        <v>2.07</v>
      </c>
      <c r="Y944" t="n">
        <v>1</v>
      </c>
      <c r="Z944" t="n">
        <v>10</v>
      </c>
    </row>
    <row r="945">
      <c r="A945" t="n">
        <v>13</v>
      </c>
      <c r="B945" t="n">
        <v>120</v>
      </c>
      <c r="C945" t="inlineStr">
        <is>
          <t xml:space="preserve">CONCLUIDO	</t>
        </is>
      </c>
      <c r="D945" t="n">
        <v>3.1338</v>
      </c>
      <c r="E945" t="n">
        <v>31.91</v>
      </c>
      <c r="F945" t="n">
        <v>26.1</v>
      </c>
      <c r="G945" t="n">
        <v>23.03</v>
      </c>
      <c r="H945" t="n">
        <v>0.32</v>
      </c>
      <c r="I945" t="n">
        <v>68</v>
      </c>
      <c r="J945" t="n">
        <v>238.28</v>
      </c>
      <c r="K945" t="n">
        <v>57.72</v>
      </c>
      <c r="L945" t="n">
        <v>4.25</v>
      </c>
      <c r="M945" t="n">
        <v>66</v>
      </c>
      <c r="N945" t="n">
        <v>56.3</v>
      </c>
      <c r="O945" t="n">
        <v>29621.44</v>
      </c>
      <c r="P945" t="n">
        <v>395.24</v>
      </c>
      <c r="Q945" t="n">
        <v>1397.56</v>
      </c>
      <c r="R945" t="n">
        <v>135.21</v>
      </c>
      <c r="S945" t="n">
        <v>66.97</v>
      </c>
      <c r="T945" t="n">
        <v>31268.26</v>
      </c>
      <c r="U945" t="n">
        <v>0.5</v>
      </c>
      <c r="V945" t="n">
        <v>0.8100000000000001</v>
      </c>
      <c r="W945" t="n">
        <v>5.41</v>
      </c>
      <c r="X945" t="n">
        <v>1.93</v>
      </c>
      <c r="Y945" t="n">
        <v>1</v>
      </c>
      <c r="Z945" t="n">
        <v>10</v>
      </c>
    </row>
    <row r="946">
      <c r="A946" t="n">
        <v>14</v>
      </c>
      <c r="B946" t="n">
        <v>120</v>
      </c>
      <c r="C946" t="inlineStr">
        <is>
          <t xml:space="preserve">CONCLUIDO	</t>
        </is>
      </c>
      <c r="D946" t="n">
        <v>3.161</v>
      </c>
      <c r="E946" t="n">
        <v>31.64</v>
      </c>
      <c r="F946" t="n">
        <v>26.01</v>
      </c>
      <c r="G946" t="n">
        <v>24.39</v>
      </c>
      <c r="H946" t="n">
        <v>0.34</v>
      </c>
      <c r="I946" t="n">
        <v>64</v>
      </c>
      <c r="J946" t="n">
        <v>238.71</v>
      </c>
      <c r="K946" t="n">
        <v>57.72</v>
      </c>
      <c r="L946" t="n">
        <v>4.5</v>
      </c>
      <c r="M946" t="n">
        <v>62</v>
      </c>
      <c r="N946" t="n">
        <v>56.49</v>
      </c>
      <c r="O946" t="n">
        <v>29675.01</v>
      </c>
      <c r="P946" t="n">
        <v>392.89</v>
      </c>
      <c r="Q946" t="n">
        <v>1397.27</v>
      </c>
      <c r="R946" t="n">
        <v>132.48</v>
      </c>
      <c r="S946" t="n">
        <v>66.97</v>
      </c>
      <c r="T946" t="n">
        <v>29920.99</v>
      </c>
      <c r="U946" t="n">
        <v>0.51</v>
      </c>
      <c r="V946" t="n">
        <v>0.8100000000000001</v>
      </c>
      <c r="W946" t="n">
        <v>5.41</v>
      </c>
      <c r="X946" t="n">
        <v>1.84</v>
      </c>
      <c r="Y946" t="n">
        <v>1</v>
      </c>
      <c r="Z946" t="n">
        <v>10</v>
      </c>
    </row>
    <row r="947">
      <c r="A947" t="n">
        <v>15</v>
      </c>
      <c r="B947" t="n">
        <v>120</v>
      </c>
      <c r="C947" t="inlineStr">
        <is>
          <t xml:space="preserve">CONCLUIDO	</t>
        </is>
      </c>
      <c r="D947" t="n">
        <v>3.1942</v>
      </c>
      <c r="E947" t="n">
        <v>31.31</v>
      </c>
      <c r="F947" t="n">
        <v>25.86</v>
      </c>
      <c r="G947" t="n">
        <v>25.86</v>
      </c>
      <c r="H947" t="n">
        <v>0.35</v>
      </c>
      <c r="I947" t="n">
        <v>60</v>
      </c>
      <c r="J947" t="n">
        <v>239.14</v>
      </c>
      <c r="K947" t="n">
        <v>57.72</v>
      </c>
      <c r="L947" t="n">
        <v>4.75</v>
      </c>
      <c r="M947" t="n">
        <v>58</v>
      </c>
      <c r="N947" t="n">
        <v>56.67</v>
      </c>
      <c r="O947" t="n">
        <v>29728.63</v>
      </c>
      <c r="P947" t="n">
        <v>389.63</v>
      </c>
      <c r="Q947" t="n">
        <v>1397.38</v>
      </c>
      <c r="R947" t="n">
        <v>127.77</v>
      </c>
      <c r="S947" t="n">
        <v>66.97</v>
      </c>
      <c r="T947" t="n">
        <v>27585.69</v>
      </c>
      <c r="U947" t="n">
        <v>0.52</v>
      </c>
      <c r="V947" t="n">
        <v>0.8100000000000001</v>
      </c>
      <c r="W947" t="n">
        <v>5.39</v>
      </c>
      <c r="X947" t="n">
        <v>1.7</v>
      </c>
      <c r="Y947" t="n">
        <v>1</v>
      </c>
      <c r="Z947" t="n">
        <v>10</v>
      </c>
    </row>
    <row r="948">
      <c r="A948" t="n">
        <v>16</v>
      </c>
      <c r="B948" t="n">
        <v>120</v>
      </c>
      <c r="C948" t="inlineStr">
        <is>
          <t xml:space="preserve">CONCLUIDO	</t>
        </is>
      </c>
      <c r="D948" t="n">
        <v>3.2188</v>
      </c>
      <c r="E948" t="n">
        <v>31.07</v>
      </c>
      <c r="F948" t="n">
        <v>25.76</v>
      </c>
      <c r="G948" t="n">
        <v>27.12</v>
      </c>
      <c r="H948" t="n">
        <v>0.37</v>
      </c>
      <c r="I948" t="n">
        <v>57</v>
      </c>
      <c r="J948" t="n">
        <v>239.58</v>
      </c>
      <c r="K948" t="n">
        <v>57.72</v>
      </c>
      <c r="L948" t="n">
        <v>5</v>
      </c>
      <c r="M948" t="n">
        <v>55</v>
      </c>
      <c r="N948" t="n">
        <v>56.86</v>
      </c>
      <c r="O948" t="n">
        <v>29782.33</v>
      </c>
      <c r="P948" t="n">
        <v>386.73</v>
      </c>
      <c r="Q948" t="n">
        <v>1397.38</v>
      </c>
      <c r="R948" t="n">
        <v>124.42</v>
      </c>
      <c r="S948" t="n">
        <v>66.97</v>
      </c>
      <c r="T948" t="n">
        <v>25926.43</v>
      </c>
      <c r="U948" t="n">
        <v>0.54</v>
      </c>
      <c r="V948" t="n">
        <v>0.82</v>
      </c>
      <c r="W948" t="n">
        <v>5.39</v>
      </c>
      <c r="X948" t="n">
        <v>1.59</v>
      </c>
      <c r="Y948" t="n">
        <v>1</v>
      </c>
      <c r="Z948" t="n">
        <v>10</v>
      </c>
    </row>
    <row r="949">
      <c r="A949" t="n">
        <v>17</v>
      </c>
      <c r="B949" t="n">
        <v>120</v>
      </c>
      <c r="C949" t="inlineStr">
        <is>
          <t xml:space="preserve">CONCLUIDO	</t>
        </is>
      </c>
      <c r="D949" t="n">
        <v>3.24</v>
      </c>
      <c r="E949" t="n">
        <v>30.86</v>
      </c>
      <c r="F949" t="n">
        <v>25.7</v>
      </c>
      <c r="G949" t="n">
        <v>28.55</v>
      </c>
      <c r="H949" t="n">
        <v>0.39</v>
      </c>
      <c r="I949" t="n">
        <v>54</v>
      </c>
      <c r="J949" t="n">
        <v>240.02</v>
      </c>
      <c r="K949" t="n">
        <v>57.72</v>
      </c>
      <c r="L949" t="n">
        <v>5.25</v>
      </c>
      <c r="M949" t="n">
        <v>52</v>
      </c>
      <c r="N949" t="n">
        <v>57.04</v>
      </c>
      <c r="O949" t="n">
        <v>29836.09</v>
      </c>
      <c r="P949" t="n">
        <v>385.08</v>
      </c>
      <c r="Q949" t="n">
        <v>1397.27</v>
      </c>
      <c r="R949" t="n">
        <v>122.03</v>
      </c>
      <c r="S949" t="n">
        <v>66.97</v>
      </c>
      <c r="T949" t="n">
        <v>24744.86</v>
      </c>
      <c r="U949" t="n">
        <v>0.55</v>
      </c>
      <c r="V949" t="n">
        <v>0.82</v>
      </c>
      <c r="W949" t="n">
        <v>5.39</v>
      </c>
      <c r="X949" t="n">
        <v>1.53</v>
      </c>
      <c r="Y949" t="n">
        <v>1</v>
      </c>
      <c r="Z949" t="n">
        <v>10</v>
      </c>
    </row>
    <row r="950">
      <c r="A950" t="n">
        <v>18</v>
      </c>
      <c r="B950" t="n">
        <v>120</v>
      </c>
      <c r="C950" t="inlineStr">
        <is>
          <t xml:space="preserve">CONCLUIDO	</t>
        </is>
      </c>
      <c r="D950" t="n">
        <v>3.2625</v>
      </c>
      <c r="E950" t="n">
        <v>30.65</v>
      </c>
      <c r="F950" t="n">
        <v>25.62</v>
      </c>
      <c r="G950" t="n">
        <v>30.14</v>
      </c>
      <c r="H950" t="n">
        <v>0.41</v>
      </c>
      <c r="I950" t="n">
        <v>51</v>
      </c>
      <c r="J950" t="n">
        <v>240.45</v>
      </c>
      <c r="K950" t="n">
        <v>57.72</v>
      </c>
      <c r="L950" t="n">
        <v>5.5</v>
      </c>
      <c r="M950" t="n">
        <v>49</v>
      </c>
      <c r="N950" t="n">
        <v>57.23</v>
      </c>
      <c r="O950" t="n">
        <v>29890.04</v>
      </c>
      <c r="P950" t="n">
        <v>382.83</v>
      </c>
      <c r="Q950" t="n">
        <v>1397.29</v>
      </c>
      <c r="R950" t="n">
        <v>119.73</v>
      </c>
      <c r="S950" t="n">
        <v>66.97</v>
      </c>
      <c r="T950" t="n">
        <v>23609.52</v>
      </c>
      <c r="U950" t="n">
        <v>0.5600000000000001</v>
      </c>
      <c r="V950" t="n">
        <v>0.82</v>
      </c>
      <c r="W950" t="n">
        <v>5.38</v>
      </c>
      <c r="X950" t="n">
        <v>1.45</v>
      </c>
      <c r="Y950" t="n">
        <v>1</v>
      </c>
      <c r="Z950" t="n">
        <v>10</v>
      </c>
    </row>
    <row r="951">
      <c r="A951" t="n">
        <v>19</v>
      </c>
      <c r="B951" t="n">
        <v>120</v>
      </c>
      <c r="C951" t="inlineStr">
        <is>
          <t xml:space="preserve">CONCLUIDO	</t>
        </is>
      </c>
      <c r="D951" t="n">
        <v>3.2821</v>
      </c>
      <c r="E951" t="n">
        <v>30.47</v>
      </c>
      <c r="F951" t="n">
        <v>25.53</v>
      </c>
      <c r="G951" t="n">
        <v>31.26</v>
      </c>
      <c r="H951" t="n">
        <v>0.42</v>
      </c>
      <c r="I951" t="n">
        <v>49</v>
      </c>
      <c r="J951" t="n">
        <v>240.89</v>
      </c>
      <c r="K951" t="n">
        <v>57.72</v>
      </c>
      <c r="L951" t="n">
        <v>5.75</v>
      </c>
      <c r="M951" t="n">
        <v>47</v>
      </c>
      <c r="N951" t="n">
        <v>57.42</v>
      </c>
      <c r="O951" t="n">
        <v>29943.94</v>
      </c>
      <c r="P951" t="n">
        <v>380.61</v>
      </c>
      <c r="Q951" t="n">
        <v>1397.29</v>
      </c>
      <c r="R951" t="n">
        <v>117.28</v>
      </c>
      <c r="S951" t="n">
        <v>66.97</v>
      </c>
      <c r="T951" t="n">
        <v>22398.74</v>
      </c>
      <c r="U951" t="n">
        <v>0.57</v>
      </c>
      <c r="V951" t="n">
        <v>0.82</v>
      </c>
      <c r="W951" t="n">
        <v>5.36</v>
      </c>
      <c r="X951" t="n">
        <v>1.36</v>
      </c>
      <c r="Y951" t="n">
        <v>1</v>
      </c>
      <c r="Z951" t="n">
        <v>10</v>
      </c>
    </row>
    <row r="952">
      <c r="A952" t="n">
        <v>20</v>
      </c>
      <c r="B952" t="n">
        <v>120</v>
      </c>
      <c r="C952" t="inlineStr">
        <is>
          <t xml:space="preserve">CONCLUIDO	</t>
        </is>
      </c>
      <c r="D952" t="n">
        <v>3.2974</v>
      </c>
      <c r="E952" t="n">
        <v>30.33</v>
      </c>
      <c r="F952" t="n">
        <v>25.48</v>
      </c>
      <c r="G952" t="n">
        <v>32.52</v>
      </c>
      <c r="H952" t="n">
        <v>0.44</v>
      </c>
      <c r="I952" t="n">
        <v>47</v>
      </c>
      <c r="J952" t="n">
        <v>241.33</v>
      </c>
      <c r="K952" t="n">
        <v>57.72</v>
      </c>
      <c r="L952" t="n">
        <v>6</v>
      </c>
      <c r="M952" t="n">
        <v>45</v>
      </c>
      <c r="N952" t="n">
        <v>57.6</v>
      </c>
      <c r="O952" t="n">
        <v>29997.9</v>
      </c>
      <c r="P952" t="n">
        <v>378.19</v>
      </c>
      <c r="Q952" t="n">
        <v>1397.27</v>
      </c>
      <c r="R952" t="n">
        <v>115.27</v>
      </c>
      <c r="S952" t="n">
        <v>66.97</v>
      </c>
      <c r="T952" t="n">
        <v>21399.52</v>
      </c>
      <c r="U952" t="n">
        <v>0.58</v>
      </c>
      <c r="V952" t="n">
        <v>0.83</v>
      </c>
      <c r="W952" t="n">
        <v>5.37</v>
      </c>
      <c r="X952" t="n">
        <v>1.31</v>
      </c>
      <c r="Y952" t="n">
        <v>1</v>
      </c>
      <c r="Z952" t="n">
        <v>10</v>
      </c>
    </row>
    <row r="953">
      <c r="A953" t="n">
        <v>21</v>
      </c>
      <c r="B953" t="n">
        <v>120</v>
      </c>
      <c r="C953" t="inlineStr">
        <is>
          <t xml:space="preserve">CONCLUIDO	</t>
        </is>
      </c>
      <c r="D953" t="n">
        <v>3.3116</v>
      </c>
      <c r="E953" t="n">
        <v>30.2</v>
      </c>
      <c r="F953" t="n">
        <v>25.44</v>
      </c>
      <c r="G953" t="n">
        <v>33.92</v>
      </c>
      <c r="H953" t="n">
        <v>0.46</v>
      </c>
      <c r="I953" t="n">
        <v>45</v>
      </c>
      <c r="J953" t="n">
        <v>241.77</v>
      </c>
      <c r="K953" t="n">
        <v>57.72</v>
      </c>
      <c r="L953" t="n">
        <v>6.25</v>
      </c>
      <c r="M953" t="n">
        <v>43</v>
      </c>
      <c r="N953" t="n">
        <v>57.79</v>
      </c>
      <c r="O953" t="n">
        <v>30051.93</v>
      </c>
      <c r="P953" t="n">
        <v>377.02</v>
      </c>
      <c r="Q953" t="n">
        <v>1397.27</v>
      </c>
      <c r="R953" t="n">
        <v>113.69</v>
      </c>
      <c r="S953" t="n">
        <v>66.97</v>
      </c>
      <c r="T953" t="n">
        <v>20623.05</v>
      </c>
      <c r="U953" t="n">
        <v>0.59</v>
      </c>
      <c r="V953" t="n">
        <v>0.83</v>
      </c>
      <c r="W953" t="n">
        <v>5.37</v>
      </c>
      <c r="X953" t="n">
        <v>1.27</v>
      </c>
      <c r="Y953" t="n">
        <v>1</v>
      </c>
      <c r="Z953" t="n">
        <v>10</v>
      </c>
    </row>
    <row r="954">
      <c r="A954" t="n">
        <v>22</v>
      </c>
      <c r="B954" t="n">
        <v>120</v>
      </c>
      <c r="C954" t="inlineStr">
        <is>
          <t xml:space="preserve">CONCLUIDO	</t>
        </is>
      </c>
      <c r="D954" t="n">
        <v>3.3286</v>
      </c>
      <c r="E954" t="n">
        <v>30.04</v>
      </c>
      <c r="F954" t="n">
        <v>25.37</v>
      </c>
      <c r="G954" t="n">
        <v>35.41</v>
      </c>
      <c r="H954" t="n">
        <v>0.48</v>
      </c>
      <c r="I954" t="n">
        <v>43</v>
      </c>
      <c r="J954" t="n">
        <v>242.2</v>
      </c>
      <c r="K954" t="n">
        <v>57.72</v>
      </c>
      <c r="L954" t="n">
        <v>6.5</v>
      </c>
      <c r="M954" t="n">
        <v>41</v>
      </c>
      <c r="N954" t="n">
        <v>57.98</v>
      </c>
      <c r="O954" t="n">
        <v>30106.03</v>
      </c>
      <c r="P954" t="n">
        <v>375.31</v>
      </c>
      <c r="Q954" t="n">
        <v>1397.24</v>
      </c>
      <c r="R954" t="n">
        <v>111.81</v>
      </c>
      <c r="S954" t="n">
        <v>66.97</v>
      </c>
      <c r="T954" t="n">
        <v>19689.31</v>
      </c>
      <c r="U954" t="n">
        <v>0.6</v>
      </c>
      <c r="V954" t="n">
        <v>0.83</v>
      </c>
      <c r="W954" t="n">
        <v>5.37</v>
      </c>
      <c r="X954" t="n">
        <v>1.21</v>
      </c>
      <c r="Y954" t="n">
        <v>1</v>
      </c>
      <c r="Z954" t="n">
        <v>10</v>
      </c>
    </row>
    <row r="955">
      <c r="A955" t="n">
        <v>23</v>
      </c>
      <c r="B955" t="n">
        <v>120</v>
      </c>
      <c r="C955" t="inlineStr">
        <is>
          <t xml:space="preserve">CONCLUIDO	</t>
        </is>
      </c>
      <c r="D955" t="n">
        <v>3.3468</v>
      </c>
      <c r="E955" t="n">
        <v>29.88</v>
      </c>
      <c r="F955" t="n">
        <v>25.3</v>
      </c>
      <c r="G955" t="n">
        <v>37.03</v>
      </c>
      <c r="H955" t="n">
        <v>0.49</v>
      </c>
      <c r="I955" t="n">
        <v>41</v>
      </c>
      <c r="J955" t="n">
        <v>242.64</v>
      </c>
      <c r="K955" t="n">
        <v>57.72</v>
      </c>
      <c r="L955" t="n">
        <v>6.75</v>
      </c>
      <c r="M955" t="n">
        <v>39</v>
      </c>
      <c r="N955" t="n">
        <v>58.17</v>
      </c>
      <c r="O955" t="n">
        <v>30160.2</v>
      </c>
      <c r="P955" t="n">
        <v>372.78</v>
      </c>
      <c r="Q955" t="n">
        <v>1397.23</v>
      </c>
      <c r="R955" t="n">
        <v>109.4</v>
      </c>
      <c r="S955" t="n">
        <v>66.97</v>
      </c>
      <c r="T955" t="n">
        <v>18496.23</v>
      </c>
      <c r="U955" t="n">
        <v>0.61</v>
      </c>
      <c r="V955" t="n">
        <v>0.83</v>
      </c>
      <c r="W955" t="n">
        <v>5.36</v>
      </c>
      <c r="X955" t="n">
        <v>1.14</v>
      </c>
      <c r="Y955" t="n">
        <v>1</v>
      </c>
      <c r="Z955" t="n">
        <v>10</v>
      </c>
    </row>
    <row r="956">
      <c r="A956" t="n">
        <v>24</v>
      </c>
      <c r="B956" t="n">
        <v>120</v>
      </c>
      <c r="C956" t="inlineStr">
        <is>
          <t xml:space="preserve">CONCLUIDO	</t>
        </is>
      </c>
      <c r="D956" t="n">
        <v>3.3612</v>
      </c>
      <c r="E956" t="n">
        <v>29.75</v>
      </c>
      <c r="F956" t="n">
        <v>25.27</v>
      </c>
      <c r="G956" t="n">
        <v>38.87</v>
      </c>
      <c r="H956" t="n">
        <v>0.51</v>
      </c>
      <c r="I956" t="n">
        <v>39</v>
      </c>
      <c r="J956" t="n">
        <v>243.08</v>
      </c>
      <c r="K956" t="n">
        <v>57.72</v>
      </c>
      <c r="L956" t="n">
        <v>7</v>
      </c>
      <c r="M956" t="n">
        <v>37</v>
      </c>
      <c r="N956" t="n">
        <v>58.36</v>
      </c>
      <c r="O956" t="n">
        <v>30214.44</v>
      </c>
      <c r="P956" t="n">
        <v>371.02</v>
      </c>
      <c r="Q956" t="n">
        <v>1397.22</v>
      </c>
      <c r="R956" t="n">
        <v>108.24</v>
      </c>
      <c r="S956" t="n">
        <v>66.97</v>
      </c>
      <c r="T956" t="n">
        <v>17928.08</v>
      </c>
      <c r="U956" t="n">
        <v>0.62</v>
      </c>
      <c r="V956" t="n">
        <v>0.83</v>
      </c>
      <c r="W956" t="n">
        <v>5.36</v>
      </c>
      <c r="X956" t="n">
        <v>1.1</v>
      </c>
      <c r="Y956" t="n">
        <v>1</v>
      </c>
      <c r="Z956" t="n">
        <v>10</v>
      </c>
    </row>
    <row r="957">
      <c r="A957" t="n">
        <v>25</v>
      </c>
      <c r="B957" t="n">
        <v>120</v>
      </c>
      <c r="C957" t="inlineStr">
        <is>
          <t xml:space="preserve">CONCLUIDO	</t>
        </is>
      </c>
      <c r="D957" t="n">
        <v>3.372</v>
      </c>
      <c r="E957" t="n">
        <v>29.66</v>
      </c>
      <c r="F957" t="n">
        <v>25.22</v>
      </c>
      <c r="G957" t="n">
        <v>39.81</v>
      </c>
      <c r="H957" t="n">
        <v>0.53</v>
      </c>
      <c r="I957" t="n">
        <v>38</v>
      </c>
      <c r="J957" t="n">
        <v>243.52</v>
      </c>
      <c r="K957" t="n">
        <v>57.72</v>
      </c>
      <c r="L957" t="n">
        <v>7.25</v>
      </c>
      <c r="M957" t="n">
        <v>36</v>
      </c>
      <c r="N957" t="n">
        <v>58.55</v>
      </c>
      <c r="O957" t="n">
        <v>30268.74</v>
      </c>
      <c r="P957" t="n">
        <v>368.78</v>
      </c>
      <c r="Q957" t="n">
        <v>1397.29</v>
      </c>
      <c r="R957" t="n">
        <v>106.83</v>
      </c>
      <c r="S957" t="n">
        <v>66.97</v>
      </c>
      <c r="T957" t="n">
        <v>17224.4</v>
      </c>
      <c r="U957" t="n">
        <v>0.63</v>
      </c>
      <c r="V957" t="n">
        <v>0.83</v>
      </c>
      <c r="W957" t="n">
        <v>5.35</v>
      </c>
      <c r="X957" t="n">
        <v>1.05</v>
      </c>
      <c r="Y957" t="n">
        <v>1</v>
      </c>
      <c r="Z957" t="n">
        <v>10</v>
      </c>
    </row>
    <row r="958">
      <c r="A958" t="n">
        <v>26</v>
      </c>
      <c r="B958" t="n">
        <v>120</v>
      </c>
      <c r="C958" t="inlineStr">
        <is>
          <t xml:space="preserve">CONCLUIDO	</t>
        </is>
      </c>
      <c r="D958" t="n">
        <v>3.3783</v>
      </c>
      <c r="E958" t="n">
        <v>29.6</v>
      </c>
      <c r="F958" t="n">
        <v>25.21</v>
      </c>
      <c r="G958" t="n">
        <v>40.87</v>
      </c>
      <c r="H958" t="n">
        <v>0.55</v>
      </c>
      <c r="I958" t="n">
        <v>37</v>
      </c>
      <c r="J958" t="n">
        <v>243.96</v>
      </c>
      <c r="K958" t="n">
        <v>57.72</v>
      </c>
      <c r="L958" t="n">
        <v>7.5</v>
      </c>
      <c r="M958" t="n">
        <v>35</v>
      </c>
      <c r="N958" t="n">
        <v>58.74</v>
      </c>
      <c r="O958" t="n">
        <v>30323.11</v>
      </c>
      <c r="P958" t="n">
        <v>368.35</v>
      </c>
      <c r="Q958" t="n">
        <v>1397.24</v>
      </c>
      <c r="R958" t="n">
        <v>106.56</v>
      </c>
      <c r="S958" t="n">
        <v>66.97</v>
      </c>
      <c r="T958" t="n">
        <v>17095.4</v>
      </c>
      <c r="U958" t="n">
        <v>0.63</v>
      </c>
      <c r="V958" t="n">
        <v>0.84</v>
      </c>
      <c r="W958" t="n">
        <v>5.35</v>
      </c>
      <c r="X958" t="n">
        <v>1.04</v>
      </c>
      <c r="Y958" t="n">
        <v>1</v>
      </c>
      <c r="Z958" t="n">
        <v>10</v>
      </c>
    </row>
    <row r="959">
      <c r="A959" t="n">
        <v>27</v>
      </c>
      <c r="B959" t="n">
        <v>120</v>
      </c>
      <c r="C959" t="inlineStr">
        <is>
          <t xml:space="preserve">CONCLUIDO	</t>
        </is>
      </c>
      <c r="D959" t="n">
        <v>3.3965</v>
      </c>
      <c r="E959" t="n">
        <v>29.44</v>
      </c>
      <c r="F959" t="n">
        <v>25.14</v>
      </c>
      <c r="G959" t="n">
        <v>43.1</v>
      </c>
      <c r="H959" t="n">
        <v>0.5600000000000001</v>
      </c>
      <c r="I959" t="n">
        <v>35</v>
      </c>
      <c r="J959" t="n">
        <v>244.41</v>
      </c>
      <c r="K959" t="n">
        <v>57.72</v>
      </c>
      <c r="L959" t="n">
        <v>7.75</v>
      </c>
      <c r="M959" t="n">
        <v>33</v>
      </c>
      <c r="N959" t="n">
        <v>58.93</v>
      </c>
      <c r="O959" t="n">
        <v>30377.55</v>
      </c>
      <c r="P959" t="n">
        <v>365.69</v>
      </c>
      <c r="Q959" t="n">
        <v>1397.28</v>
      </c>
      <c r="R959" t="n">
        <v>104.32</v>
      </c>
      <c r="S959" t="n">
        <v>66.97</v>
      </c>
      <c r="T959" t="n">
        <v>15985.56</v>
      </c>
      <c r="U959" t="n">
        <v>0.64</v>
      </c>
      <c r="V959" t="n">
        <v>0.84</v>
      </c>
      <c r="W959" t="n">
        <v>5.35</v>
      </c>
      <c r="X959" t="n">
        <v>0.97</v>
      </c>
      <c r="Y959" t="n">
        <v>1</v>
      </c>
      <c r="Z959" t="n">
        <v>10</v>
      </c>
    </row>
    <row r="960">
      <c r="A960" t="n">
        <v>28</v>
      </c>
      <c r="B960" t="n">
        <v>120</v>
      </c>
      <c r="C960" t="inlineStr">
        <is>
          <t xml:space="preserve">CONCLUIDO	</t>
        </is>
      </c>
      <c r="D960" t="n">
        <v>3.4065</v>
      </c>
      <c r="E960" t="n">
        <v>29.36</v>
      </c>
      <c r="F960" t="n">
        <v>25.1</v>
      </c>
      <c r="G960" t="n">
        <v>44.29</v>
      </c>
      <c r="H960" t="n">
        <v>0.58</v>
      </c>
      <c r="I960" t="n">
        <v>34</v>
      </c>
      <c r="J960" t="n">
        <v>244.85</v>
      </c>
      <c r="K960" t="n">
        <v>57.72</v>
      </c>
      <c r="L960" t="n">
        <v>8</v>
      </c>
      <c r="M960" t="n">
        <v>32</v>
      </c>
      <c r="N960" t="n">
        <v>59.12</v>
      </c>
      <c r="O960" t="n">
        <v>30432.06</v>
      </c>
      <c r="P960" t="n">
        <v>364.46</v>
      </c>
      <c r="Q960" t="n">
        <v>1397.22</v>
      </c>
      <c r="R960" t="n">
        <v>102.81</v>
      </c>
      <c r="S960" t="n">
        <v>66.97</v>
      </c>
      <c r="T960" t="n">
        <v>15238.2</v>
      </c>
      <c r="U960" t="n">
        <v>0.65</v>
      </c>
      <c r="V960" t="n">
        <v>0.84</v>
      </c>
      <c r="W960" t="n">
        <v>5.35</v>
      </c>
      <c r="X960" t="n">
        <v>0.93</v>
      </c>
      <c r="Y960" t="n">
        <v>1</v>
      </c>
      <c r="Z960" t="n">
        <v>10</v>
      </c>
    </row>
    <row r="961">
      <c r="A961" t="n">
        <v>29</v>
      </c>
      <c r="B961" t="n">
        <v>120</v>
      </c>
      <c r="C961" t="inlineStr">
        <is>
          <t xml:space="preserve">CONCLUIDO	</t>
        </is>
      </c>
      <c r="D961" t="n">
        <v>3.4155</v>
      </c>
      <c r="E961" t="n">
        <v>29.28</v>
      </c>
      <c r="F961" t="n">
        <v>25.07</v>
      </c>
      <c r="G961" t="n">
        <v>45.58</v>
      </c>
      <c r="H961" t="n">
        <v>0.6</v>
      </c>
      <c r="I961" t="n">
        <v>33</v>
      </c>
      <c r="J961" t="n">
        <v>245.29</v>
      </c>
      <c r="K961" t="n">
        <v>57.72</v>
      </c>
      <c r="L961" t="n">
        <v>8.25</v>
      </c>
      <c r="M961" t="n">
        <v>31</v>
      </c>
      <c r="N961" t="n">
        <v>59.32</v>
      </c>
      <c r="O961" t="n">
        <v>30486.64</v>
      </c>
      <c r="P961" t="n">
        <v>363.22</v>
      </c>
      <c r="Q961" t="n">
        <v>1397.35</v>
      </c>
      <c r="R961" t="n">
        <v>101.6</v>
      </c>
      <c r="S961" t="n">
        <v>66.97</v>
      </c>
      <c r="T961" t="n">
        <v>14638</v>
      </c>
      <c r="U961" t="n">
        <v>0.66</v>
      </c>
      <c r="V961" t="n">
        <v>0.84</v>
      </c>
      <c r="W961" t="n">
        <v>5.35</v>
      </c>
      <c r="X961" t="n">
        <v>0.9</v>
      </c>
      <c r="Y961" t="n">
        <v>1</v>
      </c>
      <c r="Z961" t="n">
        <v>10</v>
      </c>
    </row>
    <row r="962">
      <c r="A962" t="n">
        <v>30</v>
      </c>
      <c r="B962" t="n">
        <v>120</v>
      </c>
      <c r="C962" t="inlineStr">
        <is>
          <t xml:space="preserve">CONCLUIDO	</t>
        </is>
      </c>
      <c r="D962" t="n">
        <v>3.4223</v>
      </c>
      <c r="E962" t="n">
        <v>29.22</v>
      </c>
      <c r="F962" t="n">
        <v>25.05</v>
      </c>
      <c r="G962" t="n">
        <v>46.98</v>
      </c>
      <c r="H962" t="n">
        <v>0.62</v>
      </c>
      <c r="I962" t="n">
        <v>32</v>
      </c>
      <c r="J962" t="n">
        <v>245.73</v>
      </c>
      <c r="K962" t="n">
        <v>57.72</v>
      </c>
      <c r="L962" t="n">
        <v>8.5</v>
      </c>
      <c r="M962" t="n">
        <v>30</v>
      </c>
      <c r="N962" t="n">
        <v>59.51</v>
      </c>
      <c r="O962" t="n">
        <v>30541.29</v>
      </c>
      <c r="P962" t="n">
        <v>361.37</v>
      </c>
      <c r="Q962" t="n">
        <v>1397.32</v>
      </c>
      <c r="R962" t="n">
        <v>101.44</v>
      </c>
      <c r="S962" t="n">
        <v>66.97</v>
      </c>
      <c r="T962" t="n">
        <v>14561.88</v>
      </c>
      <c r="U962" t="n">
        <v>0.66</v>
      </c>
      <c r="V962" t="n">
        <v>0.84</v>
      </c>
      <c r="W962" t="n">
        <v>5.35</v>
      </c>
      <c r="X962" t="n">
        <v>0.89</v>
      </c>
      <c r="Y962" t="n">
        <v>1</v>
      </c>
      <c r="Z962" t="n">
        <v>10</v>
      </c>
    </row>
    <row r="963">
      <c r="A963" t="n">
        <v>31</v>
      </c>
      <c r="B963" t="n">
        <v>120</v>
      </c>
      <c r="C963" t="inlineStr">
        <is>
          <t xml:space="preserve">CONCLUIDO	</t>
        </is>
      </c>
      <c r="D963" t="n">
        <v>3.4298</v>
      </c>
      <c r="E963" t="n">
        <v>29.16</v>
      </c>
      <c r="F963" t="n">
        <v>25.04</v>
      </c>
      <c r="G963" t="n">
        <v>48.46</v>
      </c>
      <c r="H963" t="n">
        <v>0.63</v>
      </c>
      <c r="I963" t="n">
        <v>31</v>
      </c>
      <c r="J963" t="n">
        <v>246.18</v>
      </c>
      <c r="K963" t="n">
        <v>57.72</v>
      </c>
      <c r="L963" t="n">
        <v>8.75</v>
      </c>
      <c r="M963" t="n">
        <v>29</v>
      </c>
      <c r="N963" t="n">
        <v>59.7</v>
      </c>
      <c r="O963" t="n">
        <v>30596.01</v>
      </c>
      <c r="P963" t="n">
        <v>361.27</v>
      </c>
      <c r="Q963" t="n">
        <v>1397.23</v>
      </c>
      <c r="R963" t="n">
        <v>100.65</v>
      </c>
      <c r="S963" t="n">
        <v>66.97</v>
      </c>
      <c r="T963" t="n">
        <v>14171.8</v>
      </c>
      <c r="U963" t="n">
        <v>0.67</v>
      </c>
      <c r="V963" t="n">
        <v>0.84</v>
      </c>
      <c r="W963" t="n">
        <v>5.35</v>
      </c>
      <c r="X963" t="n">
        <v>0.87</v>
      </c>
      <c r="Y963" t="n">
        <v>1</v>
      </c>
      <c r="Z963" t="n">
        <v>10</v>
      </c>
    </row>
    <row r="964">
      <c r="A964" t="n">
        <v>32</v>
      </c>
      <c r="B964" t="n">
        <v>120</v>
      </c>
      <c r="C964" t="inlineStr">
        <is>
          <t xml:space="preserve">CONCLUIDO	</t>
        </is>
      </c>
      <c r="D964" t="n">
        <v>3.4383</v>
      </c>
      <c r="E964" t="n">
        <v>29.08</v>
      </c>
      <c r="F964" t="n">
        <v>25.01</v>
      </c>
      <c r="G964" t="n">
        <v>50.02</v>
      </c>
      <c r="H964" t="n">
        <v>0.65</v>
      </c>
      <c r="I964" t="n">
        <v>30</v>
      </c>
      <c r="J964" t="n">
        <v>246.62</v>
      </c>
      <c r="K964" t="n">
        <v>57.72</v>
      </c>
      <c r="L964" t="n">
        <v>9</v>
      </c>
      <c r="M964" t="n">
        <v>28</v>
      </c>
      <c r="N964" t="n">
        <v>59.9</v>
      </c>
      <c r="O964" t="n">
        <v>30650.8</v>
      </c>
      <c r="P964" t="n">
        <v>358.99</v>
      </c>
      <c r="Q964" t="n">
        <v>1397.22</v>
      </c>
      <c r="R964" t="n">
        <v>99.91</v>
      </c>
      <c r="S964" t="n">
        <v>66.97</v>
      </c>
      <c r="T964" t="n">
        <v>13806.71</v>
      </c>
      <c r="U964" t="n">
        <v>0.67</v>
      </c>
      <c r="V964" t="n">
        <v>0.84</v>
      </c>
      <c r="W964" t="n">
        <v>5.35</v>
      </c>
      <c r="X964" t="n">
        <v>0.84</v>
      </c>
      <c r="Y964" t="n">
        <v>1</v>
      </c>
      <c r="Z964" t="n">
        <v>10</v>
      </c>
    </row>
    <row r="965">
      <c r="A965" t="n">
        <v>33</v>
      </c>
      <c r="B965" t="n">
        <v>120</v>
      </c>
      <c r="C965" t="inlineStr">
        <is>
          <t xml:space="preserve">CONCLUIDO	</t>
        </is>
      </c>
      <c r="D965" t="n">
        <v>3.4498</v>
      </c>
      <c r="E965" t="n">
        <v>28.99</v>
      </c>
      <c r="F965" t="n">
        <v>24.96</v>
      </c>
      <c r="G965" t="n">
        <v>51.64</v>
      </c>
      <c r="H965" t="n">
        <v>0.67</v>
      </c>
      <c r="I965" t="n">
        <v>29</v>
      </c>
      <c r="J965" t="n">
        <v>247.07</v>
      </c>
      <c r="K965" t="n">
        <v>57.72</v>
      </c>
      <c r="L965" t="n">
        <v>9.25</v>
      </c>
      <c r="M965" t="n">
        <v>27</v>
      </c>
      <c r="N965" t="n">
        <v>60.09</v>
      </c>
      <c r="O965" t="n">
        <v>30705.66</v>
      </c>
      <c r="P965" t="n">
        <v>357.38</v>
      </c>
      <c r="Q965" t="n">
        <v>1397.28</v>
      </c>
      <c r="R965" t="n">
        <v>98.58</v>
      </c>
      <c r="S965" t="n">
        <v>66.97</v>
      </c>
      <c r="T965" t="n">
        <v>13148.51</v>
      </c>
      <c r="U965" t="n">
        <v>0.68</v>
      </c>
      <c r="V965" t="n">
        <v>0.84</v>
      </c>
      <c r="W965" t="n">
        <v>5.33</v>
      </c>
      <c r="X965" t="n">
        <v>0.79</v>
      </c>
      <c r="Y965" t="n">
        <v>1</v>
      </c>
      <c r="Z965" t="n">
        <v>10</v>
      </c>
    </row>
    <row r="966">
      <c r="A966" t="n">
        <v>34</v>
      </c>
      <c r="B966" t="n">
        <v>120</v>
      </c>
      <c r="C966" t="inlineStr">
        <is>
          <t xml:space="preserve">CONCLUIDO	</t>
        </is>
      </c>
      <c r="D966" t="n">
        <v>3.4562</v>
      </c>
      <c r="E966" t="n">
        <v>28.93</v>
      </c>
      <c r="F966" t="n">
        <v>24.95</v>
      </c>
      <c r="G966" t="n">
        <v>53.46</v>
      </c>
      <c r="H966" t="n">
        <v>0.68</v>
      </c>
      <c r="I966" t="n">
        <v>28</v>
      </c>
      <c r="J966" t="n">
        <v>247.51</v>
      </c>
      <c r="K966" t="n">
        <v>57.72</v>
      </c>
      <c r="L966" t="n">
        <v>9.5</v>
      </c>
      <c r="M966" t="n">
        <v>26</v>
      </c>
      <c r="N966" t="n">
        <v>60.29</v>
      </c>
      <c r="O966" t="n">
        <v>30760.6</v>
      </c>
      <c r="P966" t="n">
        <v>356.2</v>
      </c>
      <c r="Q966" t="n">
        <v>1397.2</v>
      </c>
      <c r="R966" t="n">
        <v>98.31</v>
      </c>
      <c r="S966" t="n">
        <v>66.97</v>
      </c>
      <c r="T966" t="n">
        <v>13014.72</v>
      </c>
      <c r="U966" t="n">
        <v>0.68</v>
      </c>
      <c r="V966" t="n">
        <v>0.84</v>
      </c>
      <c r="W966" t="n">
        <v>5.34</v>
      </c>
      <c r="X966" t="n">
        <v>0.78</v>
      </c>
      <c r="Y966" t="n">
        <v>1</v>
      </c>
      <c r="Z966" t="n">
        <v>10</v>
      </c>
    </row>
    <row r="967">
      <c r="A967" t="n">
        <v>35</v>
      </c>
      <c r="B967" t="n">
        <v>120</v>
      </c>
      <c r="C967" t="inlineStr">
        <is>
          <t xml:space="preserve">CONCLUIDO	</t>
        </is>
      </c>
      <c r="D967" t="n">
        <v>3.4679</v>
      </c>
      <c r="E967" t="n">
        <v>28.84</v>
      </c>
      <c r="F967" t="n">
        <v>24.9</v>
      </c>
      <c r="G967" t="n">
        <v>55.33</v>
      </c>
      <c r="H967" t="n">
        <v>0.7</v>
      </c>
      <c r="I967" t="n">
        <v>27</v>
      </c>
      <c r="J967" t="n">
        <v>247.96</v>
      </c>
      <c r="K967" t="n">
        <v>57.72</v>
      </c>
      <c r="L967" t="n">
        <v>9.75</v>
      </c>
      <c r="M967" t="n">
        <v>25</v>
      </c>
      <c r="N967" t="n">
        <v>60.48</v>
      </c>
      <c r="O967" t="n">
        <v>30815.6</v>
      </c>
      <c r="P967" t="n">
        <v>354.04</v>
      </c>
      <c r="Q967" t="n">
        <v>1397.36</v>
      </c>
      <c r="R967" t="n">
        <v>96.33</v>
      </c>
      <c r="S967" t="n">
        <v>66.97</v>
      </c>
      <c r="T967" t="n">
        <v>12031.22</v>
      </c>
      <c r="U967" t="n">
        <v>0.7</v>
      </c>
      <c r="V967" t="n">
        <v>0.85</v>
      </c>
      <c r="W967" t="n">
        <v>5.34</v>
      </c>
      <c r="X967" t="n">
        <v>0.73</v>
      </c>
      <c r="Y967" t="n">
        <v>1</v>
      </c>
      <c r="Z967" t="n">
        <v>10</v>
      </c>
    </row>
    <row r="968">
      <c r="A968" t="n">
        <v>36</v>
      </c>
      <c r="B968" t="n">
        <v>120</v>
      </c>
      <c r="C968" t="inlineStr">
        <is>
          <t xml:space="preserve">CONCLUIDO	</t>
        </is>
      </c>
      <c r="D968" t="n">
        <v>3.4655</v>
      </c>
      <c r="E968" t="n">
        <v>28.86</v>
      </c>
      <c r="F968" t="n">
        <v>24.92</v>
      </c>
      <c r="G968" t="n">
        <v>55.37</v>
      </c>
      <c r="H968" t="n">
        <v>0.72</v>
      </c>
      <c r="I968" t="n">
        <v>27</v>
      </c>
      <c r="J968" t="n">
        <v>248.4</v>
      </c>
      <c r="K968" t="n">
        <v>57.72</v>
      </c>
      <c r="L968" t="n">
        <v>10</v>
      </c>
      <c r="M968" t="n">
        <v>25</v>
      </c>
      <c r="N968" t="n">
        <v>60.68</v>
      </c>
      <c r="O968" t="n">
        <v>30870.67</v>
      </c>
      <c r="P968" t="n">
        <v>353.38</v>
      </c>
      <c r="Q968" t="n">
        <v>1397.24</v>
      </c>
      <c r="R968" t="n">
        <v>96.97</v>
      </c>
      <c r="S968" t="n">
        <v>66.97</v>
      </c>
      <c r="T968" t="n">
        <v>12351.32</v>
      </c>
      <c r="U968" t="n">
        <v>0.6899999999999999</v>
      </c>
      <c r="V968" t="n">
        <v>0.84</v>
      </c>
      <c r="W968" t="n">
        <v>5.34</v>
      </c>
      <c r="X968" t="n">
        <v>0.75</v>
      </c>
      <c r="Y968" t="n">
        <v>1</v>
      </c>
      <c r="Z968" t="n">
        <v>10</v>
      </c>
    </row>
    <row r="969">
      <c r="A969" t="n">
        <v>37</v>
      </c>
      <c r="B969" t="n">
        <v>120</v>
      </c>
      <c r="C969" t="inlineStr">
        <is>
          <t xml:space="preserve">CONCLUIDO	</t>
        </is>
      </c>
      <c r="D969" t="n">
        <v>3.4763</v>
      </c>
      <c r="E969" t="n">
        <v>28.77</v>
      </c>
      <c r="F969" t="n">
        <v>24.87</v>
      </c>
      <c r="G969" t="n">
        <v>57.4</v>
      </c>
      <c r="H969" t="n">
        <v>0.73</v>
      </c>
      <c r="I969" t="n">
        <v>26</v>
      </c>
      <c r="J969" t="n">
        <v>248.85</v>
      </c>
      <c r="K969" t="n">
        <v>57.72</v>
      </c>
      <c r="L969" t="n">
        <v>10.25</v>
      </c>
      <c r="M969" t="n">
        <v>24</v>
      </c>
      <c r="N969" t="n">
        <v>60.88</v>
      </c>
      <c r="O969" t="n">
        <v>30925.82</v>
      </c>
      <c r="P969" t="n">
        <v>350.89</v>
      </c>
      <c r="Q969" t="n">
        <v>1397.18</v>
      </c>
      <c r="R969" t="n">
        <v>95.68000000000001</v>
      </c>
      <c r="S969" t="n">
        <v>66.97</v>
      </c>
      <c r="T969" t="n">
        <v>11711.48</v>
      </c>
      <c r="U969" t="n">
        <v>0.7</v>
      </c>
      <c r="V969" t="n">
        <v>0.85</v>
      </c>
      <c r="W969" t="n">
        <v>5.33</v>
      </c>
      <c r="X969" t="n">
        <v>0.71</v>
      </c>
      <c r="Y969" t="n">
        <v>1</v>
      </c>
      <c r="Z969" t="n">
        <v>10</v>
      </c>
    </row>
    <row r="970">
      <c r="A970" t="n">
        <v>38</v>
      </c>
      <c r="B970" t="n">
        <v>120</v>
      </c>
      <c r="C970" t="inlineStr">
        <is>
          <t xml:space="preserve">CONCLUIDO	</t>
        </is>
      </c>
      <c r="D970" t="n">
        <v>3.4843</v>
      </c>
      <c r="E970" t="n">
        <v>28.7</v>
      </c>
      <c r="F970" t="n">
        <v>24.85</v>
      </c>
      <c r="G970" t="n">
        <v>59.65</v>
      </c>
      <c r="H970" t="n">
        <v>0.75</v>
      </c>
      <c r="I970" t="n">
        <v>25</v>
      </c>
      <c r="J970" t="n">
        <v>249.3</v>
      </c>
      <c r="K970" t="n">
        <v>57.72</v>
      </c>
      <c r="L970" t="n">
        <v>10.5</v>
      </c>
      <c r="M970" t="n">
        <v>23</v>
      </c>
      <c r="N970" t="n">
        <v>61.07</v>
      </c>
      <c r="O970" t="n">
        <v>30981.04</v>
      </c>
      <c r="P970" t="n">
        <v>350.58</v>
      </c>
      <c r="Q970" t="n">
        <v>1397.23</v>
      </c>
      <c r="R970" t="n">
        <v>94.95999999999999</v>
      </c>
      <c r="S970" t="n">
        <v>66.97</v>
      </c>
      <c r="T970" t="n">
        <v>11355.59</v>
      </c>
      <c r="U970" t="n">
        <v>0.71</v>
      </c>
      <c r="V970" t="n">
        <v>0.85</v>
      </c>
      <c r="W970" t="n">
        <v>5.34</v>
      </c>
      <c r="X970" t="n">
        <v>0.6899999999999999</v>
      </c>
      <c r="Y970" t="n">
        <v>1</v>
      </c>
      <c r="Z970" t="n">
        <v>10</v>
      </c>
    </row>
    <row r="971">
      <c r="A971" t="n">
        <v>39</v>
      </c>
      <c r="B971" t="n">
        <v>120</v>
      </c>
      <c r="C971" t="inlineStr">
        <is>
          <t xml:space="preserve">CONCLUIDO	</t>
        </is>
      </c>
      <c r="D971" t="n">
        <v>3.483</v>
      </c>
      <c r="E971" t="n">
        <v>28.71</v>
      </c>
      <c r="F971" t="n">
        <v>24.86</v>
      </c>
      <c r="G971" t="n">
        <v>59.67</v>
      </c>
      <c r="H971" t="n">
        <v>0.77</v>
      </c>
      <c r="I971" t="n">
        <v>25</v>
      </c>
      <c r="J971" t="n">
        <v>249.75</v>
      </c>
      <c r="K971" t="n">
        <v>57.72</v>
      </c>
      <c r="L971" t="n">
        <v>10.75</v>
      </c>
      <c r="M971" t="n">
        <v>23</v>
      </c>
      <c r="N971" t="n">
        <v>61.27</v>
      </c>
      <c r="O971" t="n">
        <v>31036.33</v>
      </c>
      <c r="P971" t="n">
        <v>349.34</v>
      </c>
      <c r="Q971" t="n">
        <v>1397.2</v>
      </c>
      <c r="R971" t="n">
        <v>95.31999999999999</v>
      </c>
      <c r="S971" t="n">
        <v>66.97</v>
      </c>
      <c r="T971" t="n">
        <v>11535.1</v>
      </c>
      <c r="U971" t="n">
        <v>0.7</v>
      </c>
      <c r="V971" t="n">
        <v>0.85</v>
      </c>
      <c r="W971" t="n">
        <v>5.33</v>
      </c>
      <c r="X971" t="n">
        <v>0.7</v>
      </c>
      <c r="Y971" t="n">
        <v>1</v>
      </c>
      <c r="Z971" t="n">
        <v>10</v>
      </c>
    </row>
    <row r="972">
      <c r="A972" t="n">
        <v>40</v>
      </c>
      <c r="B972" t="n">
        <v>120</v>
      </c>
      <c r="C972" t="inlineStr">
        <is>
          <t xml:space="preserve">CONCLUIDO	</t>
        </is>
      </c>
      <c r="D972" t="n">
        <v>3.4937</v>
      </c>
      <c r="E972" t="n">
        <v>28.62</v>
      </c>
      <c r="F972" t="n">
        <v>24.82</v>
      </c>
      <c r="G972" t="n">
        <v>62.05</v>
      </c>
      <c r="H972" t="n">
        <v>0.78</v>
      </c>
      <c r="I972" t="n">
        <v>24</v>
      </c>
      <c r="J972" t="n">
        <v>250.2</v>
      </c>
      <c r="K972" t="n">
        <v>57.72</v>
      </c>
      <c r="L972" t="n">
        <v>11</v>
      </c>
      <c r="M972" t="n">
        <v>22</v>
      </c>
      <c r="N972" t="n">
        <v>61.47</v>
      </c>
      <c r="O972" t="n">
        <v>31091.69</v>
      </c>
      <c r="P972" t="n">
        <v>347.63</v>
      </c>
      <c r="Q972" t="n">
        <v>1397.32</v>
      </c>
      <c r="R972" t="n">
        <v>93.84</v>
      </c>
      <c r="S972" t="n">
        <v>66.97</v>
      </c>
      <c r="T972" t="n">
        <v>10802.71</v>
      </c>
      <c r="U972" t="n">
        <v>0.71</v>
      </c>
      <c r="V972" t="n">
        <v>0.85</v>
      </c>
      <c r="W972" t="n">
        <v>5.33</v>
      </c>
      <c r="X972" t="n">
        <v>0.65</v>
      </c>
      <c r="Y972" t="n">
        <v>1</v>
      </c>
      <c r="Z972" t="n">
        <v>10</v>
      </c>
    </row>
    <row r="973">
      <c r="A973" t="n">
        <v>41</v>
      </c>
      <c r="B973" t="n">
        <v>120</v>
      </c>
      <c r="C973" t="inlineStr">
        <is>
          <t xml:space="preserve">CONCLUIDO	</t>
        </is>
      </c>
      <c r="D973" t="n">
        <v>3.5031</v>
      </c>
      <c r="E973" t="n">
        <v>28.55</v>
      </c>
      <c r="F973" t="n">
        <v>24.79</v>
      </c>
      <c r="G973" t="n">
        <v>64.67</v>
      </c>
      <c r="H973" t="n">
        <v>0.8</v>
      </c>
      <c r="I973" t="n">
        <v>23</v>
      </c>
      <c r="J973" t="n">
        <v>250.65</v>
      </c>
      <c r="K973" t="n">
        <v>57.72</v>
      </c>
      <c r="L973" t="n">
        <v>11.25</v>
      </c>
      <c r="M973" t="n">
        <v>21</v>
      </c>
      <c r="N973" t="n">
        <v>61.67</v>
      </c>
      <c r="O973" t="n">
        <v>31147.12</v>
      </c>
      <c r="P973" t="n">
        <v>345.65</v>
      </c>
      <c r="Q973" t="n">
        <v>1397.2</v>
      </c>
      <c r="R973" t="n">
        <v>93.03</v>
      </c>
      <c r="S973" t="n">
        <v>66.97</v>
      </c>
      <c r="T973" t="n">
        <v>10401.62</v>
      </c>
      <c r="U973" t="n">
        <v>0.72</v>
      </c>
      <c r="V973" t="n">
        <v>0.85</v>
      </c>
      <c r="W973" t="n">
        <v>5.33</v>
      </c>
      <c r="X973" t="n">
        <v>0.62</v>
      </c>
      <c r="Y973" t="n">
        <v>1</v>
      </c>
      <c r="Z973" t="n">
        <v>10</v>
      </c>
    </row>
    <row r="974">
      <c r="A974" t="n">
        <v>42</v>
      </c>
      <c r="B974" t="n">
        <v>120</v>
      </c>
      <c r="C974" t="inlineStr">
        <is>
          <t xml:space="preserve">CONCLUIDO	</t>
        </is>
      </c>
      <c r="D974" t="n">
        <v>3.5025</v>
      </c>
      <c r="E974" t="n">
        <v>28.55</v>
      </c>
      <c r="F974" t="n">
        <v>24.79</v>
      </c>
      <c r="G974" t="n">
        <v>64.68000000000001</v>
      </c>
      <c r="H974" t="n">
        <v>0.8100000000000001</v>
      </c>
      <c r="I974" t="n">
        <v>23</v>
      </c>
      <c r="J974" t="n">
        <v>251.1</v>
      </c>
      <c r="K974" t="n">
        <v>57.72</v>
      </c>
      <c r="L974" t="n">
        <v>11.5</v>
      </c>
      <c r="M974" t="n">
        <v>21</v>
      </c>
      <c r="N974" t="n">
        <v>61.87</v>
      </c>
      <c r="O974" t="n">
        <v>31202.63</v>
      </c>
      <c r="P974" t="n">
        <v>345.45</v>
      </c>
      <c r="Q974" t="n">
        <v>1397.2</v>
      </c>
      <c r="R974" t="n">
        <v>93.01000000000001</v>
      </c>
      <c r="S974" t="n">
        <v>66.97</v>
      </c>
      <c r="T974" t="n">
        <v>10392.55</v>
      </c>
      <c r="U974" t="n">
        <v>0.72</v>
      </c>
      <c r="V974" t="n">
        <v>0.85</v>
      </c>
      <c r="W974" t="n">
        <v>5.33</v>
      </c>
      <c r="X974" t="n">
        <v>0.63</v>
      </c>
      <c r="Y974" t="n">
        <v>1</v>
      </c>
      <c r="Z974" t="n">
        <v>10</v>
      </c>
    </row>
    <row r="975">
      <c r="A975" t="n">
        <v>43</v>
      </c>
      <c r="B975" t="n">
        <v>120</v>
      </c>
      <c r="C975" t="inlineStr">
        <is>
          <t xml:space="preserve">CONCLUIDO	</t>
        </is>
      </c>
      <c r="D975" t="n">
        <v>3.5125</v>
      </c>
      <c r="E975" t="n">
        <v>28.47</v>
      </c>
      <c r="F975" t="n">
        <v>24.76</v>
      </c>
      <c r="G975" t="n">
        <v>67.52</v>
      </c>
      <c r="H975" t="n">
        <v>0.83</v>
      </c>
      <c r="I975" t="n">
        <v>22</v>
      </c>
      <c r="J975" t="n">
        <v>251.55</v>
      </c>
      <c r="K975" t="n">
        <v>57.72</v>
      </c>
      <c r="L975" t="n">
        <v>11.75</v>
      </c>
      <c r="M975" t="n">
        <v>20</v>
      </c>
      <c r="N975" t="n">
        <v>62.07</v>
      </c>
      <c r="O975" t="n">
        <v>31258.21</v>
      </c>
      <c r="P975" t="n">
        <v>343.55</v>
      </c>
      <c r="Q975" t="n">
        <v>1397.34</v>
      </c>
      <c r="R975" t="n">
        <v>91.93000000000001</v>
      </c>
      <c r="S975" t="n">
        <v>66.97</v>
      </c>
      <c r="T975" t="n">
        <v>9858.74</v>
      </c>
      <c r="U975" t="n">
        <v>0.73</v>
      </c>
      <c r="V975" t="n">
        <v>0.85</v>
      </c>
      <c r="W975" t="n">
        <v>5.32</v>
      </c>
      <c r="X975" t="n">
        <v>0.59</v>
      </c>
      <c r="Y975" t="n">
        <v>1</v>
      </c>
      <c r="Z975" t="n">
        <v>10</v>
      </c>
    </row>
    <row r="976">
      <c r="A976" t="n">
        <v>44</v>
      </c>
      <c r="B976" t="n">
        <v>120</v>
      </c>
      <c r="C976" t="inlineStr">
        <is>
          <t xml:space="preserve">CONCLUIDO	</t>
        </is>
      </c>
      <c r="D976" t="n">
        <v>3.5118</v>
      </c>
      <c r="E976" t="n">
        <v>28.48</v>
      </c>
      <c r="F976" t="n">
        <v>24.76</v>
      </c>
      <c r="G976" t="n">
        <v>67.54000000000001</v>
      </c>
      <c r="H976" t="n">
        <v>0.85</v>
      </c>
      <c r="I976" t="n">
        <v>22</v>
      </c>
      <c r="J976" t="n">
        <v>252</v>
      </c>
      <c r="K976" t="n">
        <v>57.72</v>
      </c>
      <c r="L976" t="n">
        <v>12</v>
      </c>
      <c r="M976" t="n">
        <v>20</v>
      </c>
      <c r="N976" t="n">
        <v>62.27</v>
      </c>
      <c r="O976" t="n">
        <v>31313.87</v>
      </c>
      <c r="P976" t="n">
        <v>342.61</v>
      </c>
      <c r="Q976" t="n">
        <v>1397.19</v>
      </c>
      <c r="R976" t="n">
        <v>92.12</v>
      </c>
      <c r="S976" t="n">
        <v>66.97</v>
      </c>
      <c r="T976" t="n">
        <v>9951.360000000001</v>
      </c>
      <c r="U976" t="n">
        <v>0.73</v>
      </c>
      <c r="V976" t="n">
        <v>0.85</v>
      </c>
      <c r="W976" t="n">
        <v>5.33</v>
      </c>
      <c r="X976" t="n">
        <v>0.6</v>
      </c>
      <c r="Y976" t="n">
        <v>1</v>
      </c>
      <c r="Z976" t="n">
        <v>10</v>
      </c>
    </row>
    <row r="977">
      <c r="A977" t="n">
        <v>45</v>
      </c>
      <c r="B977" t="n">
        <v>120</v>
      </c>
      <c r="C977" t="inlineStr">
        <is>
          <t xml:space="preserve">CONCLUIDO	</t>
        </is>
      </c>
      <c r="D977" t="n">
        <v>3.5221</v>
      </c>
      <c r="E977" t="n">
        <v>28.39</v>
      </c>
      <c r="F977" t="n">
        <v>24.73</v>
      </c>
      <c r="G977" t="n">
        <v>70.65000000000001</v>
      </c>
      <c r="H977" t="n">
        <v>0.86</v>
      </c>
      <c r="I977" t="n">
        <v>21</v>
      </c>
      <c r="J977" t="n">
        <v>252.45</v>
      </c>
      <c r="K977" t="n">
        <v>57.72</v>
      </c>
      <c r="L977" t="n">
        <v>12.25</v>
      </c>
      <c r="M977" t="n">
        <v>19</v>
      </c>
      <c r="N977" t="n">
        <v>62.48</v>
      </c>
      <c r="O977" t="n">
        <v>31369.6</v>
      </c>
      <c r="P977" t="n">
        <v>340.07</v>
      </c>
      <c r="Q977" t="n">
        <v>1397.23</v>
      </c>
      <c r="R977" t="n">
        <v>90.81</v>
      </c>
      <c r="S977" t="n">
        <v>66.97</v>
      </c>
      <c r="T977" t="n">
        <v>9301.610000000001</v>
      </c>
      <c r="U977" t="n">
        <v>0.74</v>
      </c>
      <c r="V977" t="n">
        <v>0.85</v>
      </c>
      <c r="W977" t="n">
        <v>5.33</v>
      </c>
      <c r="X977" t="n">
        <v>0.5600000000000001</v>
      </c>
      <c r="Y977" t="n">
        <v>1</v>
      </c>
      <c r="Z977" t="n">
        <v>10</v>
      </c>
    </row>
    <row r="978">
      <c r="A978" t="n">
        <v>46</v>
      </c>
      <c r="B978" t="n">
        <v>120</v>
      </c>
      <c r="C978" t="inlineStr">
        <is>
          <t xml:space="preserve">CONCLUIDO	</t>
        </is>
      </c>
      <c r="D978" t="n">
        <v>3.5197</v>
      </c>
      <c r="E978" t="n">
        <v>28.41</v>
      </c>
      <c r="F978" t="n">
        <v>24.75</v>
      </c>
      <c r="G978" t="n">
        <v>70.7</v>
      </c>
      <c r="H978" t="n">
        <v>0.88</v>
      </c>
      <c r="I978" t="n">
        <v>21</v>
      </c>
      <c r="J978" t="n">
        <v>252.9</v>
      </c>
      <c r="K978" t="n">
        <v>57.72</v>
      </c>
      <c r="L978" t="n">
        <v>12.5</v>
      </c>
      <c r="M978" t="n">
        <v>19</v>
      </c>
      <c r="N978" t="n">
        <v>62.68</v>
      </c>
      <c r="O978" t="n">
        <v>31425.4</v>
      </c>
      <c r="P978" t="n">
        <v>339.49</v>
      </c>
      <c r="Q978" t="n">
        <v>1397.31</v>
      </c>
      <c r="R978" t="n">
        <v>91.45999999999999</v>
      </c>
      <c r="S978" t="n">
        <v>66.97</v>
      </c>
      <c r="T978" t="n">
        <v>9625.84</v>
      </c>
      <c r="U978" t="n">
        <v>0.73</v>
      </c>
      <c r="V978" t="n">
        <v>0.85</v>
      </c>
      <c r="W978" t="n">
        <v>5.33</v>
      </c>
      <c r="X978" t="n">
        <v>0.58</v>
      </c>
      <c r="Y978" t="n">
        <v>1</v>
      </c>
      <c r="Z978" t="n">
        <v>10</v>
      </c>
    </row>
    <row r="979">
      <c r="A979" t="n">
        <v>47</v>
      </c>
      <c r="B979" t="n">
        <v>120</v>
      </c>
      <c r="C979" t="inlineStr">
        <is>
          <t xml:space="preserve">CONCLUIDO	</t>
        </is>
      </c>
      <c r="D979" t="n">
        <v>3.5293</v>
      </c>
      <c r="E979" t="n">
        <v>28.33</v>
      </c>
      <c r="F979" t="n">
        <v>24.71</v>
      </c>
      <c r="G979" t="n">
        <v>74.14</v>
      </c>
      <c r="H979" t="n">
        <v>0.9</v>
      </c>
      <c r="I979" t="n">
        <v>20</v>
      </c>
      <c r="J979" t="n">
        <v>253.35</v>
      </c>
      <c r="K979" t="n">
        <v>57.72</v>
      </c>
      <c r="L979" t="n">
        <v>12.75</v>
      </c>
      <c r="M979" t="n">
        <v>18</v>
      </c>
      <c r="N979" t="n">
        <v>62.88</v>
      </c>
      <c r="O979" t="n">
        <v>31481.28</v>
      </c>
      <c r="P979" t="n">
        <v>337.54</v>
      </c>
      <c r="Q979" t="n">
        <v>1397.17</v>
      </c>
      <c r="R979" t="n">
        <v>90.37</v>
      </c>
      <c r="S979" t="n">
        <v>66.97</v>
      </c>
      <c r="T979" t="n">
        <v>9085.120000000001</v>
      </c>
      <c r="U979" t="n">
        <v>0.74</v>
      </c>
      <c r="V979" t="n">
        <v>0.85</v>
      </c>
      <c r="W979" t="n">
        <v>5.33</v>
      </c>
      <c r="X979" t="n">
        <v>0.55</v>
      </c>
      <c r="Y979" t="n">
        <v>1</v>
      </c>
      <c r="Z979" t="n">
        <v>10</v>
      </c>
    </row>
    <row r="980">
      <c r="A980" t="n">
        <v>48</v>
      </c>
      <c r="B980" t="n">
        <v>120</v>
      </c>
      <c r="C980" t="inlineStr">
        <is>
          <t xml:space="preserve">CONCLUIDO	</t>
        </is>
      </c>
      <c r="D980" t="n">
        <v>3.5311</v>
      </c>
      <c r="E980" t="n">
        <v>28.32</v>
      </c>
      <c r="F980" t="n">
        <v>24.7</v>
      </c>
      <c r="G980" t="n">
        <v>74.09999999999999</v>
      </c>
      <c r="H980" t="n">
        <v>0.91</v>
      </c>
      <c r="I980" t="n">
        <v>20</v>
      </c>
      <c r="J980" t="n">
        <v>253.81</v>
      </c>
      <c r="K980" t="n">
        <v>57.72</v>
      </c>
      <c r="L980" t="n">
        <v>13</v>
      </c>
      <c r="M980" t="n">
        <v>18</v>
      </c>
      <c r="N980" t="n">
        <v>63.08</v>
      </c>
      <c r="O980" t="n">
        <v>31537.23</v>
      </c>
      <c r="P980" t="n">
        <v>337.25</v>
      </c>
      <c r="Q980" t="n">
        <v>1397.21</v>
      </c>
      <c r="R980" t="n">
        <v>89.87</v>
      </c>
      <c r="S980" t="n">
        <v>66.97</v>
      </c>
      <c r="T980" t="n">
        <v>8835.370000000001</v>
      </c>
      <c r="U980" t="n">
        <v>0.75</v>
      </c>
      <c r="V980" t="n">
        <v>0.85</v>
      </c>
      <c r="W980" t="n">
        <v>5.33</v>
      </c>
      <c r="X980" t="n">
        <v>0.53</v>
      </c>
      <c r="Y980" t="n">
        <v>1</v>
      </c>
      <c r="Z980" t="n">
        <v>10</v>
      </c>
    </row>
    <row r="981">
      <c r="A981" t="n">
        <v>49</v>
      </c>
      <c r="B981" t="n">
        <v>120</v>
      </c>
      <c r="C981" t="inlineStr">
        <is>
          <t xml:space="preserve">CONCLUIDO	</t>
        </is>
      </c>
      <c r="D981" t="n">
        <v>3.5297</v>
      </c>
      <c r="E981" t="n">
        <v>28.33</v>
      </c>
      <c r="F981" t="n">
        <v>24.71</v>
      </c>
      <c r="G981" t="n">
        <v>74.13</v>
      </c>
      <c r="H981" t="n">
        <v>0.93</v>
      </c>
      <c r="I981" t="n">
        <v>20</v>
      </c>
      <c r="J981" t="n">
        <v>254.26</v>
      </c>
      <c r="K981" t="n">
        <v>57.72</v>
      </c>
      <c r="L981" t="n">
        <v>13.25</v>
      </c>
      <c r="M981" t="n">
        <v>18</v>
      </c>
      <c r="N981" t="n">
        <v>63.29</v>
      </c>
      <c r="O981" t="n">
        <v>31593.26</v>
      </c>
      <c r="P981" t="n">
        <v>334.07</v>
      </c>
      <c r="Q981" t="n">
        <v>1397.22</v>
      </c>
      <c r="R981" t="n">
        <v>90.28</v>
      </c>
      <c r="S981" t="n">
        <v>66.97</v>
      </c>
      <c r="T981" t="n">
        <v>9041.98</v>
      </c>
      <c r="U981" t="n">
        <v>0.74</v>
      </c>
      <c r="V981" t="n">
        <v>0.85</v>
      </c>
      <c r="W981" t="n">
        <v>5.33</v>
      </c>
      <c r="X981" t="n">
        <v>0.55</v>
      </c>
      <c r="Y981" t="n">
        <v>1</v>
      </c>
      <c r="Z981" t="n">
        <v>10</v>
      </c>
    </row>
    <row r="982">
      <c r="A982" t="n">
        <v>50</v>
      </c>
      <c r="B982" t="n">
        <v>120</v>
      </c>
      <c r="C982" t="inlineStr">
        <is>
          <t xml:space="preserve">CONCLUIDO	</t>
        </is>
      </c>
      <c r="D982" t="n">
        <v>3.5387</v>
      </c>
      <c r="E982" t="n">
        <v>28.26</v>
      </c>
      <c r="F982" t="n">
        <v>24.68</v>
      </c>
      <c r="G982" t="n">
        <v>77.95</v>
      </c>
      <c r="H982" t="n">
        <v>0.9399999999999999</v>
      </c>
      <c r="I982" t="n">
        <v>19</v>
      </c>
      <c r="J982" t="n">
        <v>254.72</v>
      </c>
      <c r="K982" t="n">
        <v>57.72</v>
      </c>
      <c r="L982" t="n">
        <v>13.5</v>
      </c>
      <c r="M982" t="n">
        <v>17</v>
      </c>
      <c r="N982" t="n">
        <v>63.49</v>
      </c>
      <c r="O982" t="n">
        <v>31649.36</v>
      </c>
      <c r="P982" t="n">
        <v>334.82</v>
      </c>
      <c r="Q982" t="n">
        <v>1397.17</v>
      </c>
      <c r="R982" t="n">
        <v>89.58</v>
      </c>
      <c r="S982" t="n">
        <v>66.97</v>
      </c>
      <c r="T982" t="n">
        <v>8696.469999999999</v>
      </c>
      <c r="U982" t="n">
        <v>0.75</v>
      </c>
      <c r="V982" t="n">
        <v>0.85</v>
      </c>
      <c r="W982" t="n">
        <v>5.32</v>
      </c>
      <c r="X982" t="n">
        <v>0.52</v>
      </c>
      <c r="Y982" t="n">
        <v>1</v>
      </c>
      <c r="Z982" t="n">
        <v>10</v>
      </c>
    </row>
    <row r="983">
      <c r="A983" t="n">
        <v>51</v>
      </c>
      <c r="B983" t="n">
        <v>120</v>
      </c>
      <c r="C983" t="inlineStr">
        <is>
          <t xml:space="preserve">CONCLUIDO	</t>
        </is>
      </c>
      <c r="D983" t="n">
        <v>3.5391</v>
      </c>
      <c r="E983" t="n">
        <v>28.26</v>
      </c>
      <c r="F983" t="n">
        <v>24.68</v>
      </c>
      <c r="G983" t="n">
        <v>77.94</v>
      </c>
      <c r="H983" t="n">
        <v>0.96</v>
      </c>
      <c r="I983" t="n">
        <v>19</v>
      </c>
      <c r="J983" t="n">
        <v>255.17</v>
      </c>
      <c r="K983" t="n">
        <v>57.72</v>
      </c>
      <c r="L983" t="n">
        <v>13.75</v>
      </c>
      <c r="M983" t="n">
        <v>17</v>
      </c>
      <c r="N983" t="n">
        <v>63.7</v>
      </c>
      <c r="O983" t="n">
        <v>31705.54</v>
      </c>
      <c r="P983" t="n">
        <v>333.1</v>
      </c>
      <c r="Q983" t="n">
        <v>1397.24</v>
      </c>
      <c r="R983" t="n">
        <v>89.34</v>
      </c>
      <c r="S983" t="n">
        <v>66.97</v>
      </c>
      <c r="T983" t="n">
        <v>8578.24</v>
      </c>
      <c r="U983" t="n">
        <v>0.75</v>
      </c>
      <c r="V983" t="n">
        <v>0.85</v>
      </c>
      <c r="W983" t="n">
        <v>5.33</v>
      </c>
      <c r="X983" t="n">
        <v>0.52</v>
      </c>
      <c r="Y983" t="n">
        <v>1</v>
      </c>
      <c r="Z983" t="n">
        <v>10</v>
      </c>
    </row>
    <row r="984">
      <c r="A984" t="n">
        <v>52</v>
      </c>
      <c r="B984" t="n">
        <v>120</v>
      </c>
      <c r="C984" t="inlineStr">
        <is>
          <t xml:space="preserve">CONCLUIDO	</t>
        </is>
      </c>
      <c r="D984" t="n">
        <v>3.5491</v>
      </c>
      <c r="E984" t="n">
        <v>28.18</v>
      </c>
      <c r="F984" t="n">
        <v>24.65</v>
      </c>
      <c r="G984" t="n">
        <v>82.16</v>
      </c>
      <c r="H984" t="n">
        <v>0.97</v>
      </c>
      <c r="I984" t="n">
        <v>18</v>
      </c>
      <c r="J984" t="n">
        <v>255.63</v>
      </c>
      <c r="K984" t="n">
        <v>57.72</v>
      </c>
      <c r="L984" t="n">
        <v>14</v>
      </c>
      <c r="M984" t="n">
        <v>16</v>
      </c>
      <c r="N984" t="n">
        <v>63.91</v>
      </c>
      <c r="O984" t="n">
        <v>31761.8</v>
      </c>
      <c r="P984" t="n">
        <v>330.28</v>
      </c>
      <c r="Q984" t="n">
        <v>1397.17</v>
      </c>
      <c r="R984" t="n">
        <v>88.29000000000001</v>
      </c>
      <c r="S984" t="n">
        <v>66.97</v>
      </c>
      <c r="T984" t="n">
        <v>8059.16</v>
      </c>
      <c r="U984" t="n">
        <v>0.76</v>
      </c>
      <c r="V984" t="n">
        <v>0.85</v>
      </c>
      <c r="W984" t="n">
        <v>5.32</v>
      </c>
      <c r="X984" t="n">
        <v>0.48</v>
      </c>
      <c r="Y984" t="n">
        <v>1</v>
      </c>
      <c r="Z984" t="n">
        <v>10</v>
      </c>
    </row>
    <row r="985">
      <c r="A985" t="n">
        <v>53</v>
      </c>
      <c r="B985" t="n">
        <v>120</v>
      </c>
      <c r="C985" t="inlineStr">
        <is>
          <t xml:space="preserve">CONCLUIDO	</t>
        </is>
      </c>
      <c r="D985" t="n">
        <v>3.5474</v>
      </c>
      <c r="E985" t="n">
        <v>28.19</v>
      </c>
      <c r="F985" t="n">
        <v>24.66</v>
      </c>
      <c r="G985" t="n">
        <v>82.2</v>
      </c>
      <c r="H985" t="n">
        <v>0.99</v>
      </c>
      <c r="I985" t="n">
        <v>18</v>
      </c>
      <c r="J985" t="n">
        <v>256.09</v>
      </c>
      <c r="K985" t="n">
        <v>57.72</v>
      </c>
      <c r="L985" t="n">
        <v>14.25</v>
      </c>
      <c r="M985" t="n">
        <v>16</v>
      </c>
      <c r="N985" t="n">
        <v>64.11</v>
      </c>
      <c r="O985" t="n">
        <v>31818.13</v>
      </c>
      <c r="P985" t="n">
        <v>330.96</v>
      </c>
      <c r="Q985" t="n">
        <v>1397.17</v>
      </c>
      <c r="R985" t="n">
        <v>88.94</v>
      </c>
      <c r="S985" t="n">
        <v>66.97</v>
      </c>
      <c r="T985" t="n">
        <v>8380.58</v>
      </c>
      <c r="U985" t="n">
        <v>0.75</v>
      </c>
      <c r="V985" t="n">
        <v>0.85</v>
      </c>
      <c r="W985" t="n">
        <v>5.32</v>
      </c>
      <c r="X985" t="n">
        <v>0.5</v>
      </c>
      <c r="Y985" t="n">
        <v>1</v>
      </c>
      <c r="Z985" t="n">
        <v>10</v>
      </c>
    </row>
    <row r="986">
      <c r="A986" t="n">
        <v>54</v>
      </c>
      <c r="B986" t="n">
        <v>120</v>
      </c>
      <c r="C986" t="inlineStr">
        <is>
          <t xml:space="preserve">CONCLUIDO	</t>
        </is>
      </c>
      <c r="D986" t="n">
        <v>3.5492</v>
      </c>
      <c r="E986" t="n">
        <v>28.18</v>
      </c>
      <c r="F986" t="n">
        <v>24.65</v>
      </c>
      <c r="G986" t="n">
        <v>82.15000000000001</v>
      </c>
      <c r="H986" t="n">
        <v>1.01</v>
      </c>
      <c r="I986" t="n">
        <v>18</v>
      </c>
      <c r="J986" t="n">
        <v>256.54</v>
      </c>
      <c r="K986" t="n">
        <v>57.72</v>
      </c>
      <c r="L986" t="n">
        <v>14.5</v>
      </c>
      <c r="M986" t="n">
        <v>16</v>
      </c>
      <c r="N986" t="n">
        <v>64.31999999999999</v>
      </c>
      <c r="O986" t="n">
        <v>31874.54</v>
      </c>
      <c r="P986" t="n">
        <v>328.16</v>
      </c>
      <c r="Q986" t="n">
        <v>1397.26</v>
      </c>
      <c r="R986" t="n">
        <v>88.18000000000001</v>
      </c>
      <c r="S986" t="n">
        <v>66.97</v>
      </c>
      <c r="T986" t="n">
        <v>8001.98</v>
      </c>
      <c r="U986" t="n">
        <v>0.76</v>
      </c>
      <c r="V986" t="n">
        <v>0.85</v>
      </c>
      <c r="W986" t="n">
        <v>5.32</v>
      </c>
      <c r="X986" t="n">
        <v>0.48</v>
      </c>
      <c r="Y986" t="n">
        <v>1</v>
      </c>
      <c r="Z986" t="n">
        <v>10</v>
      </c>
    </row>
    <row r="987">
      <c r="A987" t="n">
        <v>55</v>
      </c>
      <c r="B987" t="n">
        <v>120</v>
      </c>
      <c r="C987" t="inlineStr">
        <is>
          <t xml:space="preserve">CONCLUIDO	</t>
        </is>
      </c>
      <c r="D987" t="n">
        <v>3.5612</v>
      </c>
      <c r="E987" t="n">
        <v>28.08</v>
      </c>
      <c r="F987" t="n">
        <v>24.6</v>
      </c>
      <c r="G987" t="n">
        <v>86.81</v>
      </c>
      <c r="H987" t="n">
        <v>1.02</v>
      </c>
      <c r="I987" t="n">
        <v>17</v>
      </c>
      <c r="J987" t="n">
        <v>257</v>
      </c>
      <c r="K987" t="n">
        <v>57.72</v>
      </c>
      <c r="L987" t="n">
        <v>14.75</v>
      </c>
      <c r="M987" t="n">
        <v>15</v>
      </c>
      <c r="N987" t="n">
        <v>64.53</v>
      </c>
      <c r="O987" t="n">
        <v>31931.15</v>
      </c>
      <c r="P987" t="n">
        <v>325.49</v>
      </c>
      <c r="Q987" t="n">
        <v>1397.17</v>
      </c>
      <c r="R987" t="n">
        <v>86.62</v>
      </c>
      <c r="S987" t="n">
        <v>66.97</v>
      </c>
      <c r="T987" t="n">
        <v>7228.77</v>
      </c>
      <c r="U987" t="n">
        <v>0.77</v>
      </c>
      <c r="V987" t="n">
        <v>0.86</v>
      </c>
      <c r="W987" t="n">
        <v>5.32</v>
      </c>
      <c r="X987" t="n">
        <v>0.43</v>
      </c>
      <c r="Y987" t="n">
        <v>1</v>
      </c>
      <c r="Z987" t="n">
        <v>10</v>
      </c>
    </row>
    <row r="988">
      <c r="A988" t="n">
        <v>56</v>
      </c>
      <c r="B988" t="n">
        <v>120</v>
      </c>
      <c r="C988" t="inlineStr">
        <is>
          <t xml:space="preserve">CONCLUIDO	</t>
        </is>
      </c>
      <c r="D988" t="n">
        <v>3.5582</v>
      </c>
      <c r="E988" t="n">
        <v>28.1</v>
      </c>
      <c r="F988" t="n">
        <v>24.62</v>
      </c>
      <c r="G988" t="n">
        <v>86.90000000000001</v>
      </c>
      <c r="H988" t="n">
        <v>1.04</v>
      </c>
      <c r="I988" t="n">
        <v>17</v>
      </c>
      <c r="J988" t="n">
        <v>257.46</v>
      </c>
      <c r="K988" t="n">
        <v>57.72</v>
      </c>
      <c r="L988" t="n">
        <v>15</v>
      </c>
      <c r="M988" t="n">
        <v>15</v>
      </c>
      <c r="N988" t="n">
        <v>64.73999999999999</v>
      </c>
      <c r="O988" t="n">
        <v>31987.71</v>
      </c>
      <c r="P988" t="n">
        <v>326.65</v>
      </c>
      <c r="Q988" t="n">
        <v>1397.28</v>
      </c>
      <c r="R988" t="n">
        <v>87.38</v>
      </c>
      <c r="S988" t="n">
        <v>66.97</v>
      </c>
      <c r="T988" t="n">
        <v>7608.72</v>
      </c>
      <c r="U988" t="n">
        <v>0.77</v>
      </c>
      <c r="V988" t="n">
        <v>0.85</v>
      </c>
      <c r="W988" t="n">
        <v>5.32</v>
      </c>
      <c r="X988" t="n">
        <v>0.46</v>
      </c>
      <c r="Y988" t="n">
        <v>1</v>
      </c>
      <c r="Z988" t="n">
        <v>10</v>
      </c>
    </row>
    <row r="989">
      <c r="A989" t="n">
        <v>57</v>
      </c>
      <c r="B989" t="n">
        <v>120</v>
      </c>
      <c r="C989" t="inlineStr">
        <is>
          <t xml:space="preserve">CONCLUIDO	</t>
        </is>
      </c>
      <c r="D989" t="n">
        <v>3.5577</v>
      </c>
      <c r="E989" t="n">
        <v>28.11</v>
      </c>
      <c r="F989" t="n">
        <v>24.62</v>
      </c>
      <c r="G989" t="n">
        <v>86.91</v>
      </c>
      <c r="H989" t="n">
        <v>1.05</v>
      </c>
      <c r="I989" t="n">
        <v>17</v>
      </c>
      <c r="J989" t="n">
        <v>257.92</v>
      </c>
      <c r="K989" t="n">
        <v>57.72</v>
      </c>
      <c r="L989" t="n">
        <v>15.25</v>
      </c>
      <c r="M989" t="n">
        <v>15</v>
      </c>
      <c r="N989" t="n">
        <v>64.95</v>
      </c>
      <c r="O989" t="n">
        <v>32044.35</v>
      </c>
      <c r="P989" t="n">
        <v>323.98</v>
      </c>
      <c r="Q989" t="n">
        <v>1397.24</v>
      </c>
      <c r="R989" t="n">
        <v>87.59</v>
      </c>
      <c r="S989" t="n">
        <v>66.97</v>
      </c>
      <c r="T989" t="n">
        <v>7710.71</v>
      </c>
      <c r="U989" t="n">
        <v>0.76</v>
      </c>
      <c r="V989" t="n">
        <v>0.85</v>
      </c>
      <c r="W989" t="n">
        <v>5.32</v>
      </c>
      <c r="X989" t="n">
        <v>0.46</v>
      </c>
      <c r="Y989" t="n">
        <v>1</v>
      </c>
      <c r="Z989" t="n">
        <v>10</v>
      </c>
    </row>
    <row r="990">
      <c r="A990" t="n">
        <v>58</v>
      </c>
      <c r="B990" t="n">
        <v>120</v>
      </c>
      <c r="C990" t="inlineStr">
        <is>
          <t xml:space="preserve">CONCLUIDO	</t>
        </is>
      </c>
      <c r="D990" t="n">
        <v>3.567</v>
      </c>
      <c r="E990" t="n">
        <v>28.04</v>
      </c>
      <c r="F990" t="n">
        <v>24.6</v>
      </c>
      <c r="G990" t="n">
        <v>92.23999999999999</v>
      </c>
      <c r="H990" t="n">
        <v>1.07</v>
      </c>
      <c r="I990" t="n">
        <v>16</v>
      </c>
      <c r="J990" t="n">
        <v>258.38</v>
      </c>
      <c r="K990" t="n">
        <v>57.72</v>
      </c>
      <c r="L990" t="n">
        <v>15.5</v>
      </c>
      <c r="M990" t="n">
        <v>14</v>
      </c>
      <c r="N990" t="n">
        <v>65.16</v>
      </c>
      <c r="O990" t="n">
        <v>32101.07</v>
      </c>
      <c r="P990" t="n">
        <v>322.77</v>
      </c>
      <c r="Q990" t="n">
        <v>1397.25</v>
      </c>
      <c r="R990" t="n">
        <v>86.61</v>
      </c>
      <c r="S990" t="n">
        <v>66.97</v>
      </c>
      <c r="T990" t="n">
        <v>7229.09</v>
      </c>
      <c r="U990" t="n">
        <v>0.77</v>
      </c>
      <c r="V990" t="n">
        <v>0.86</v>
      </c>
      <c r="W990" t="n">
        <v>5.32</v>
      </c>
      <c r="X990" t="n">
        <v>0.43</v>
      </c>
      <c r="Y990" t="n">
        <v>1</v>
      </c>
      <c r="Z990" t="n">
        <v>10</v>
      </c>
    </row>
    <row r="991">
      <c r="A991" t="n">
        <v>59</v>
      </c>
      <c r="B991" t="n">
        <v>120</v>
      </c>
      <c r="C991" t="inlineStr">
        <is>
          <t xml:space="preserve">CONCLUIDO	</t>
        </is>
      </c>
      <c r="D991" t="n">
        <v>3.5662</v>
      </c>
      <c r="E991" t="n">
        <v>28.04</v>
      </c>
      <c r="F991" t="n">
        <v>24.6</v>
      </c>
      <c r="G991" t="n">
        <v>92.26000000000001</v>
      </c>
      <c r="H991" t="n">
        <v>1.08</v>
      </c>
      <c r="I991" t="n">
        <v>16</v>
      </c>
      <c r="J991" t="n">
        <v>258.84</v>
      </c>
      <c r="K991" t="n">
        <v>57.72</v>
      </c>
      <c r="L991" t="n">
        <v>15.75</v>
      </c>
      <c r="M991" t="n">
        <v>14</v>
      </c>
      <c r="N991" t="n">
        <v>65.37</v>
      </c>
      <c r="O991" t="n">
        <v>32157.87</v>
      </c>
      <c r="P991" t="n">
        <v>322.36</v>
      </c>
      <c r="Q991" t="n">
        <v>1397.18</v>
      </c>
      <c r="R991" t="n">
        <v>86.84999999999999</v>
      </c>
      <c r="S991" t="n">
        <v>66.97</v>
      </c>
      <c r="T991" t="n">
        <v>7346.66</v>
      </c>
      <c r="U991" t="n">
        <v>0.77</v>
      </c>
      <c r="V991" t="n">
        <v>0.86</v>
      </c>
      <c r="W991" t="n">
        <v>5.32</v>
      </c>
      <c r="X991" t="n">
        <v>0.44</v>
      </c>
      <c r="Y991" t="n">
        <v>1</v>
      </c>
      <c r="Z991" t="n">
        <v>10</v>
      </c>
    </row>
    <row r="992">
      <c r="A992" t="n">
        <v>60</v>
      </c>
      <c r="B992" t="n">
        <v>120</v>
      </c>
      <c r="C992" t="inlineStr">
        <is>
          <t xml:space="preserve">CONCLUIDO	</t>
        </is>
      </c>
      <c r="D992" t="n">
        <v>3.5646</v>
      </c>
      <c r="E992" t="n">
        <v>28.05</v>
      </c>
      <c r="F992" t="n">
        <v>24.62</v>
      </c>
      <c r="G992" t="n">
        <v>92.31</v>
      </c>
      <c r="H992" t="n">
        <v>1.1</v>
      </c>
      <c r="I992" t="n">
        <v>16</v>
      </c>
      <c r="J992" t="n">
        <v>259.3</v>
      </c>
      <c r="K992" t="n">
        <v>57.72</v>
      </c>
      <c r="L992" t="n">
        <v>16</v>
      </c>
      <c r="M992" t="n">
        <v>14</v>
      </c>
      <c r="N992" t="n">
        <v>65.58</v>
      </c>
      <c r="O992" t="n">
        <v>32214.75</v>
      </c>
      <c r="P992" t="n">
        <v>321.82</v>
      </c>
      <c r="Q992" t="n">
        <v>1397.23</v>
      </c>
      <c r="R992" t="n">
        <v>87.3</v>
      </c>
      <c r="S992" t="n">
        <v>66.97</v>
      </c>
      <c r="T992" t="n">
        <v>7571.97</v>
      </c>
      <c r="U992" t="n">
        <v>0.77</v>
      </c>
      <c r="V992" t="n">
        <v>0.86</v>
      </c>
      <c r="W992" t="n">
        <v>5.32</v>
      </c>
      <c r="X992" t="n">
        <v>0.45</v>
      </c>
      <c r="Y992" t="n">
        <v>1</v>
      </c>
      <c r="Z992" t="n">
        <v>10</v>
      </c>
    </row>
    <row r="993">
      <c r="A993" t="n">
        <v>61</v>
      </c>
      <c r="B993" t="n">
        <v>120</v>
      </c>
      <c r="C993" t="inlineStr">
        <is>
          <t xml:space="preserve">CONCLUIDO	</t>
        </is>
      </c>
      <c r="D993" t="n">
        <v>3.5678</v>
      </c>
      <c r="E993" t="n">
        <v>28.03</v>
      </c>
      <c r="F993" t="n">
        <v>24.59</v>
      </c>
      <c r="G993" t="n">
        <v>92.22</v>
      </c>
      <c r="H993" t="n">
        <v>1.11</v>
      </c>
      <c r="I993" t="n">
        <v>16</v>
      </c>
      <c r="J993" t="n">
        <v>259.76</v>
      </c>
      <c r="K993" t="n">
        <v>57.72</v>
      </c>
      <c r="L993" t="n">
        <v>16.25</v>
      </c>
      <c r="M993" t="n">
        <v>14</v>
      </c>
      <c r="N993" t="n">
        <v>65.79000000000001</v>
      </c>
      <c r="O993" t="n">
        <v>32271.71</v>
      </c>
      <c r="P993" t="n">
        <v>319.83</v>
      </c>
      <c r="Q993" t="n">
        <v>1397.26</v>
      </c>
      <c r="R993" t="n">
        <v>86.31999999999999</v>
      </c>
      <c r="S993" t="n">
        <v>66.97</v>
      </c>
      <c r="T993" t="n">
        <v>7084.14</v>
      </c>
      <c r="U993" t="n">
        <v>0.78</v>
      </c>
      <c r="V993" t="n">
        <v>0.86</v>
      </c>
      <c r="W993" t="n">
        <v>5.32</v>
      </c>
      <c r="X993" t="n">
        <v>0.42</v>
      </c>
      <c r="Y993" t="n">
        <v>1</v>
      </c>
      <c r="Z993" t="n">
        <v>10</v>
      </c>
    </row>
    <row r="994">
      <c r="A994" t="n">
        <v>62</v>
      </c>
      <c r="B994" t="n">
        <v>120</v>
      </c>
      <c r="C994" t="inlineStr">
        <is>
          <t xml:space="preserve">CONCLUIDO	</t>
        </is>
      </c>
      <c r="D994" t="n">
        <v>3.5787</v>
      </c>
      <c r="E994" t="n">
        <v>27.94</v>
      </c>
      <c r="F994" t="n">
        <v>24.55</v>
      </c>
      <c r="G994" t="n">
        <v>98.2</v>
      </c>
      <c r="H994" t="n">
        <v>1.13</v>
      </c>
      <c r="I994" t="n">
        <v>15</v>
      </c>
      <c r="J994" t="n">
        <v>260.23</v>
      </c>
      <c r="K994" t="n">
        <v>57.72</v>
      </c>
      <c r="L994" t="n">
        <v>16.5</v>
      </c>
      <c r="M994" t="n">
        <v>13</v>
      </c>
      <c r="N994" t="n">
        <v>66</v>
      </c>
      <c r="O994" t="n">
        <v>32328.74</v>
      </c>
      <c r="P994" t="n">
        <v>317.98</v>
      </c>
      <c r="Q994" t="n">
        <v>1397.19</v>
      </c>
      <c r="R994" t="n">
        <v>85.19</v>
      </c>
      <c r="S994" t="n">
        <v>66.97</v>
      </c>
      <c r="T994" t="n">
        <v>6524.18</v>
      </c>
      <c r="U994" t="n">
        <v>0.79</v>
      </c>
      <c r="V994" t="n">
        <v>0.86</v>
      </c>
      <c r="W994" t="n">
        <v>5.31</v>
      </c>
      <c r="X994" t="n">
        <v>0.39</v>
      </c>
      <c r="Y994" t="n">
        <v>1</v>
      </c>
      <c r="Z994" t="n">
        <v>10</v>
      </c>
    </row>
    <row r="995">
      <c r="A995" t="n">
        <v>63</v>
      </c>
      <c r="B995" t="n">
        <v>120</v>
      </c>
      <c r="C995" t="inlineStr">
        <is>
          <t xml:space="preserve">CONCLUIDO	</t>
        </is>
      </c>
      <c r="D995" t="n">
        <v>3.5749</v>
      </c>
      <c r="E995" t="n">
        <v>27.97</v>
      </c>
      <c r="F995" t="n">
        <v>24.58</v>
      </c>
      <c r="G995" t="n">
        <v>98.31999999999999</v>
      </c>
      <c r="H995" t="n">
        <v>1.14</v>
      </c>
      <c r="I995" t="n">
        <v>15</v>
      </c>
      <c r="J995" t="n">
        <v>260.69</v>
      </c>
      <c r="K995" t="n">
        <v>57.72</v>
      </c>
      <c r="L995" t="n">
        <v>16.75</v>
      </c>
      <c r="M995" t="n">
        <v>13</v>
      </c>
      <c r="N995" t="n">
        <v>66.20999999999999</v>
      </c>
      <c r="O995" t="n">
        <v>32385.86</v>
      </c>
      <c r="P995" t="n">
        <v>316.77</v>
      </c>
      <c r="Q995" t="n">
        <v>1397.18</v>
      </c>
      <c r="R995" t="n">
        <v>85.98999999999999</v>
      </c>
      <c r="S995" t="n">
        <v>66.97</v>
      </c>
      <c r="T995" t="n">
        <v>6922.98</v>
      </c>
      <c r="U995" t="n">
        <v>0.78</v>
      </c>
      <c r="V995" t="n">
        <v>0.86</v>
      </c>
      <c r="W995" t="n">
        <v>5.32</v>
      </c>
      <c r="X995" t="n">
        <v>0.41</v>
      </c>
      <c r="Y995" t="n">
        <v>1</v>
      </c>
      <c r="Z995" t="n">
        <v>10</v>
      </c>
    </row>
    <row r="996">
      <c r="A996" t="n">
        <v>64</v>
      </c>
      <c r="B996" t="n">
        <v>120</v>
      </c>
      <c r="C996" t="inlineStr">
        <is>
          <t xml:space="preserve">CONCLUIDO	</t>
        </is>
      </c>
      <c r="D996" t="n">
        <v>3.5776</v>
      </c>
      <c r="E996" t="n">
        <v>27.95</v>
      </c>
      <c r="F996" t="n">
        <v>24.56</v>
      </c>
      <c r="G996" t="n">
        <v>98.23999999999999</v>
      </c>
      <c r="H996" t="n">
        <v>1.16</v>
      </c>
      <c r="I996" t="n">
        <v>15</v>
      </c>
      <c r="J996" t="n">
        <v>261.15</v>
      </c>
      <c r="K996" t="n">
        <v>57.72</v>
      </c>
      <c r="L996" t="n">
        <v>17</v>
      </c>
      <c r="M996" t="n">
        <v>13</v>
      </c>
      <c r="N996" t="n">
        <v>66.43000000000001</v>
      </c>
      <c r="O996" t="n">
        <v>32443.05</v>
      </c>
      <c r="P996" t="n">
        <v>313.51</v>
      </c>
      <c r="Q996" t="n">
        <v>1397.17</v>
      </c>
      <c r="R996" t="n">
        <v>85.37</v>
      </c>
      <c r="S996" t="n">
        <v>66.97</v>
      </c>
      <c r="T996" t="n">
        <v>6612</v>
      </c>
      <c r="U996" t="n">
        <v>0.78</v>
      </c>
      <c r="V996" t="n">
        <v>0.86</v>
      </c>
      <c r="W996" t="n">
        <v>5.32</v>
      </c>
      <c r="X996" t="n">
        <v>0.39</v>
      </c>
      <c r="Y996" t="n">
        <v>1</v>
      </c>
      <c r="Z996" t="n">
        <v>10</v>
      </c>
    </row>
    <row r="997">
      <c r="A997" t="n">
        <v>65</v>
      </c>
      <c r="B997" t="n">
        <v>120</v>
      </c>
      <c r="C997" t="inlineStr">
        <is>
          <t xml:space="preserve">CONCLUIDO	</t>
        </is>
      </c>
      <c r="D997" t="n">
        <v>3.5875</v>
      </c>
      <c r="E997" t="n">
        <v>27.87</v>
      </c>
      <c r="F997" t="n">
        <v>24.53</v>
      </c>
      <c r="G997" t="n">
        <v>105.12</v>
      </c>
      <c r="H997" t="n">
        <v>1.17</v>
      </c>
      <c r="I997" t="n">
        <v>14</v>
      </c>
      <c r="J997" t="n">
        <v>261.62</v>
      </c>
      <c r="K997" t="n">
        <v>57.72</v>
      </c>
      <c r="L997" t="n">
        <v>17.25</v>
      </c>
      <c r="M997" t="n">
        <v>12</v>
      </c>
      <c r="N997" t="n">
        <v>66.64</v>
      </c>
      <c r="O997" t="n">
        <v>32500.33</v>
      </c>
      <c r="P997" t="n">
        <v>311.66</v>
      </c>
      <c r="Q997" t="n">
        <v>1397.2</v>
      </c>
      <c r="R997" t="n">
        <v>84.42</v>
      </c>
      <c r="S997" t="n">
        <v>66.97</v>
      </c>
      <c r="T997" t="n">
        <v>6143.39</v>
      </c>
      <c r="U997" t="n">
        <v>0.79</v>
      </c>
      <c r="V997" t="n">
        <v>0.86</v>
      </c>
      <c r="W997" t="n">
        <v>5.31</v>
      </c>
      <c r="X997" t="n">
        <v>0.36</v>
      </c>
      <c r="Y997" t="n">
        <v>1</v>
      </c>
      <c r="Z997" t="n">
        <v>10</v>
      </c>
    </row>
    <row r="998">
      <c r="A998" t="n">
        <v>66</v>
      </c>
      <c r="B998" t="n">
        <v>120</v>
      </c>
      <c r="C998" t="inlineStr">
        <is>
          <t xml:space="preserve">CONCLUIDO	</t>
        </is>
      </c>
      <c r="D998" t="n">
        <v>3.5878</v>
      </c>
      <c r="E998" t="n">
        <v>27.87</v>
      </c>
      <c r="F998" t="n">
        <v>24.53</v>
      </c>
      <c r="G998" t="n">
        <v>105.11</v>
      </c>
      <c r="H998" t="n">
        <v>1.19</v>
      </c>
      <c r="I998" t="n">
        <v>14</v>
      </c>
      <c r="J998" t="n">
        <v>262.08</v>
      </c>
      <c r="K998" t="n">
        <v>57.72</v>
      </c>
      <c r="L998" t="n">
        <v>17.5</v>
      </c>
      <c r="M998" t="n">
        <v>10</v>
      </c>
      <c r="N998" t="n">
        <v>66.86</v>
      </c>
      <c r="O998" t="n">
        <v>32557.69</v>
      </c>
      <c r="P998" t="n">
        <v>311.55</v>
      </c>
      <c r="Q998" t="n">
        <v>1397.17</v>
      </c>
      <c r="R998" t="n">
        <v>84.14</v>
      </c>
      <c r="S998" t="n">
        <v>66.97</v>
      </c>
      <c r="T998" t="n">
        <v>6003.27</v>
      </c>
      <c r="U998" t="n">
        <v>0.8</v>
      </c>
      <c r="V998" t="n">
        <v>0.86</v>
      </c>
      <c r="W998" t="n">
        <v>5.32</v>
      </c>
      <c r="X998" t="n">
        <v>0.36</v>
      </c>
      <c r="Y998" t="n">
        <v>1</v>
      </c>
      <c r="Z998" t="n">
        <v>10</v>
      </c>
    </row>
    <row r="999">
      <c r="A999" t="n">
        <v>67</v>
      </c>
      <c r="B999" t="n">
        <v>120</v>
      </c>
      <c r="C999" t="inlineStr">
        <is>
          <t xml:space="preserve">CONCLUIDO	</t>
        </is>
      </c>
      <c r="D999" t="n">
        <v>3.588</v>
      </c>
      <c r="E999" t="n">
        <v>27.87</v>
      </c>
      <c r="F999" t="n">
        <v>24.52</v>
      </c>
      <c r="G999" t="n">
        <v>105.1</v>
      </c>
      <c r="H999" t="n">
        <v>1.2</v>
      </c>
      <c r="I999" t="n">
        <v>14</v>
      </c>
      <c r="J999" t="n">
        <v>262.55</v>
      </c>
      <c r="K999" t="n">
        <v>57.72</v>
      </c>
      <c r="L999" t="n">
        <v>17.75</v>
      </c>
      <c r="M999" t="n">
        <v>11</v>
      </c>
      <c r="N999" t="n">
        <v>67.06999999999999</v>
      </c>
      <c r="O999" t="n">
        <v>32615.12</v>
      </c>
      <c r="P999" t="n">
        <v>309.83</v>
      </c>
      <c r="Q999" t="n">
        <v>1397.21</v>
      </c>
      <c r="R999" t="n">
        <v>84.3</v>
      </c>
      <c r="S999" t="n">
        <v>66.97</v>
      </c>
      <c r="T999" t="n">
        <v>6080.25</v>
      </c>
      <c r="U999" t="n">
        <v>0.79</v>
      </c>
      <c r="V999" t="n">
        <v>0.86</v>
      </c>
      <c r="W999" t="n">
        <v>5.31</v>
      </c>
      <c r="X999" t="n">
        <v>0.36</v>
      </c>
      <c r="Y999" t="n">
        <v>1</v>
      </c>
      <c r="Z999" t="n">
        <v>10</v>
      </c>
    </row>
    <row r="1000">
      <c r="A1000" t="n">
        <v>68</v>
      </c>
      <c r="B1000" t="n">
        <v>120</v>
      </c>
      <c r="C1000" t="inlineStr">
        <is>
          <t xml:space="preserve">CONCLUIDO	</t>
        </is>
      </c>
      <c r="D1000" t="n">
        <v>3.5862</v>
      </c>
      <c r="E1000" t="n">
        <v>27.88</v>
      </c>
      <c r="F1000" t="n">
        <v>24.54</v>
      </c>
      <c r="G1000" t="n">
        <v>105.16</v>
      </c>
      <c r="H1000" t="n">
        <v>1.22</v>
      </c>
      <c r="I1000" t="n">
        <v>14</v>
      </c>
      <c r="J1000" t="n">
        <v>263.01</v>
      </c>
      <c r="K1000" t="n">
        <v>57.72</v>
      </c>
      <c r="L1000" t="n">
        <v>18</v>
      </c>
      <c r="M1000" t="n">
        <v>8</v>
      </c>
      <c r="N1000" t="n">
        <v>67.29000000000001</v>
      </c>
      <c r="O1000" t="n">
        <v>32672.64</v>
      </c>
      <c r="P1000" t="n">
        <v>307.24</v>
      </c>
      <c r="Q1000" t="n">
        <v>1397.21</v>
      </c>
      <c r="R1000" t="n">
        <v>84.62</v>
      </c>
      <c r="S1000" t="n">
        <v>66.97</v>
      </c>
      <c r="T1000" t="n">
        <v>6243.84</v>
      </c>
      <c r="U1000" t="n">
        <v>0.79</v>
      </c>
      <c r="V1000" t="n">
        <v>0.86</v>
      </c>
      <c r="W1000" t="n">
        <v>5.32</v>
      </c>
      <c r="X1000" t="n">
        <v>0.37</v>
      </c>
      <c r="Y1000" t="n">
        <v>1</v>
      </c>
      <c r="Z1000" t="n">
        <v>10</v>
      </c>
    </row>
    <row r="1001">
      <c r="A1001" t="n">
        <v>69</v>
      </c>
      <c r="B1001" t="n">
        <v>120</v>
      </c>
      <c r="C1001" t="inlineStr">
        <is>
          <t xml:space="preserve">CONCLUIDO	</t>
        </is>
      </c>
      <c r="D1001" t="n">
        <v>3.5972</v>
      </c>
      <c r="E1001" t="n">
        <v>27.8</v>
      </c>
      <c r="F1001" t="n">
        <v>24.5</v>
      </c>
      <c r="G1001" t="n">
        <v>113.07</v>
      </c>
      <c r="H1001" t="n">
        <v>1.23</v>
      </c>
      <c r="I1001" t="n">
        <v>13</v>
      </c>
      <c r="J1001" t="n">
        <v>263.48</v>
      </c>
      <c r="K1001" t="n">
        <v>57.72</v>
      </c>
      <c r="L1001" t="n">
        <v>18.25</v>
      </c>
      <c r="M1001" t="n">
        <v>8</v>
      </c>
      <c r="N1001" t="n">
        <v>67.51000000000001</v>
      </c>
      <c r="O1001" t="n">
        <v>32730.24</v>
      </c>
      <c r="P1001" t="n">
        <v>303.88</v>
      </c>
      <c r="Q1001" t="n">
        <v>1397.17</v>
      </c>
      <c r="R1001" t="n">
        <v>83.28</v>
      </c>
      <c r="S1001" t="n">
        <v>66.97</v>
      </c>
      <c r="T1001" t="n">
        <v>5575.41</v>
      </c>
      <c r="U1001" t="n">
        <v>0.8</v>
      </c>
      <c r="V1001" t="n">
        <v>0.86</v>
      </c>
      <c r="W1001" t="n">
        <v>5.32</v>
      </c>
      <c r="X1001" t="n">
        <v>0.33</v>
      </c>
      <c r="Y1001" t="n">
        <v>1</v>
      </c>
      <c r="Z1001" t="n">
        <v>10</v>
      </c>
    </row>
    <row r="1002">
      <c r="A1002" t="n">
        <v>70</v>
      </c>
      <c r="B1002" t="n">
        <v>120</v>
      </c>
      <c r="C1002" t="inlineStr">
        <is>
          <t xml:space="preserve">CONCLUIDO	</t>
        </is>
      </c>
      <c r="D1002" t="n">
        <v>3.595</v>
      </c>
      <c r="E1002" t="n">
        <v>27.82</v>
      </c>
      <c r="F1002" t="n">
        <v>24.52</v>
      </c>
      <c r="G1002" t="n">
        <v>113.15</v>
      </c>
      <c r="H1002" t="n">
        <v>1.25</v>
      </c>
      <c r="I1002" t="n">
        <v>13</v>
      </c>
      <c r="J1002" t="n">
        <v>263.95</v>
      </c>
      <c r="K1002" t="n">
        <v>57.72</v>
      </c>
      <c r="L1002" t="n">
        <v>18.5</v>
      </c>
      <c r="M1002" t="n">
        <v>6</v>
      </c>
      <c r="N1002" t="n">
        <v>67.72</v>
      </c>
      <c r="O1002" t="n">
        <v>32787.92</v>
      </c>
      <c r="P1002" t="n">
        <v>305.59</v>
      </c>
      <c r="Q1002" t="n">
        <v>1397.19</v>
      </c>
      <c r="R1002" t="n">
        <v>83.78</v>
      </c>
      <c r="S1002" t="n">
        <v>66.97</v>
      </c>
      <c r="T1002" t="n">
        <v>5826.17</v>
      </c>
      <c r="U1002" t="n">
        <v>0.8</v>
      </c>
      <c r="V1002" t="n">
        <v>0.86</v>
      </c>
      <c r="W1002" t="n">
        <v>5.32</v>
      </c>
      <c r="X1002" t="n">
        <v>0.35</v>
      </c>
      <c r="Y1002" t="n">
        <v>1</v>
      </c>
      <c r="Z1002" t="n">
        <v>10</v>
      </c>
    </row>
    <row r="1003">
      <c r="A1003" t="n">
        <v>71</v>
      </c>
      <c r="B1003" t="n">
        <v>120</v>
      </c>
      <c r="C1003" t="inlineStr">
        <is>
          <t xml:space="preserve">CONCLUIDO	</t>
        </is>
      </c>
      <c r="D1003" t="n">
        <v>3.594</v>
      </c>
      <c r="E1003" t="n">
        <v>27.82</v>
      </c>
      <c r="F1003" t="n">
        <v>24.52</v>
      </c>
      <c r="G1003" t="n">
        <v>113.18</v>
      </c>
      <c r="H1003" t="n">
        <v>1.26</v>
      </c>
      <c r="I1003" t="n">
        <v>13</v>
      </c>
      <c r="J1003" t="n">
        <v>264.42</v>
      </c>
      <c r="K1003" t="n">
        <v>57.72</v>
      </c>
      <c r="L1003" t="n">
        <v>18.75</v>
      </c>
      <c r="M1003" t="n">
        <v>4</v>
      </c>
      <c r="N1003" t="n">
        <v>67.94</v>
      </c>
      <c r="O1003" t="n">
        <v>32845.69</v>
      </c>
      <c r="P1003" t="n">
        <v>306.49</v>
      </c>
      <c r="Q1003" t="n">
        <v>1397.22</v>
      </c>
      <c r="R1003" t="n">
        <v>83.95999999999999</v>
      </c>
      <c r="S1003" t="n">
        <v>66.97</v>
      </c>
      <c r="T1003" t="n">
        <v>5914.57</v>
      </c>
      <c r="U1003" t="n">
        <v>0.8</v>
      </c>
      <c r="V1003" t="n">
        <v>0.86</v>
      </c>
      <c r="W1003" t="n">
        <v>5.32</v>
      </c>
      <c r="X1003" t="n">
        <v>0.36</v>
      </c>
      <c r="Y1003" t="n">
        <v>1</v>
      </c>
      <c r="Z1003" t="n">
        <v>10</v>
      </c>
    </row>
    <row r="1004">
      <c r="A1004" t="n">
        <v>72</v>
      </c>
      <c r="B1004" t="n">
        <v>120</v>
      </c>
      <c r="C1004" t="inlineStr">
        <is>
          <t xml:space="preserve">CONCLUIDO	</t>
        </is>
      </c>
      <c r="D1004" t="n">
        <v>3.5942</v>
      </c>
      <c r="E1004" t="n">
        <v>27.82</v>
      </c>
      <c r="F1004" t="n">
        <v>24.52</v>
      </c>
      <c r="G1004" t="n">
        <v>113.17</v>
      </c>
      <c r="H1004" t="n">
        <v>1.28</v>
      </c>
      <c r="I1004" t="n">
        <v>13</v>
      </c>
      <c r="J1004" t="n">
        <v>264.89</v>
      </c>
      <c r="K1004" t="n">
        <v>57.72</v>
      </c>
      <c r="L1004" t="n">
        <v>19</v>
      </c>
      <c r="M1004" t="n">
        <v>4</v>
      </c>
      <c r="N1004" t="n">
        <v>68.16</v>
      </c>
      <c r="O1004" t="n">
        <v>32903.54</v>
      </c>
      <c r="P1004" t="n">
        <v>306.77</v>
      </c>
      <c r="Q1004" t="n">
        <v>1397.19</v>
      </c>
      <c r="R1004" t="n">
        <v>83.95999999999999</v>
      </c>
      <c r="S1004" t="n">
        <v>66.97</v>
      </c>
      <c r="T1004" t="n">
        <v>5914.5</v>
      </c>
      <c r="U1004" t="n">
        <v>0.8</v>
      </c>
      <c r="V1004" t="n">
        <v>0.86</v>
      </c>
      <c r="W1004" t="n">
        <v>5.32</v>
      </c>
      <c r="X1004" t="n">
        <v>0.36</v>
      </c>
      <c r="Y1004" t="n">
        <v>1</v>
      </c>
      <c r="Z1004" t="n">
        <v>10</v>
      </c>
    </row>
    <row r="1005">
      <c r="A1005" t="n">
        <v>73</v>
      </c>
      <c r="B1005" t="n">
        <v>120</v>
      </c>
      <c r="C1005" t="inlineStr">
        <is>
          <t xml:space="preserve">CONCLUIDO	</t>
        </is>
      </c>
      <c r="D1005" t="n">
        <v>3.5945</v>
      </c>
      <c r="E1005" t="n">
        <v>27.82</v>
      </c>
      <c r="F1005" t="n">
        <v>24.52</v>
      </c>
      <c r="G1005" t="n">
        <v>113.17</v>
      </c>
      <c r="H1005" t="n">
        <v>1.29</v>
      </c>
      <c r="I1005" t="n">
        <v>13</v>
      </c>
      <c r="J1005" t="n">
        <v>265.36</v>
      </c>
      <c r="K1005" t="n">
        <v>57.72</v>
      </c>
      <c r="L1005" t="n">
        <v>19.25</v>
      </c>
      <c r="M1005" t="n">
        <v>1</v>
      </c>
      <c r="N1005" t="n">
        <v>68.38</v>
      </c>
      <c r="O1005" t="n">
        <v>32961.47</v>
      </c>
      <c r="P1005" t="n">
        <v>306.75</v>
      </c>
      <c r="Q1005" t="n">
        <v>1397.26</v>
      </c>
      <c r="R1005" t="n">
        <v>83.73999999999999</v>
      </c>
      <c r="S1005" t="n">
        <v>66.97</v>
      </c>
      <c r="T1005" t="n">
        <v>5806.84</v>
      </c>
      <c r="U1005" t="n">
        <v>0.8</v>
      </c>
      <c r="V1005" t="n">
        <v>0.86</v>
      </c>
      <c r="W1005" t="n">
        <v>5.33</v>
      </c>
      <c r="X1005" t="n">
        <v>0.35</v>
      </c>
      <c r="Y1005" t="n">
        <v>1</v>
      </c>
      <c r="Z1005" t="n">
        <v>10</v>
      </c>
    </row>
    <row r="1006">
      <c r="A1006" t="n">
        <v>74</v>
      </c>
      <c r="B1006" t="n">
        <v>120</v>
      </c>
      <c r="C1006" t="inlineStr">
        <is>
          <t xml:space="preserve">CONCLUIDO	</t>
        </is>
      </c>
      <c r="D1006" t="n">
        <v>3.5948</v>
      </c>
      <c r="E1006" t="n">
        <v>27.82</v>
      </c>
      <c r="F1006" t="n">
        <v>24.52</v>
      </c>
      <c r="G1006" t="n">
        <v>113.15</v>
      </c>
      <c r="H1006" t="n">
        <v>1.31</v>
      </c>
      <c r="I1006" t="n">
        <v>13</v>
      </c>
      <c r="J1006" t="n">
        <v>265.83</v>
      </c>
      <c r="K1006" t="n">
        <v>57.72</v>
      </c>
      <c r="L1006" t="n">
        <v>19.5</v>
      </c>
      <c r="M1006" t="n">
        <v>1</v>
      </c>
      <c r="N1006" t="n">
        <v>68.59999999999999</v>
      </c>
      <c r="O1006" t="n">
        <v>33019.48</v>
      </c>
      <c r="P1006" t="n">
        <v>307.13</v>
      </c>
      <c r="Q1006" t="n">
        <v>1397.26</v>
      </c>
      <c r="R1006" t="n">
        <v>83.7</v>
      </c>
      <c r="S1006" t="n">
        <v>66.97</v>
      </c>
      <c r="T1006" t="n">
        <v>5786.74</v>
      </c>
      <c r="U1006" t="n">
        <v>0.8</v>
      </c>
      <c r="V1006" t="n">
        <v>0.86</v>
      </c>
      <c r="W1006" t="n">
        <v>5.32</v>
      </c>
      <c r="X1006" t="n">
        <v>0.35</v>
      </c>
      <c r="Y1006" t="n">
        <v>1</v>
      </c>
      <c r="Z1006" t="n">
        <v>10</v>
      </c>
    </row>
    <row r="1007">
      <c r="A1007" t="n">
        <v>75</v>
      </c>
      <c r="B1007" t="n">
        <v>120</v>
      </c>
      <c r="C1007" t="inlineStr">
        <is>
          <t xml:space="preserve">CONCLUIDO	</t>
        </is>
      </c>
      <c r="D1007" t="n">
        <v>3.5948</v>
      </c>
      <c r="E1007" t="n">
        <v>27.82</v>
      </c>
      <c r="F1007" t="n">
        <v>24.52</v>
      </c>
      <c r="G1007" t="n">
        <v>113.15</v>
      </c>
      <c r="H1007" t="n">
        <v>1.32</v>
      </c>
      <c r="I1007" t="n">
        <v>13</v>
      </c>
      <c r="J1007" t="n">
        <v>266.3</v>
      </c>
      <c r="K1007" t="n">
        <v>57.72</v>
      </c>
      <c r="L1007" t="n">
        <v>19.75</v>
      </c>
      <c r="M1007" t="n">
        <v>1</v>
      </c>
      <c r="N1007" t="n">
        <v>68.81999999999999</v>
      </c>
      <c r="O1007" t="n">
        <v>33077.58</v>
      </c>
      <c r="P1007" t="n">
        <v>307.52</v>
      </c>
      <c r="Q1007" t="n">
        <v>1397.26</v>
      </c>
      <c r="R1007" t="n">
        <v>83.69</v>
      </c>
      <c r="S1007" t="n">
        <v>66.97</v>
      </c>
      <c r="T1007" t="n">
        <v>5781.22</v>
      </c>
      <c r="U1007" t="n">
        <v>0.8</v>
      </c>
      <c r="V1007" t="n">
        <v>0.86</v>
      </c>
      <c r="W1007" t="n">
        <v>5.32</v>
      </c>
      <c r="X1007" t="n">
        <v>0.35</v>
      </c>
      <c r="Y1007" t="n">
        <v>1</v>
      </c>
      <c r="Z1007" t="n">
        <v>10</v>
      </c>
    </row>
    <row r="1008">
      <c r="A1008" t="n">
        <v>76</v>
      </c>
      <c r="B1008" t="n">
        <v>120</v>
      </c>
      <c r="C1008" t="inlineStr">
        <is>
          <t xml:space="preserve">CONCLUIDO	</t>
        </is>
      </c>
      <c r="D1008" t="n">
        <v>3.5944</v>
      </c>
      <c r="E1008" t="n">
        <v>27.82</v>
      </c>
      <c r="F1008" t="n">
        <v>24.52</v>
      </c>
      <c r="G1008" t="n">
        <v>113.17</v>
      </c>
      <c r="H1008" t="n">
        <v>1.33</v>
      </c>
      <c r="I1008" t="n">
        <v>13</v>
      </c>
      <c r="J1008" t="n">
        <v>266.77</v>
      </c>
      <c r="K1008" t="n">
        <v>57.72</v>
      </c>
      <c r="L1008" t="n">
        <v>20</v>
      </c>
      <c r="M1008" t="n">
        <v>0</v>
      </c>
      <c r="N1008" t="n">
        <v>69.05</v>
      </c>
      <c r="O1008" t="n">
        <v>33135.76</v>
      </c>
      <c r="P1008" t="n">
        <v>308.03</v>
      </c>
      <c r="Q1008" t="n">
        <v>1397.26</v>
      </c>
      <c r="R1008" t="n">
        <v>83.7</v>
      </c>
      <c r="S1008" t="n">
        <v>66.97</v>
      </c>
      <c r="T1008" t="n">
        <v>5787.11</v>
      </c>
      <c r="U1008" t="n">
        <v>0.8</v>
      </c>
      <c r="V1008" t="n">
        <v>0.86</v>
      </c>
      <c r="W1008" t="n">
        <v>5.33</v>
      </c>
      <c r="X1008" t="n">
        <v>0.35</v>
      </c>
      <c r="Y1008" t="n">
        <v>1</v>
      </c>
      <c r="Z1008" t="n">
        <v>10</v>
      </c>
    </row>
    <row r="1009">
      <c r="A1009" t="n">
        <v>0</v>
      </c>
      <c r="B1009" t="n">
        <v>145</v>
      </c>
      <c r="C1009" t="inlineStr">
        <is>
          <t xml:space="preserve">CONCLUIDO	</t>
        </is>
      </c>
      <c r="D1009" t="n">
        <v>1.417</v>
      </c>
      <c r="E1009" t="n">
        <v>70.56999999999999</v>
      </c>
      <c r="F1009" t="n">
        <v>39.87</v>
      </c>
      <c r="G1009" t="n">
        <v>4.65</v>
      </c>
      <c r="H1009" t="n">
        <v>0.06</v>
      </c>
      <c r="I1009" t="n">
        <v>515</v>
      </c>
      <c r="J1009" t="n">
        <v>285.18</v>
      </c>
      <c r="K1009" t="n">
        <v>61.2</v>
      </c>
      <c r="L1009" t="n">
        <v>1</v>
      </c>
      <c r="M1009" t="n">
        <v>513</v>
      </c>
      <c r="N1009" t="n">
        <v>77.98</v>
      </c>
      <c r="O1009" t="n">
        <v>35406.83</v>
      </c>
      <c r="P1009" t="n">
        <v>709.05</v>
      </c>
      <c r="Q1009" t="n">
        <v>1398.34</v>
      </c>
      <c r="R1009" t="n">
        <v>585.76</v>
      </c>
      <c r="S1009" t="n">
        <v>66.97</v>
      </c>
      <c r="T1009" t="n">
        <v>254309.18</v>
      </c>
      <c r="U1009" t="n">
        <v>0.11</v>
      </c>
      <c r="V1009" t="n">
        <v>0.53</v>
      </c>
      <c r="W1009" t="n">
        <v>6.16</v>
      </c>
      <c r="X1009" t="n">
        <v>15.69</v>
      </c>
      <c r="Y1009" t="n">
        <v>1</v>
      </c>
      <c r="Z1009" t="n">
        <v>10</v>
      </c>
    </row>
    <row r="1010">
      <c r="A1010" t="n">
        <v>1</v>
      </c>
      <c r="B1010" t="n">
        <v>145</v>
      </c>
      <c r="C1010" t="inlineStr">
        <is>
          <t xml:space="preserve">CONCLUIDO	</t>
        </is>
      </c>
      <c r="D1010" t="n">
        <v>1.7463</v>
      </c>
      <c r="E1010" t="n">
        <v>57.26</v>
      </c>
      <c r="F1010" t="n">
        <v>34.91</v>
      </c>
      <c r="G1010" t="n">
        <v>5.82</v>
      </c>
      <c r="H1010" t="n">
        <v>0.08</v>
      </c>
      <c r="I1010" t="n">
        <v>360</v>
      </c>
      <c r="J1010" t="n">
        <v>285.68</v>
      </c>
      <c r="K1010" t="n">
        <v>61.2</v>
      </c>
      <c r="L1010" t="n">
        <v>1.25</v>
      </c>
      <c r="M1010" t="n">
        <v>358</v>
      </c>
      <c r="N1010" t="n">
        <v>78.23999999999999</v>
      </c>
      <c r="O1010" t="n">
        <v>35468.6</v>
      </c>
      <c r="P1010" t="n">
        <v>620.09</v>
      </c>
      <c r="Q1010" t="n">
        <v>1398.17</v>
      </c>
      <c r="R1010" t="n">
        <v>424.36</v>
      </c>
      <c r="S1010" t="n">
        <v>66.97</v>
      </c>
      <c r="T1010" t="n">
        <v>174380.84</v>
      </c>
      <c r="U1010" t="n">
        <v>0.16</v>
      </c>
      <c r="V1010" t="n">
        <v>0.6</v>
      </c>
      <c r="W1010" t="n">
        <v>5.86</v>
      </c>
      <c r="X1010" t="n">
        <v>10.74</v>
      </c>
      <c r="Y1010" t="n">
        <v>1</v>
      </c>
      <c r="Z1010" t="n">
        <v>10</v>
      </c>
    </row>
    <row r="1011">
      <c r="A1011" t="n">
        <v>2</v>
      </c>
      <c r="B1011" t="n">
        <v>145</v>
      </c>
      <c r="C1011" t="inlineStr">
        <is>
          <t xml:space="preserve">CONCLUIDO	</t>
        </is>
      </c>
      <c r="D1011" t="n">
        <v>1.9903</v>
      </c>
      <c r="E1011" t="n">
        <v>50.24</v>
      </c>
      <c r="F1011" t="n">
        <v>32.37</v>
      </c>
      <c r="G1011" t="n">
        <v>7.01</v>
      </c>
      <c r="H1011" t="n">
        <v>0.09</v>
      </c>
      <c r="I1011" t="n">
        <v>277</v>
      </c>
      <c r="J1011" t="n">
        <v>286.19</v>
      </c>
      <c r="K1011" t="n">
        <v>61.2</v>
      </c>
      <c r="L1011" t="n">
        <v>1.5</v>
      </c>
      <c r="M1011" t="n">
        <v>275</v>
      </c>
      <c r="N1011" t="n">
        <v>78.48999999999999</v>
      </c>
      <c r="O1011" t="n">
        <v>35530.47</v>
      </c>
      <c r="P1011" t="n">
        <v>574.13</v>
      </c>
      <c r="Q1011" t="n">
        <v>1398.05</v>
      </c>
      <c r="R1011" t="n">
        <v>339.29</v>
      </c>
      <c r="S1011" t="n">
        <v>66.97</v>
      </c>
      <c r="T1011" t="n">
        <v>132263.33</v>
      </c>
      <c r="U1011" t="n">
        <v>0.2</v>
      </c>
      <c r="V1011" t="n">
        <v>0.65</v>
      </c>
      <c r="W1011" t="n">
        <v>5.77</v>
      </c>
      <c r="X1011" t="n">
        <v>8.19</v>
      </c>
      <c r="Y1011" t="n">
        <v>1</v>
      </c>
      <c r="Z1011" t="n">
        <v>10</v>
      </c>
    </row>
    <row r="1012">
      <c r="A1012" t="n">
        <v>3</v>
      </c>
      <c r="B1012" t="n">
        <v>145</v>
      </c>
      <c r="C1012" t="inlineStr">
        <is>
          <t xml:space="preserve">CONCLUIDO	</t>
        </is>
      </c>
      <c r="D1012" t="n">
        <v>2.177</v>
      </c>
      <c r="E1012" t="n">
        <v>45.94</v>
      </c>
      <c r="F1012" t="n">
        <v>30.81</v>
      </c>
      <c r="G1012" t="n">
        <v>8.18</v>
      </c>
      <c r="H1012" t="n">
        <v>0.11</v>
      </c>
      <c r="I1012" t="n">
        <v>226</v>
      </c>
      <c r="J1012" t="n">
        <v>286.69</v>
      </c>
      <c r="K1012" t="n">
        <v>61.2</v>
      </c>
      <c r="L1012" t="n">
        <v>1.75</v>
      </c>
      <c r="M1012" t="n">
        <v>224</v>
      </c>
      <c r="N1012" t="n">
        <v>78.73999999999999</v>
      </c>
      <c r="O1012" t="n">
        <v>35592.57</v>
      </c>
      <c r="P1012" t="n">
        <v>545.6799999999999</v>
      </c>
      <c r="Q1012" t="n">
        <v>1397.8</v>
      </c>
      <c r="R1012" t="n">
        <v>288.4</v>
      </c>
      <c r="S1012" t="n">
        <v>66.97</v>
      </c>
      <c r="T1012" t="n">
        <v>107073.42</v>
      </c>
      <c r="U1012" t="n">
        <v>0.23</v>
      </c>
      <c r="V1012" t="n">
        <v>0.68</v>
      </c>
      <c r="W1012" t="n">
        <v>5.68</v>
      </c>
      <c r="X1012" t="n">
        <v>6.63</v>
      </c>
      <c r="Y1012" t="n">
        <v>1</v>
      </c>
      <c r="Z1012" t="n">
        <v>10</v>
      </c>
    </row>
    <row r="1013">
      <c r="A1013" t="n">
        <v>4</v>
      </c>
      <c r="B1013" t="n">
        <v>145</v>
      </c>
      <c r="C1013" t="inlineStr">
        <is>
          <t xml:space="preserve">CONCLUIDO	</t>
        </is>
      </c>
      <c r="D1013" t="n">
        <v>2.331</v>
      </c>
      <c r="E1013" t="n">
        <v>42.9</v>
      </c>
      <c r="F1013" t="n">
        <v>29.71</v>
      </c>
      <c r="G1013" t="n">
        <v>9.380000000000001</v>
      </c>
      <c r="H1013" t="n">
        <v>0.12</v>
      </c>
      <c r="I1013" t="n">
        <v>190</v>
      </c>
      <c r="J1013" t="n">
        <v>287.19</v>
      </c>
      <c r="K1013" t="n">
        <v>61.2</v>
      </c>
      <c r="L1013" t="n">
        <v>2</v>
      </c>
      <c r="M1013" t="n">
        <v>188</v>
      </c>
      <c r="N1013" t="n">
        <v>78.98999999999999</v>
      </c>
      <c r="O1013" t="n">
        <v>35654.65</v>
      </c>
      <c r="P1013" t="n">
        <v>525.41</v>
      </c>
      <c r="Q1013" t="n">
        <v>1397.59</v>
      </c>
      <c r="R1013" t="n">
        <v>253.83</v>
      </c>
      <c r="S1013" t="n">
        <v>66.97</v>
      </c>
      <c r="T1013" t="n">
        <v>89965.94</v>
      </c>
      <c r="U1013" t="n">
        <v>0.26</v>
      </c>
      <c r="V1013" t="n">
        <v>0.71</v>
      </c>
      <c r="W1013" t="n">
        <v>5.59</v>
      </c>
      <c r="X1013" t="n">
        <v>5.54</v>
      </c>
      <c r="Y1013" t="n">
        <v>1</v>
      </c>
      <c r="Z1013" t="n">
        <v>10</v>
      </c>
    </row>
    <row r="1014">
      <c r="A1014" t="n">
        <v>5</v>
      </c>
      <c r="B1014" t="n">
        <v>145</v>
      </c>
      <c r="C1014" t="inlineStr">
        <is>
          <t xml:space="preserve">CONCLUIDO	</t>
        </is>
      </c>
      <c r="D1014" t="n">
        <v>2.4514</v>
      </c>
      <c r="E1014" t="n">
        <v>40.79</v>
      </c>
      <c r="F1014" t="n">
        <v>28.95</v>
      </c>
      <c r="G1014" t="n">
        <v>10.53</v>
      </c>
      <c r="H1014" t="n">
        <v>0.14</v>
      </c>
      <c r="I1014" t="n">
        <v>165</v>
      </c>
      <c r="J1014" t="n">
        <v>287.7</v>
      </c>
      <c r="K1014" t="n">
        <v>61.2</v>
      </c>
      <c r="L1014" t="n">
        <v>2.25</v>
      </c>
      <c r="M1014" t="n">
        <v>163</v>
      </c>
      <c r="N1014" t="n">
        <v>79.25</v>
      </c>
      <c r="O1014" t="n">
        <v>35716.83</v>
      </c>
      <c r="P1014" t="n">
        <v>511.36</v>
      </c>
      <c r="Q1014" t="n">
        <v>1397.5</v>
      </c>
      <c r="R1014" t="n">
        <v>228.64</v>
      </c>
      <c r="S1014" t="n">
        <v>66.97</v>
      </c>
      <c r="T1014" t="n">
        <v>77496.82000000001</v>
      </c>
      <c r="U1014" t="n">
        <v>0.29</v>
      </c>
      <c r="V1014" t="n">
        <v>0.73</v>
      </c>
      <c r="W1014" t="n">
        <v>5.56</v>
      </c>
      <c r="X1014" t="n">
        <v>4.78</v>
      </c>
      <c r="Y1014" t="n">
        <v>1</v>
      </c>
      <c r="Z1014" t="n">
        <v>10</v>
      </c>
    </row>
    <row r="1015">
      <c r="A1015" t="n">
        <v>6</v>
      </c>
      <c r="B1015" t="n">
        <v>145</v>
      </c>
      <c r="C1015" t="inlineStr">
        <is>
          <t xml:space="preserve">CONCLUIDO	</t>
        </is>
      </c>
      <c r="D1015" t="n">
        <v>2.5562</v>
      </c>
      <c r="E1015" t="n">
        <v>39.12</v>
      </c>
      <c r="F1015" t="n">
        <v>28.36</v>
      </c>
      <c r="G1015" t="n">
        <v>11.73</v>
      </c>
      <c r="H1015" t="n">
        <v>0.15</v>
      </c>
      <c r="I1015" t="n">
        <v>145</v>
      </c>
      <c r="J1015" t="n">
        <v>288.2</v>
      </c>
      <c r="K1015" t="n">
        <v>61.2</v>
      </c>
      <c r="L1015" t="n">
        <v>2.5</v>
      </c>
      <c r="M1015" t="n">
        <v>143</v>
      </c>
      <c r="N1015" t="n">
        <v>79.5</v>
      </c>
      <c r="O1015" t="n">
        <v>35779.11</v>
      </c>
      <c r="P1015" t="n">
        <v>500.01</v>
      </c>
      <c r="Q1015" t="n">
        <v>1397.56</v>
      </c>
      <c r="R1015" t="n">
        <v>208.95</v>
      </c>
      <c r="S1015" t="n">
        <v>66.97</v>
      </c>
      <c r="T1015" t="n">
        <v>67753.42</v>
      </c>
      <c r="U1015" t="n">
        <v>0.32</v>
      </c>
      <c r="V1015" t="n">
        <v>0.74</v>
      </c>
      <c r="W1015" t="n">
        <v>5.53</v>
      </c>
      <c r="X1015" t="n">
        <v>4.19</v>
      </c>
      <c r="Y1015" t="n">
        <v>1</v>
      </c>
      <c r="Z1015" t="n">
        <v>10</v>
      </c>
    </row>
    <row r="1016">
      <c r="A1016" t="n">
        <v>7</v>
      </c>
      <c r="B1016" t="n">
        <v>145</v>
      </c>
      <c r="C1016" t="inlineStr">
        <is>
          <t xml:space="preserve">CONCLUIDO	</t>
        </is>
      </c>
      <c r="D1016" t="n">
        <v>2.6396</v>
      </c>
      <c r="E1016" t="n">
        <v>37.88</v>
      </c>
      <c r="F1016" t="n">
        <v>27.93</v>
      </c>
      <c r="G1016" t="n">
        <v>12.89</v>
      </c>
      <c r="H1016" t="n">
        <v>0.17</v>
      </c>
      <c r="I1016" t="n">
        <v>130</v>
      </c>
      <c r="J1016" t="n">
        <v>288.71</v>
      </c>
      <c r="K1016" t="n">
        <v>61.2</v>
      </c>
      <c r="L1016" t="n">
        <v>2.75</v>
      </c>
      <c r="M1016" t="n">
        <v>128</v>
      </c>
      <c r="N1016" t="n">
        <v>79.76000000000001</v>
      </c>
      <c r="O1016" t="n">
        <v>35841.5</v>
      </c>
      <c r="P1016" t="n">
        <v>491.68</v>
      </c>
      <c r="Q1016" t="n">
        <v>1397.47</v>
      </c>
      <c r="R1016" t="n">
        <v>194.86</v>
      </c>
      <c r="S1016" t="n">
        <v>66.97</v>
      </c>
      <c r="T1016" t="n">
        <v>60779.9</v>
      </c>
      <c r="U1016" t="n">
        <v>0.34</v>
      </c>
      <c r="V1016" t="n">
        <v>0.75</v>
      </c>
      <c r="W1016" t="n">
        <v>5.52</v>
      </c>
      <c r="X1016" t="n">
        <v>3.76</v>
      </c>
      <c r="Y1016" t="n">
        <v>1</v>
      </c>
      <c r="Z1016" t="n">
        <v>10</v>
      </c>
    </row>
    <row r="1017">
      <c r="A1017" t="n">
        <v>8</v>
      </c>
      <c r="B1017" t="n">
        <v>145</v>
      </c>
      <c r="C1017" t="inlineStr">
        <is>
          <t xml:space="preserve">CONCLUIDO	</t>
        </is>
      </c>
      <c r="D1017" t="n">
        <v>2.7176</v>
      </c>
      <c r="E1017" t="n">
        <v>36.8</v>
      </c>
      <c r="F1017" t="n">
        <v>27.54</v>
      </c>
      <c r="G1017" t="n">
        <v>14.12</v>
      </c>
      <c r="H1017" t="n">
        <v>0.18</v>
      </c>
      <c r="I1017" t="n">
        <v>117</v>
      </c>
      <c r="J1017" t="n">
        <v>289.21</v>
      </c>
      <c r="K1017" t="n">
        <v>61.2</v>
      </c>
      <c r="L1017" t="n">
        <v>3</v>
      </c>
      <c r="M1017" t="n">
        <v>115</v>
      </c>
      <c r="N1017" t="n">
        <v>80.02</v>
      </c>
      <c r="O1017" t="n">
        <v>35903.99</v>
      </c>
      <c r="P1017" t="n">
        <v>484.13</v>
      </c>
      <c r="Q1017" t="n">
        <v>1397.55</v>
      </c>
      <c r="R1017" t="n">
        <v>182.29</v>
      </c>
      <c r="S1017" t="n">
        <v>66.97</v>
      </c>
      <c r="T1017" t="n">
        <v>54562.8</v>
      </c>
      <c r="U1017" t="n">
        <v>0.37</v>
      </c>
      <c r="V1017" t="n">
        <v>0.76</v>
      </c>
      <c r="W1017" t="n">
        <v>5.49</v>
      </c>
      <c r="X1017" t="n">
        <v>3.37</v>
      </c>
      <c r="Y1017" t="n">
        <v>1</v>
      </c>
      <c r="Z1017" t="n">
        <v>10</v>
      </c>
    </row>
    <row r="1018">
      <c r="A1018" t="n">
        <v>9</v>
      </c>
      <c r="B1018" t="n">
        <v>145</v>
      </c>
      <c r="C1018" t="inlineStr">
        <is>
          <t xml:space="preserve">CONCLUIDO	</t>
        </is>
      </c>
      <c r="D1018" t="n">
        <v>2.782</v>
      </c>
      <c r="E1018" t="n">
        <v>35.95</v>
      </c>
      <c r="F1018" t="n">
        <v>27.23</v>
      </c>
      <c r="G1018" t="n">
        <v>15.27</v>
      </c>
      <c r="H1018" t="n">
        <v>0.2</v>
      </c>
      <c r="I1018" t="n">
        <v>107</v>
      </c>
      <c r="J1018" t="n">
        <v>289.72</v>
      </c>
      <c r="K1018" t="n">
        <v>61.2</v>
      </c>
      <c r="L1018" t="n">
        <v>3.25</v>
      </c>
      <c r="M1018" t="n">
        <v>105</v>
      </c>
      <c r="N1018" t="n">
        <v>80.27</v>
      </c>
      <c r="O1018" t="n">
        <v>35966.59</v>
      </c>
      <c r="P1018" t="n">
        <v>477.99</v>
      </c>
      <c r="Q1018" t="n">
        <v>1397.56</v>
      </c>
      <c r="R1018" t="n">
        <v>172.59</v>
      </c>
      <c r="S1018" t="n">
        <v>66.97</v>
      </c>
      <c r="T1018" t="n">
        <v>49763.61</v>
      </c>
      <c r="U1018" t="n">
        <v>0.39</v>
      </c>
      <c r="V1018" t="n">
        <v>0.77</v>
      </c>
      <c r="W1018" t="n">
        <v>5.46</v>
      </c>
      <c r="X1018" t="n">
        <v>3.06</v>
      </c>
      <c r="Y1018" t="n">
        <v>1</v>
      </c>
      <c r="Z1018" t="n">
        <v>10</v>
      </c>
    </row>
    <row r="1019">
      <c r="A1019" t="n">
        <v>10</v>
      </c>
      <c r="B1019" t="n">
        <v>145</v>
      </c>
      <c r="C1019" t="inlineStr">
        <is>
          <t xml:space="preserve">CONCLUIDO	</t>
        </is>
      </c>
      <c r="D1019" t="n">
        <v>2.8397</v>
      </c>
      <c r="E1019" t="n">
        <v>35.22</v>
      </c>
      <c r="F1019" t="n">
        <v>26.98</v>
      </c>
      <c r="G1019" t="n">
        <v>16.52</v>
      </c>
      <c r="H1019" t="n">
        <v>0.21</v>
      </c>
      <c r="I1019" t="n">
        <v>98</v>
      </c>
      <c r="J1019" t="n">
        <v>290.23</v>
      </c>
      <c r="K1019" t="n">
        <v>61.2</v>
      </c>
      <c r="L1019" t="n">
        <v>3.5</v>
      </c>
      <c r="M1019" t="n">
        <v>96</v>
      </c>
      <c r="N1019" t="n">
        <v>80.53</v>
      </c>
      <c r="O1019" t="n">
        <v>36029.29</v>
      </c>
      <c r="P1019" t="n">
        <v>473</v>
      </c>
      <c r="Q1019" t="n">
        <v>1397.27</v>
      </c>
      <c r="R1019" t="n">
        <v>164.28</v>
      </c>
      <c r="S1019" t="n">
        <v>66.97</v>
      </c>
      <c r="T1019" t="n">
        <v>45651.1</v>
      </c>
      <c r="U1019" t="n">
        <v>0.41</v>
      </c>
      <c r="V1019" t="n">
        <v>0.78</v>
      </c>
      <c r="W1019" t="n">
        <v>5.46</v>
      </c>
      <c r="X1019" t="n">
        <v>2.82</v>
      </c>
      <c r="Y1019" t="n">
        <v>1</v>
      </c>
      <c r="Z1019" t="n">
        <v>10</v>
      </c>
    </row>
    <row r="1020">
      <c r="A1020" t="n">
        <v>11</v>
      </c>
      <c r="B1020" t="n">
        <v>145</v>
      </c>
      <c r="C1020" t="inlineStr">
        <is>
          <t xml:space="preserve">CONCLUIDO	</t>
        </is>
      </c>
      <c r="D1020" t="n">
        <v>2.8896</v>
      </c>
      <c r="E1020" t="n">
        <v>34.61</v>
      </c>
      <c r="F1020" t="n">
        <v>26.75</v>
      </c>
      <c r="G1020" t="n">
        <v>17.64</v>
      </c>
      <c r="H1020" t="n">
        <v>0.23</v>
      </c>
      <c r="I1020" t="n">
        <v>91</v>
      </c>
      <c r="J1020" t="n">
        <v>290.74</v>
      </c>
      <c r="K1020" t="n">
        <v>61.2</v>
      </c>
      <c r="L1020" t="n">
        <v>3.75</v>
      </c>
      <c r="M1020" t="n">
        <v>89</v>
      </c>
      <c r="N1020" t="n">
        <v>80.79000000000001</v>
      </c>
      <c r="O1020" t="n">
        <v>36092.1</v>
      </c>
      <c r="P1020" t="n">
        <v>468.15</v>
      </c>
      <c r="Q1020" t="n">
        <v>1397.3</v>
      </c>
      <c r="R1020" t="n">
        <v>157.3</v>
      </c>
      <c r="S1020" t="n">
        <v>66.97</v>
      </c>
      <c r="T1020" t="n">
        <v>42197.33</v>
      </c>
      <c r="U1020" t="n">
        <v>0.43</v>
      </c>
      <c r="V1020" t="n">
        <v>0.79</v>
      </c>
      <c r="W1020" t="n">
        <v>5.43</v>
      </c>
      <c r="X1020" t="n">
        <v>2.59</v>
      </c>
      <c r="Y1020" t="n">
        <v>1</v>
      </c>
      <c r="Z1020" t="n">
        <v>10</v>
      </c>
    </row>
    <row r="1021">
      <c r="A1021" t="n">
        <v>12</v>
      </c>
      <c r="B1021" t="n">
        <v>145</v>
      </c>
      <c r="C1021" t="inlineStr">
        <is>
          <t xml:space="preserve">CONCLUIDO	</t>
        </is>
      </c>
      <c r="D1021" t="n">
        <v>2.9306</v>
      </c>
      <c r="E1021" t="n">
        <v>34.12</v>
      </c>
      <c r="F1021" t="n">
        <v>26.59</v>
      </c>
      <c r="G1021" t="n">
        <v>18.77</v>
      </c>
      <c r="H1021" t="n">
        <v>0.24</v>
      </c>
      <c r="I1021" t="n">
        <v>85</v>
      </c>
      <c r="J1021" t="n">
        <v>291.25</v>
      </c>
      <c r="K1021" t="n">
        <v>61.2</v>
      </c>
      <c r="L1021" t="n">
        <v>4</v>
      </c>
      <c r="M1021" t="n">
        <v>83</v>
      </c>
      <c r="N1021" t="n">
        <v>81.05</v>
      </c>
      <c r="O1021" t="n">
        <v>36155.02</v>
      </c>
      <c r="P1021" t="n">
        <v>464.68</v>
      </c>
      <c r="Q1021" t="n">
        <v>1397.42</v>
      </c>
      <c r="R1021" t="n">
        <v>151.66</v>
      </c>
      <c r="S1021" t="n">
        <v>66.97</v>
      </c>
      <c r="T1021" t="n">
        <v>39407.12</v>
      </c>
      <c r="U1021" t="n">
        <v>0.44</v>
      </c>
      <c r="V1021" t="n">
        <v>0.79</v>
      </c>
      <c r="W1021" t="n">
        <v>5.43</v>
      </c>
      <c r="X1021" t="n">
        <v>2.42</v>
      </c>
      <c r="Y1021" t="n">
        <v>1</v>
      </c>
      <c r="Z1021" t="n">
        <v>10</v>
      </c>
    </row>
    <row r="1022">
      <c r="A1022" t="n">
        <v>13</v>
      </c>
      <c r="B1022" t="n">
        <v>145</v>
      </c>
      <c r="C1022" t="inlineStr">
        <is>
          <t xml:space="preserve">CONCLUIDO	</t>
        </is>
      </c>
      <c r="D1022" t="n">
        <v>2.9754</v>
      </c>
      <c r="E1022" t="n">
        <v>33.61</v>
      </c>
      <c r="F1022" t="n">
        <v>26.4</v>
      </c>
      <c r="G1022" t="n">
        <v>20.05</v>
      </c>
      <c r="H1022" t="n">
        <v>0.26</v>
      </c>
      <c r="I1022" t="n">
        <v>79</v>
      </c>
      <c r="J1022" t="n">
        <v>291.76</v>
      </c>
      <c r="K1022" t="n">
        <v>61.2</v>
      </c>
      <c r="L1022" t="n">
        <v>4.25</v>
      </c>
      <c r="M1022" t="n">
        <v>77</v>
      </c>
      <c r="N1022" t="n">
        <v>81.31</v>
      </c>
      <c r="O1022" t="n">
        <v>36218.04</v>
      </c>
      <c r="P1022" t="n">
        <v>460.61</v>
      </c>
      <c r="Q1022" t="n">
        <v>1397.25</v>
      </c>
      <c r="R1022" t="n">
        <v>145.15</v>
      </c>
      <c r="S1022" t="n">
        <v>66.97</v>
      </c>
      <c r="T1022" t="n">
        <v>36183.15</v>
      </c>
      <c r="U1022" t="n">
        <v>0.46</v>
      </c>
      <c r="V1022" t="n">
        <v>0.8</v>
      </c>
      <c r="W1022" t="n">
        <v>5.43</v>
      </c>
      <c r="X1022" t="n">
        <v>2.24</v>
      </c>
      <c r="Y1022" t="n">
        <v>1</v>
      </c>
      <c r="Z1022" t="n">
        <v>10</v>
      </c>
    </row>
    <row r="1023">
      <c r="A1023" t="n">
        <v>14</v>
      </c>
      <c r="B1023" t="n">
        <v>145</v>
      </c>
      <c r="C1023" t="inlineStr">
        <is>
          <t xml:space="preserve">CONCLUIDO	</t>
        </is>
      </c>
      <c r="D1023" t="n">
        <v>3.0115</v>
      </c>
      <c r="E1023" t="n">
        <v>33.21</v>
      </c>
      <c r="F1023" t="n">
        <v>26.27</v>
      </c>
      <c r="G1023" t="n">
        <v>21.3</v>
      </c>
      <c r="H1023" t="n">
        <v>0.27</v>
      </c>
      <c r="I1023" t="n">
        <v>74</v>
      </c>
      <c r="J1023" t="n">
        <v>292.27</v>
      </c>
      <c r="K1023" t="n">
        <v>61.2</v>
      </c>
      <c r="L1023" t="n">
        <v>4.5</v>
      </c>
      <c r="M1023" t="n">
        <v>72</v>
      </c>
      <c r="N1023" t="n">
        <v>81.56999999999999</v>
      </c>
      <c r="O1023" t="n">
        <v>36281.16</v>
      </c>
      <c r="P1023" t="n">
        <v>457.6</v>
      </c>
      <c r="Q1023" t="n">
        <v>1397.32</v>
      </c>
      <c r="R1023" t="n">
        <v>140.7</v>
      </c>
      <c r="S1023" t="n">
        <v>66.97</v>
      </c>
      <c r="T1023" t="n">
        <v>33981.13</v>
      </c>
      <c r="U1023" t="n">
        <v>0.48</v>
      </c>
      <c r="V1023" t="n">
        <v>0.8</v>
      </c>
      <c r="W1023" t="n">
        <v>5.42</v>
      </c>
      <c r="X1023" t="n">
        <v>2.1</v>
      </c>
      <c r="Y1023" t="n">
        <v>1</v>
      </c>
      <c r="Z1023" t="n">
        <v>10</v>
      </c>
    </row>
    <row r="1024">
      <c r="A1024" t="n">
        <v>15</v>
      </c>
      <c r="B1024" t="n">
        <v>145</v>
      </c>
      <c r="C1024" t="inlineStr">
        <is>
          <t xml:space="preserve">CONCLUIDO	</t>
        </is>
      </c>
      <c r="D1024" t="n">
        <v>3.0391</v>
      </c>
      <c r="E1024" t="n">
        <v>32.9</v>
      </c>
      <c r="F1024" t="n">
        <v>26.18</v>
      </c>
      <c r="G1024" t="n">
        <v>22.44</v>
      </c>
      <c r="H1024" t="n">
        <v>0.29</v>
      </c>
      <c r="I1024" t="n">
        <v>70</v>
      </c>
      <c r="J1024" t="n">
        <v>292.79</v>
      </c>
      <c r="K1024" t="n">
        <v>61.2</v>
      </c>
      <c r="L1024" t="n">
        <v>4.75</v>
      </c>
      <c r="M1024" t="n">
        <v>68</v>
      </c>
      <c r="N1024" t="n">
        <v>81.84</v>
      </c>
      <c r="O1024" t="n">
        <v>36344.4</v>
      </c>
      <c r="P1024" t="n">
        <v>455.33</v>
      </c>
      <c r="Q1024" t="n">
        <v>1397.29</v>
      </c>
      <c r="R1024" t="n">
        <v>138.22</v>
      </c>
      <c r="S1024" t="n">
        <v>66.97</v>
      </c>
      <c r="T1024" t="n">
        <v>32760.32</v>
      </c>
      <c r="U1024" t="n">
        <v>0.48</v>
      </c>
      <c r="V1024" t="n">
        <v>0.8</v>
      </c>
      <c r="W1024" t="n">
        <v>5.41</v>
      </c>
      <c r="X1024" t="n">
        <v>2.02</v>
      </c>
      <c r="Y1024" t="n">
        <v>1</v>
      </c>
      <c r="Z1024" t="n">
        <v>10</v>
      </c>
    </row>
    <row r="1025">
      <c r="A1025" t="n">
        <v>16</v>
      </c>
      <c r="B1025" t="n">
        <v>145</v>
      </c>
      <c r="C1025" t="inlineStr">
        <is>
          <t xml:space="preserve">CONCLUIDO	</t>
        </is>
      </c>
      <c r="D1025" t="n">
        <v>3.0724</v>
      </c>
      <c r="E1025" t="n">
        <v>32.55</v>
      </c>
      <c r="F1025" t="n">
        <v>26.04</v>
      </c>
      <c r="G1025" t="n">
        <v>23.67</v>
      </c>
      <c r="H1025" t="n">
        <v>0.3</v>
      </c>
      <c r="I1025" t="n">
        <v>66</v>
      </c>
      <c r="J1025" t="n">
        <v>293.3</v>
      </c>
      <c r="K1025" t="n">
        <v>61.2</v>
      </c>
      <c r="L1025" t="n">
        <v>5</v>
      </c>
      <c r="M1025" t="n">
        <v>64</v>
      </c>
      <c r="N1025" t="n">
        <v>82.09999999999999</v>
      </c>
      <c r="O1025" t="n">
        <v>36407.75</v>
      </c>
      <c r="P1025" t="n">
        <v>452.24</v>
      </c>
      <c r="Q1025" t="n">
        <v>1397.25</v>
      </c>
      <c r="R1025" t="n">
        <v>133.49</v>
      </c>
      <c r="S1025" t="n">
        <v>66.97</v>
      </c>
      <c r="T1025" t="n">
        <v>30419.2</v>
      </c>
      <c r="U1025" t="n">
        <v>0.5</v>
      </c>
      <c r="V1025" t="n">
        <v>0.8100000000000001</v>
      </c>
      <c r="W1025" t="n">
        <v>5.41</v>
      </c>
      <c r="X1025" t="n">
        <v>1.88</v>
      </c>
      <c r="Y1025" t="n">
        <v>1</v>
      </c>
      <c r="Z1025" t="n">
        <v>10</v>
      </c>
    </row>
    <row r="1026">
      <c r="A1026" t="n">
        <v>17</v>
      </c>
      <c r="B1026" t="n">
        <v>145</v>
      </c>
      <c r="C1026" t="inlineStr">
        <is>
          <t xml:space="preserve">CONCLUIDO	</t>
        </is>
      </c>
      <c r="D1026" t="n">
        <v>3.0951</v>
      </c>
      <c r="E1026" t="n">
        <v>32.31</v>
      </c>
      <c r="F1026" t="n">
        <v>25.97</v>
      </c>
      <c r="G1026" t="n">
        <v>24.73</v>
      </c>
      <c r="H1026" t="n">
        <v>0.32</v>
      </c>
      <c r="I1026" t="n">
        <v>63</v>
      </c>
      <c r="J1026" t="n">
        <v>293.81</v>
      </c>
      <c r="K1026" t="n">
        <v>61.2</v>
      </c>
      <c r="L1026" t="n">
        <v>5.25</v>
      </c>
      <c r="M1026" t="n">
        <v>61</v>
      </c>
      <c r="N1026" t="n">
        <v>82.36</v>
      </c>
      <c r="O1026" t="n">
        <v>36471.2</v>
      </c>
      <c r="P1026" t="n">
        <v>450.01</v>
      </c>
      <c r="Q1026" t="n">
        <v>1397.36</v>
      </c>
      <c r="R1026" t="n">
        <v>131.22</v>
      </c>
      <c r="S1026" t="n">
        <v>66.97</v>
      </c>
      <c r="T1026" t="n">
        <v>29297.14</v>
      </c>
      <c r="U1026" t="n">
        <v>0.51</v>
      </c>
      <c r="V1026" t="n">
        <v>0.8100000000000001</v>
      </c>
      <c r="W1026" t="n">
        <v>5.4</v>
      </c>
      <c r="X1026" t="n">
        <v>1.8</v>
      </c>
      <c r="Y1026" t="n">
        <v>1</v>
      </c>
      <c r="Z1026" t="n">
        <v>10</v>
      </c>
    </row>
    <row r="1027">
      <c r="A1027" t="n">
        <v>18</v>
      </c>
      <c r="B1027" t="n">
        <v>145</v>
      </c>
      <c r="C1027" t="inlineStr">
        <is>
          <t xml:space="preserve">CONCLUIDO	</t>
        </is>
      </c>
      <c r="D1027" t="n">
        <v>3.1198</v>
      </c>
      <c r="E1027" t="n">
        <v>32.05</v>
      </c>
      <c r="F1027" t="n">
        <v>25.87</v>
      </c>
      <c r="G1027" t="n">
        <v>25.87</v>
      </c>
      <c r="H1027" t="n">
        <v>0.33</v>
      </c>
      <c r="I1027" t="n">
        <v>60</v>
      </c>
      <c r="J1027" t="n">
        <v>294.33</v>
      </c>
      <c r="K1027" t="n">
        <v>61.2</v>
      </c>
      <c r="L1027" t="n">
        <v>5.5</v>
      </c>
      <c r="M1027" t="n">
        <v>58</v>
      </c>
      <c r="N1027" t="n">
        <v>82.63</v>
      </c>
      <c r="O1027" t="n">
        <v>36534.76</v>
      </c>
      <c r="P1027" t="n">
        <v>447.94</v>
      </c>
      <c r="Q1027" t="n">
        <v>1397.27</v>
      </c>
      <c r="R1027" t="n">
        <v>127.89</v>
      </c>
      <c r="S1027" t="n">
        <v>66.97</v>
      </c>
      <c r="T1027" t="n">
        <v>27647.27</v>
      </c>
      <c r="U1027" t="n">
        <v>0.52</v>
      </c>
      <c r="V1027" t="n">
        <v>0.8100000000000001</v>
      </c>
      <c r="W1027" t="n">
        <v>5.4</v>
      </c>
      <c r="X1027" t="n">
        <v>1.7</v>
      </c>
      <c r="Y1027" t="n">
        <v>1</v>
      </c>
      <c r="Z1027" t="n">
        <v>10</v>
      </c>
    </row>
    <row r="1028">
      <c r="A1028" t="n">
        <v>19</v>
      </c>
      <c r="B1028" t="n">
        <v>145</v>
      </c>
      <c r="C1028" t="inlineStr">
        <is>
          <t xml:space="preserve">CONCLUIDO	</t>
        </is>
      </c>
      <c r="D1028" t="n">
        <v>3.1476</v>
      </c>
      <c r="E1028" t="n">
        <v>31.77</v>
      </c>
      <c r="F1028" t="n">
        <v>25.75</v>
      </c>
      <c r="G1028" t="n">
        <v>27.1</v>
      </c>
      <c r="H1028" t="n">
        <v>0.35</v>
      </c>
      <c r="I1028" t="n">
        <v>57</v>
      </c>
      <c r="J1028" t="n">
        <v>294.84</v>
      </c>
      <c r="K1028" t="n">
        <v>61.2</v>
      </c>
      <c r="L1028" t="n">
        <v>5.75</v>
      </c>
      <c r="M1028" t="n">
        <v>55</v>
      </c>
      <c r="N1028" t="n">
        <v>82.90000000000001</v>
      </c>
      <c r="O1028" t="n">
        <v>36598.44</v>
      </c>
      <c r="P1028" t="n">
        <v>444.67</v>
      </c>
      <c r="Q1028" t="n">
        <v>1397.27</v>
      </c>
      <c r="R1028" t="n">
        <v>124.2</v>
      </c>
      <c r="S1028" t="n">
        <v>66.97</v>
      </c>
      <c r="T1028" t="n">
        <v>25816.47</v>
      </c>
      <c r="U1028" t="n">
        <v>0.54</v>
      </c>
      <c r="V1028" t="n">
        <v>0.82</v>
      </c>
      <c r="W1028" t="n">
        <v>5.38</v>
      </c>
      <c r="X1028" t="n">
        <v>1.58</v>
      </c>
      <c r="Y1028" t="n">
        <v>1</v>
      </c>
      <c r="Z1028" t="n">
        <v>10</v>
      </c>
    </row>
    <row r="1029">
      <c r="A1029" t="n">
        <v>20</v>
      </c>
      <c r="B1029" t="n">
        <v>145</v>
      </c>
      <c r="C1029" t="inlineStr">
        <is>
          <t xml:space="preserve">CONCLUIDO	</t>
        </is>
      </c>
      <c r="D1029" t="n">
        <v>3.1706</v>
      </c>
      <c r="E1029" t="n">
        <v>31.54</v>
      </c>
      <c r="F1029" t="n">
        <v>25.68</v>
      </c>
      <c r="G1029" t="n">
        <v>28.53</v>
      </c>
      <c r="H1029" t="n">
        <v>0.36</v>
      </c>
      <c r="I1029" t="n">
        <v>54</v>
      </c>
      <c r="J1029" t="n">
        <v>295.36</v>
      </c>
      <c r="K1029" t="n">
        <v>61.2</v>
      </c>
      <c r="L1029" t="n">
        <v>6</v>
      </c>
      <c r="M1029" t="n">
        <v>52</v>
      </c>
      <c r="N1029" t="n">
        <v>83.16</v>
      </c>
      <c r="O1029" t="n">
        <v>36662.22</v>
      </c>
      <c r="P1029" t="n">
        <v>442.96</v>
      </c>
      <c r="Q1029" t="n">
        <v>1397.29</v>
      </c>
      <c r="R1029" t="n">
        <v>121.68</v>
      </c>
      <c r="S1029" t="n">
        <v>66.97</v>
      </c>
      <c r="T1029" t="n">
        <v>24574.03</v>
      </c>
      <c r="U1029" t="n">
        <v>0.55</v>
      </c>
      <c r="V1029" t="n">
        <v>0.82</v>
      </c>
      <c r="W1029" t="n">
        <v>5.39</v>
      </c>
      <c r="X1029" t="n">
        <v>1.51</v>
      </c>
      <c r="Y1029" t="n">
        <v>1</v>
      </c>
      <c r="Z1029" t="n">
        <v>10</v>
      </c>
    </row>
    <row r="1030">
      <c r="A1030" t="n">
        <v>21</v>
      </c>
      <c r="B1030" t="n">
        <v>145</v>
      </c>
      <c r="C1030" t="inlineStr">
        <is>
          <t xml:space="preserve">CONCLUIDO	</t>
        </is>
      </c>
      <c r="D1030" t="n">
        <v>3.1856</v>
      </c>
      <c r="E1030" t="n">
        <v>31.39</v>
      </c>
      <c r="F1030" t="n">
        <v>25.64</v>
      </c>
      <c r="G1030" t="n">
        <v>29.58</v>
      </c>
      <c r="H1030" t="n">
        <v>0.38</v>
      </c>
      <c r="I1030" t="n">
        <v>52</v>
      </c>
      <c r="J1030" t="n">
        <v>295.88</v>
      </c>
      <c r="K1030" t="n">
        <v>61.2</v>
      </c>
      <c r="L1030" t="n">
        <v>6.25</v>
      </c>
      <c r="M1030" t="n">
        <v>50</v>
      </c>
      <c r="N1030" t="n">
        <v>83.43000000000001</v>
      </c>
      <c r="O1030" t="n">
        <v>36726.12</v>
      </c>
      <c r="P1030" t="n">
        <v>441.77</v>
      </c>
      <c r="Q1030" t="n">
        <v>1397.26</v>
      </c>
      <c r="R1030" t="n">
        <v>120.73</v>
      </c>
      <c r="S1030" t="n">
        <v>66.97</v>
      </c>
      <c r="T1030" t="n">
        <v>24109.19</v>
      </c>
      <c r="U1030" t="n">
        <v>0.55</v>
      </c>
      <c r="V1030" t="n">
        <v>0.82</v>
      </c>
      <c r="W1030" t="n">
        <v>5.38</v>
      </c>
      <c r="X1030" t="n">
        <v>1.47</v>
      </c>
      <c r="Y1030" t="n">
        <v>1</v>
      </c>
      <c r="Z1030" t="n">
        <v>10</v>
      </c>
    </row>
    <row r="1031">
      <c r="A1031" t="n">
        <v>22</v>
      </c>
      <c r="B1031" t="n">
        <v>145</v>
      </c>
      <c r="C1031" t="inlineStr">
        <is>
          <t xml:space="preserve">CONCLUIDO	</t>
        </is>
      </c>
      <c r="D1031" t="n">
        <v>3.2029</v>
      </c>
      <c r="E1031" t="n">
        <v>31.22</v>
      </c>
      <c r="F1031" t="n">
        <v>25.58</v>
      </c>
      <c r="G1031" t="n">
        <v>30.69</v>
      </c>
      <c r="H1031" t="n">
        <v>0.39</v>
      </c>
      <c r="I1031" t="n">
        <v>50</v>
      </c>
      <c r="J1031" t="n">
        <v>296.4</v>
      </c>
      <c r="K1031" t="n">
        <v>61.2</v>
      </c>
      <c r="L1031" t="n">
        <v>6.5</v>
      </c>
      <c r="M1031" t="n">
        <v>48</v>
      </c>
      <c r="N1031" t="n">
        <v>83.7</v>
      </c>
      <c r="O1031" t="n">
        <v>36790.13</v>
      </c>
      <c r="P1031" t="n">
        <v>439.92</v>
      </c>
      <c r="Q1031" t="n">
        <v>1397.31</v>
      </c>
      <c r="R1031" t="n">
        <v>118.43</v>
      </c>
      <c r="S1031" t="n">
        <v>66.97</v>
      </c>
      <c r="T1031" t="n">
        <v>22964.79</v>
      </c>
      <c r="U1031" t="n">
        <v>0.57</v>
      </c>
      <c r="V1031" t="n">
        <v>0.82</v>
      </c>
      <c r="W1031" t="n">
        <v>5.38</v>
      </c>
      <c r="X1031" t="n">
        <v>1.41</v>
      </c>
      <c r="Y1031" t="n">
        <v>1</v>
      </c>
      <c r="Z1031" t="n">
        <v>10</v>
      </c>
    </row>
    <row r="1032">
      <c r="A1032" t="n">
        <v>23</v>
      </c>
      <c r="B1032" t="n">
        <v>145</v>
      </c>
      <c r="C1032" t="inlineStr">
        <is>
          <t xml:space="preserve">CONCLUIDO	</t>
        </is>
      </c>
      <c r="D1032" t="n">
        <v>3.218</v>
      </c>
      <c r="E1032" t="n">
        <v>31.08</v>
      </c>
      <c r="F1032" t="n">
        <v>25.54</v>
      </c>
      <c r="G1032" t="n">
        <v>31.92</v>
      </c>
      <c r="H1032" t="n">
        <v>0.4</v>
      </c>
      <c r="I1032" t="n">
        <v>48</v>
      </c>
      <c r="J1032" t="n">
        <v>296.92</v>
      </c>
      <c r="K1032" t="n">
        <v>61.2</v>
      </c>
      <c r="L1032" t="n">
        <v>6.75</v>
      </c>
      <c r="M1032" t="n">
        <v>46</v>
      </c>
      <c r="N1032" t="n">
        <v>83.97</v>
      </c>
      <c r="O1032" t="n">
        <v>36854.25</v>
      </c>
      <c r="P1032" t="n">
        <v>438.56</v>
      </c>
      <c r="Q1032" t="n">
        <v>1397.19</v>
      </c>
      <c r="R1032" t="n">
        <v>116.98</v>
      </c>
      <c r="S1032" t="n">
        <v>66.97</v>
      </c>
      <c r="T1032" t="n">
        <v>22253.71</v>
      </c>
      <c r="U1032" t="n">
        <v>0.57</v>
      </c>
      <c r="V1032" t="n">
        <v>0.82</v>
      </c>
      <c r="W1032" t="n">
        <v>5.38</v>
      </c>
      <c r="X1032" t="n">
        <v>1.37</v>
      </c>
      <c r="Y1032" t="n">
        <v>1</v>
      </c>
      <c r="Z1032" t="n">
        <v>10</v>
      </c>
    </row>
    <row r="1033">
      <c r="A1033" t="n">
        <v>24</v>
      </c>
      <c r="B1033" t="n">
        <v>145</v>
      </c>
      <c r="C1033" t="inlineStr">
        <is>
          <t xml:space="preserve">CONCLUIDO	</t>
        </is>
      </c>
      <c r="D1033" t="n">
        <v>3.2366</v>
      </c>
      <c r="E1033" t="n">
        <v>30.9</v>
      </c>
      <c r="F1033" t="n">
        <v>25.47</v>
      </c>
      <c r="G1033" t="n">
        <v>33.22</v>
      </c>
      <c r="H1033" t="n">
        <v>0.42</v>
      </c>
      <c r="I1033" t="n">
        <v>46</v>
      </c>
      <c r="J1033" t="n">
        <v>297.44</v>
      </c>
      <c r="K1033" t="n">
        <v>61.2</v>
      </c>
      <c r="L1033" t="n">
        <v>7</v>
      </c>
      <c r="M1033" t="n">
        <v>44</v>
      </c>
      <c r="N1033" t="n">
        <v>84.23999999999999</v>
      </c>
      <c r="O1033" t="n">
        <v>36918.48</v>
      </c>
      <c r="P1033" t="n">
        <v>436.47</v>
      </c>
      <c r="Q1033" t="n">
        <v>1397.35</v>
      </c>
      <c r="R1033" t="n">
        <v>114.69</v>
      </c>
      <c r="S1033" t="n">
        <v>66.97</v>
      </c>
      <c r="T1033" t="n">
        <v>21117.03</v>
      </c>
      <c r="U1033" t="n">
        <v>0.58</v>
      </c>
      <c r="V1033" t="n">
        <v>0.83</v>
      </c>
      <c r="W1033" t="n">
        <v>5.38</v>
      </c>
      <c r="X1033" t="n">
        <v>1.3</v>
      </c>
      <c r="Y1033" t="n">
        <v>1</v>
      </c>
      <c r="Z1033" t="n">
        <v>10</v>
      </c>
    </row>
    <row r="1034">
      <c r="A1034" t="n">
        <v>25</v>
      </c>
      <c r="B1034" t="n">
        <v>145</v>
      </c>
      <c r="C1034" t="inlineStr">
        <is>
          <t xml:space="preserve">CONCLUIDO	</t>
        </is>
      </c>
      <c r="D1034" t="n">
        <v>3.2546</v>
      </c>
      <c r="E1034" t="n">
        <v>30.73</v>
      </c>
      <c r="F1034" t="n">
        <v>25.41</v>
      </c>
      <c r="G1034" t="n">
        <v>34.64</v>
      </c>
      <c r="H1034" t="n">
        <v>0.43</v>
      </c>
      <c r="I1034" t="n">
        <v>44</v>
      </c>
      <c r="J1034" t="n">
        <v>297.96</v>
      </c>
      <c r="K1034" t="n">
        <v>61.2</v>
      </c>
      <c r="L1034" t="n">
        <v>7.25</v>
      </c>
      <c r="M1034" t="n">
        <v>42</v>
      </c>
      <c r="N1034" t="n">
        <v>84.51000000000001</v>
      </c>
      <c r="O1034" t="n">
        <v>36982.83</v>
      </c>
      <c r="P1034" t="n">
        <v>434.52</v>
      </c>
      <c r="Q1034" t="n">
        <v>1397.39</v>
      </c>
      <c r="R1034" t="n">
        <v>112.97</v>
      </c>
      <c r="S1034" t="n">
        <v>66.97</v>
      </c>
      <c r="T1034" t="n">
        <v>20266.84</v>
      </c>
      <c r="U1034" t="n">
        <v>0.59</v>
      </c>
      <c r="V1034" t="n">
        <v>0.83</v>
      </c>
      <c r="W1034" t="n">
        <v>5.37</v>
      </c>
      <c r="X1034" t="n">
        <v>1.24</v>
      </c>
      <c r="Y1034" t="n">
        <v>1</v>
      </c>
      <c r="Z1034" t="n">
        <v>10</v>
      </c>
    </row>
    <row r="1035">
      <c r="A1035" t="n">
        <v>26</v>
      </c>
      <c r="B1035" t="n">
        <v>145</v>
      </c>
      <c r="C1035" t="inlineStr">
        <is>
          <t xml:space="preserve">CONCLUIDO	</t>
        </is>
      </c>
      <c r="D1035" t="n">
        <v>3.2633</v>
      </c>
      <c r="E1035" t="n">
        <v>30.64</v>
      </c>
      <c r="F1035" t="n">
        <v>25.38</v>
      </c>
      <c r="G1035" t="n">
        <v>35.41</v>
      </c>
      <c r="H1035" t="n">
        <v>0.45</v>
      </c>
      <c r="I1035" t="n">
        <v>43</v>
      </c>
      <c r="J1035" t="n">
        <v>298.48</v>
      </c>
      <c r="K1035" t="n">
        <v>61.2</v>
      </c>
      <c r="L1035" t="n">
        <v>7.5</v>
      </c>
      <c r="M1035" t="n">
        <v>41</v>
      </c>
      <c r="N1035" t="n">
        <v>84.79000000000001</v>
      </c>
      <c r="O1035" t="n">
        <v>37047.29</v>
      </c>
      <c r="P1035" t="n">
        <v>433.77</v>
      </c>
      <c r="Q1035" t="n">
        <v>1397.28</v>
      </c>
      <c r="R1035" t="n">
        <v>111.84</v>
      </c>
      <c r="S1035" t="n">
        <v>66.97</v>
      </c>
      <c r="T1035" t="n">
        <v>19707.34</v>
      </c>
      <c r="U1035" t="n">
        <v>0.6</v>
      </c>
      <c r="V1035" t="n">
        <v>0.83</v>
      </c>
      <c r="W1035" t="n">
        <v>5.37</v>
      </c>
      <c r="X1035" t="n">
        <v>1.21</v>
      </c>
      <c r="Y1035" t="n">
        <v>1</v>
      </c>
      <c r="Z1035" t="n">
        <v>10</v>
      </c>
    </row>
    <row r="1036">
      <c r="A1036" t="n">
        <v>27</v>
      </c>
      <c r="B1036" t="n">
        <v>145</v>
      </c>
      <c r="C1036" t="inlineStr">
        <is>
          <t xml:space="preserve">CONCLUIDO	</t>
        </is>
      </c>
      <c r="D1036" t="n">
        <v>3.2849</v>
      </c>
      <c r="E1036" t="n">
        <v>30.44</v>
      </c>
      <c r="F1036" t="n">
        <v>25.28</v>
      </c>
      <c r="G1036" t="n">
        <v>37</v>
      </c>
      <c r="H1036" t="n">
        <v>0.46</v>
      </c>
      <c r="I1036" t="n">
        <v>41</v>
      </c>
      <c r="J1036" t="n">
        <v>299.01</v>
      </c>
      <c r="K1036" t="n">
        <v>61.2</v>
      </c>
      <c r="L1036" t="n">
        <v>7.75</v>
      </c>
      <c r="M1036" t="n">
        <v>39</v>
      </c>
      <c r="N1036" t="n">
        <v>85.06</v>
      </c>
      <c r="O1036" t="n">
        <v>37111.87</v>
      </c>
      <c r="P1036" t="n">
        <v>430.98</v>
      </c>
      <c r="Q1036" t="n">
        <v>1397.2</v>
      </c>
      <c r="R1036" t="n">
        <v>108.73</v>
      </c>
      <c r="S1036" t="n">
        <v>66.97</v>
      </c>
      <c r="T1036" t="n">
        <v>18162.92</v>
      </c>
      <c r="U1036" t="n">
        <v>0.62</v>
      </c>
      <c r="V1036" t="n">
        <v>0.83</v>
      </c>
      <c r="W1036" t="n">
        <v>5.36</v>
      </c>
      <c r="X1036" t="n">
        <v>1.12</v>
      </c>
      <c r="Y1036" t="n">
        <v>1</v>
      </c>
      <c r="Z1036" t="n">
        <v>10</v>
      </c>
    </row>
    <row r="1037">
      <c r="A1037" t="n">
        <v>28</v>
      </c>
      <c r="B1037" t="n">
        <v>145</v>
      </c>
      <c r="C1037" t="inlineStr">
        <is>
          <t xml:space="preserve">CONCLUIDO	</t>
        </is>
      </c>
      <c r="D1037" t="n">
        <v>3.2905</v>
      </c>
      <c r="E1037" t="n">
        <v>30.39</v>
      </c>
      <c r="F1037" t="n">
        <v>25.29</v>
      </c>
      <c r="G1037" t="n">
        <v>37.93</v>
      </c>
      <c r="H1037" t="n">
        <v>0.48</v>
      </c>
      <c r="I1037" t="n">
        <v>40</v>
      </c>
      <c r="J1037" t="n">
        <v>299.53</v>
      </c>
      <c r="K1037" t="n">
        <v>61.2</v>
      </c>
      <c r="L1037" t="n">
        <v>8</v>
      </c>
      <c r="M1037" t="n">
        <v>38</v>
      </c>
      <c r="N1037" t="n">
        <v>85.33</v>
      </c>
      <c r="O1037" t="n">
        <v>37176.68</v>
      </c>
      <c r="P1037" t="n">
        <v>430.74</v>
      </c>
      <c r="Q1037" t="n">
        <v>1397.36</v>
      </c>
      <c r="R1037" t="n">
        <v>108.86</v>
      </c>
      <c r="S1037" t="n">
        <v>66.97</v>
      </c>
      <c r="T1037" t="n">
        <v>18229.25</v>
      </c>
      <c r="U1037" t="n">
        <v>0.62</v>
      </c>
      <c r="V1037" t="n">
        <v>0.83</v>
      </c>
      <c r="W1037" t="n">
        <v>5.36</v>
      </c>
      <c r="X1037" t="n">
        <v>1.12</v>
      </c>
      <c r="Y1037" t="n">
        <v>1</v>
      </c>
      <c r="Z1037" t="n">
        <v>10</v>
      </c>
    </row>
    <row r="1038">
      <c r="A1038" t="n">
        <v>29</v>
      </c>
      <c r="B1038" t="n">
        <v>145</v>
      </c>
      <c r="C1038" t="inlineStr">
        <is>
          <t xml:space="preserve">CONCLUIDO	</t>
        </is>
      </c>
      <c r="D1038" t="n">
        <v>3.3002</v>
      </c>
      <c r="E1038" t="n">
        <v>30.3</v>
      </c>
      <c r="F1038" t="n">
        <v>25.25</v>
      </c>
      <c r="G1038" t="n">
        <v>38.85</v>
      </c>
      <c r="H1038" t="n">
        <v>0.49</v>
      </c>
      <c r="I1038" t="n">
        <v>39</v>
      </c>
      <c r="J1038" t="n">
        <v>300.06</v>
      </c>
      <c r="K1038" t="n">
        <v>61.2</v>
      </c>
      <c r="L1038" t="n">
        <v>8.25</v>
      </c>
      <c r="M1038" t="n">
        <v>37</v>
      </c>
      <c r="N1038" t="n">
        <v>85.61</v>
      </c>
      <c r="O1038" t="n">
        <v>37241.49</v>
      </c>
      <c r="P1038" t="n">
        <v>429.37</v>
      </c>
      <c r="Q1038" t="n">
        <v>1397.31</v>
      </c>
      <c r="R1038" t="n">
        <v>107.86</v>
      </c>
      <c r="S1038" t="n">
        <v>66.97</v>
      </c>
      <c r="T1038" t="n">
        <v>17738.84</v>
      </c>
      <c r="U1038" t="n">
        <v>0.62</v>
      </c>
      <c r="V1038" t="n">
        <v>0.83</v>
      </c>
      <c r="W1038" t="n">
        <v>5.36</v>
      </c>
      <c r="X1038" t="n">
        <v>1.08</v>
      </c>
      <c r="Y1038" t="n">
        <v>1</v>
      </c>
      <c r="Z1038" t="n">
        <v>10</v>
      </c>
    </row>
    <row r="1039">
      <c r="A1039" t="n">
        <v>30</v>
      </c>
      <c r="B1039" t="n">
        <v>145</v>
      </c>
      <c r="C1039" t="inlineStr">
        <is>
          <t xml:space="preserve">CONCLUIDO	</t>
        </is>
      </c>
      <c r="D1039" t="n">
        <v>3.3186</v>
      </c>
      <c r="E1039" t="n">
        <v>30.13</v>
      </c>
      <c r="F1039" t="n">
        <v>25.19</v>
      </c>
      <c r="G1039" t="n">
        <v>40.85</v>
      </c>
      <c r="H1039" t="n">
        <v>0.5</v>
      </c>
      <c r="I1039" t="n">
        <v>37</v>
      </c>
      <c r="J1039" t="n">
        <v>300.59</v>
      </c>
      <c r="K1039" t="n">
        <v>61.2</v>
      </c>
      <c r="L1039" t="n">
        <v>8.5</v>
      </c>
      <c r="M1039" t="n">
        <v>35</v>
      </c>
      <c r="N1039" t="n">
        <v>85.89</v>
      </c>
      <c r="O1039" t="n">
        <v>37306.42</v>
      </c>
      <c r="P1039" t="n">
        <v>426.99</v>
      </c>
      <c r="Q1039" t="n">
        <v>1397.41</v>
      </c>
      <c r="R1039" t="n">
        <v>106.05</v>
      </c>
      <c r="S1039" t="n">
        <v>66.97</v>
      </c>
      <c r="T1039" t="n">
        <v>16840.04</v>
      </c>
      <c r="U1039" t="n">
        <v>0.63</v>
      </c>
      <c r="V1039" t="n">
        <v>0.84</v>
      </c>
      <c r="W1039" t="n">
        <v>5.35</v>
      </c>
      <c r="X1039" t="n">
        <v>1.02</v>
      </c>
      <c r="Y1039" t="n">
        <v>1</v>
      </c>
      <c r="Z1039" t="n">
        <v>10</v>
      </c>
    </row>
    <row r="1040">
      <c r="A1040" t="n">
        <v>31</v>
      </c>
      <c r="B1040" t="n">
        <v>145</v>
      </c>
      <c r="C1040" t="inlineStr">
        <is>
          <t xml:space="preserve">CONCLUIDO	</t>
        </is>
      </c>
      <c r="D1040" t="n">
        <v>3.3265</v>
      </c>
      <c r="E1040" t="n">
        <v>30.06</v>
      </c>
      <c r="F1040" t="n">
        <v>25.17</v>
      </c>
      <c r="G1040" t="n">
        <v>41.95</v>
      </c>
      <c r="H1040" t="n">
        <v>0.52</v>
      </c>
      <c r="I1040" t="n">
        <v>36</v>
      </c>
      <c r="J1040" t="n">
        <v>301.11</v>
      </c>
      <c r="K1040" t="n">
        <v>61.2</v>
      </c>
      <c r="L1040" t="n">
        <v>8.75</v>
      </c>
      <c r="M1040" t="n">
        <v>34</v>
      </c>
      <c r="N1040" t="n">
        <v>86.16</v>
      </c>
      <c r="O1040" t="n">
        <v>37371.47</v>
      </c>
      <c r="P1040" t="n">
        <v>426.33</v>
      </c>
      <c r="Q1040" t="n">
        <v>1397.27</v>
      </c>
      <c r="R1040" t="n">
        <v>105.33</v>
      </c>
      <c r="S1040" t="n">
        <v>66.97</v>
      </c>
      <c r="T1040" t="n">
        <v>16487.54</v>
      </c>
      <c r="U1040" t="n">
        <v>0.64</v>
      </c>
      <c r="V1040" t="n">
        <v>0.84</v>
      </c>
      <c r="W1040" t="n">
        <v>5.35</v>
      </c>
      <c r="X1040" t="n">
        <v>1.01</v>
      </c>
      <c r="Y1040" t="n">
        <v>1</v>
      </c>
      <c r="Z1040" t="n">
        <v>10</v>
      </c>
    </row>
    <row r="1041">
      <c r="A1041" t="n">
        <v>32</v>
      </c>
      <c r="B1041" t="n">
        <v>145</v>
      </c>
      <c r="C1041" t="inlineStr">
        <is>
          <t xml:space="preserve">CONCLUIDO	</t>
        </is>
      </c>
      <c r="D1041" t="n">
        <v>3.3361</v>
      </c>
      <c r="E1041" t="n">
        <v>29.98</v>
      </c>
      <c r="F1041" t="n">
        <v>25.14</v>
      </c>
      <c r="G1041" t="n">
        <v>43.1</v>
      </c>
      <c r="H1041" t="n">
        <v>0.53</v>
      </c>
      <c r="I1041" t="n">
        <v>35</v>
      </c>
      <c r="J1041" t="n">
        <v>301.64</v>
      </c>
      <c r="K1041" t="n">
        <v>61.2</v>
      </c>
      <c r="L1041" t="n">
        <v>9</v>
      </c>
      <c r="M1041" t="n">
        <v>33</v>
      </c>
      <c r="N1041" t="n">
        <v>86.44</v>
      </c>
      <c r="O1041" t="n">
        <v>37436.63</v>
      </c>
      <c r="P1041" t="n">
        <v>424.73</v>
      </c>
      <c r="Q1041" t="n">
        <v>1397.17</v>
      </c>
      <c r="R1041" t="n">
        <v>104.25</v>
      </c>
      <c r="S1041" t="n">
        <v>66.97</v>
      </c>
      <c r="T1041" t="n">
        <v>15950.44</v>
      </c>
      <c r="U1041" t="n">
        <v>0.64</v>
      </c>
      <c r="V1041" t="n">
        <v>0.84</v>
      </c>
      <c r="W1041" t="n">
        <v>5.35</v>
      </c>
      <c r="X1041" t="n">
        <v>0.97</v>
      </c>
      <c r="Y1041" t="n">
        <v>1</v>
      </c>
      <c r="Z1041" t="n">
        <v>10</v>
      </c>
    </row>
    <row r="1042">
      <c r="A1042" t="n">
        <v>33</v>
      </c>
      <c r="B1042" t="n">
        <v>145</v>
      </c>
      <c r="C1042" t="inlineStr">
        <is>
          <t xml:space="preserve">CONCLUIDO	</t>
        </is>
      </c>
      <c r="D1042" t="n">
        <v>3.3457</v>
      </c>
      <c r="E1042" t="n">
        <v>29.89</v>
      </c>
      <c r="F1042" t="n">
        <v>25.11</v>
      </c>
      <c r="G1042" t="n">
        <v>44.31</v>
      </c>
      <c r="H1042" t="n">
        <v>0.55</v>
      </c>
      <c r="I1042" t="n">
        <v>34</v>
      </c>
      <c r="J1042" t="n">
        <v>302.17</v>
      </c>
      <c r="K1042" t="n">
        <v>61.2</v>
      </c>
      <c r="L1042" t="n">
        <v>9.25</v>
      </c>
      <c r="M1042" t="n">
        <v>32</v>
      </c>
      <c r="N1042" t="n">
        <v>86.72</v>
      </c>
      <c r="O1042" t="n">
        <v>37501.91</v>
      </c>
      <c r="P1042" t="n">
        <v>423.76</v>
      </c>
      <c r="Q1042" t="n">
        <v>1397.28</v>
      </c>
      <c r="R1042" t="n">
        <v>103.15</v>
      </c>
      <c r="S1042" t="n">
        <v>66.97</v>
      </c>
      <c r="T1042" t="n">
        <v>15404.95</v>
      </c>
      <c r="U1042" t="n">
        <v>0.65</v>
      </c>
      <c r="V1042" t="n">
        <v>0.84</v>
      </c>
      <c r="W1042" t="n">
        <v>5.35</v>
      </c>
      <c r="X1042" t="n">
        <v>0.9399999999999999</v>
      </c>
      <c r="Y1042" t="n">
        <v>1</v>
      </c>
      <c r="Z1042" t="n">
        <v>10</v>
      </c>
    </row>
    <row r="1043">
      <c r="A1043" t="n">
        <v>34</v>
      </c>
      <c r="B1043" t="n">
        <v>145</v>
      </c>
      <c r="C1043" t="inlineStr">
        <is>
          <t xml:space="preserve">CONCLUIDO	</t>
        </is>
      </c>
      <c r="D1043" t="n">
        <v>3.355</v>
      </c>
      <c r="E1043" t="n">
        <v>29.81</v>
      </c>
      <c r="F1043" t="n">
        <v>25.08</v>
      </c>
      <c r="G1043" t="n">
        <v>45.6</v>
      </c>
      <c r="H1043" t="n">
        <v>0.5600000000000001</v>
      </c>
      <c r="I1043" t="n">
        <v>33</v>
      </c>
      <c r="J1043" t="n">
        <v>302.7</v>
      </c>
      <c r="K1043" t="n">
        <v>61.2</v>
      </c>
      <c r="L1043" t="n">
        <v>9.5</v>
      </c>
      <c r="M1043" t="n">
        <v>31</v>
      </c>
      <c r="N1043" t="n">
        <v>87</v>
      </c>
      <c r="O1043" t="n">
        <v>37567.32</v>
      </c>
      <c r="P1043" t="n">
        <v>422.8</v>
      </c>
      <c r="Q1043" t="n">
        <v>1397.22</v>
      </c>
      <c r="R1043" t="n">
        <v>102.04</v>
      </c>
      <c r="S1043" t="n">
        <v>66.97</v>
      </c>
      <c r="T1043" t="n">
        <v>14857.99</v>
      </c>
      <c r="U1043" t="n">
        <v>0.66</v>
      </c>
      <c r="V1043" t="n">
        <v>0.84</v>
      </c>
      <c r="W1043" t="n">
        <v>5.36</v>
      </c>
      <c r="X1043" t="n">
        <v>0.91</v>
      </c>
      <c r="Y1043" t="n">
        <v>1</v>
      </c>
      <c r="Z1043" t="n">
        <v>10</v>
      </c>
    </row>
    <row r="1044">
      <c r="A1044" t="n">
        <v>35</v>
      </c>
      <c r="B1044" t="n">
        <v>145</v>
      </c>
      <c r="C1044" t="inlineStr">
        <is>
          <t xml:space="preserve">CONCLUIDO	</t>
        </is>
      </c>
      <c r="D1044" t="n">
        <v>3.3634</v>
      </c>
      <c r="E1044" t="n">
        <v>29.73</v>
      </c>
      <c r="F1044" t="n">
        <v>25.06</v>
      </c>
      <c r="G1044" t="n">
        <v>46.98</v>
      </c>
      <c r="H1044" t="n">
        <v>0.57</v>
      </c>
      <c r="I1044" t="n">
        <v>32</v>
      </c>
      <c r="J1044" t="n">
        <v>303.23</v>
      </c>
      <c r="K1044" t="n">
        <v>61.2</v>
      </c>
      <c r="L1044" t="n">
        <v>9.75</v>
      </c>
      <c r="M1044" t="n">
        <v>30</v>
      </c>
      <c r="N1044" t="n">
        <v>87.28</v>
      </c>
      <c r="O1044" t="n">
        <v>37632.84</v>
      </c>
      <c r="P1044" t="n">
        <v>422.25</v>
      </c>
      <c r="Q1044" t="n">
        <v>1397.19</v>
      </c>
      <c r="R1044" t="n">
        <v>101.45</v>
      </c>
      <c r="S1044" t="n">
        <v>66.97</v>
      </c>
      <c r="T1044" t="n">
        <v>14565.35</v>
      </c>
      <c r="U1044" t="n">
        <v>0.66</v>
      </c>
      <c r="V1044" t="n">
        <v>0.84</v>
      </c>
      <c r="W1044" t="n">
        <v>5.35</v>
      </c>
      <c r="X1044" t="n">
        <v>0.89</v>
      </c>
      <c r="Y1044" t="n">
        <v>1</v>
      </c>
      <c r="Z1044" t="n">
        <v>10</v>
      </c>
    </row>
    <row r="1045">
      <c r="A1045" t="n">
        <v>36</v>
      </c>
      <c r="B1045" t="n">
        <v>145</v>
      </c>
      <c r="C1045" t="inlineStr">
        <is>
          <t xml:space="preserve">CONCLUIDO	</t>
        </is>
      </c>
      <c r="D1045" t="n">
        <v>3.3626</v>
      </c>
      <c r="E1045" t="n">
        <v>29.74</v>
      </c>
      <c r="F1045" t="n">
        <v>25.07</v>
      </c>
      <c r="G1045" t="n">
        <v>47</v>
      </c>
      <c r="H1045" t="n">
        <v>0.59</v>
      </c>
      <c r="I1045" t="n">
        <v>32</v>
      </c>
      <c r="J1045" t="n">
        <v>303.76</v>
      </c>
      <c r="K1045" t="n">
        <v>61.2</v>
      </c>
      <c r="L1045" t="n">
        <v>10</v>
      </c>
      <c r="M1045" t="n">
        <v>30</v>
      </c>
      <c r="N1045" t="n">
        <v>87.56999999999999</v>
      </c>
      <c r="O1045" t="n">
        <v>37698.48</v>
      </c>
      <c r="P1045" t="n">
        <v>420.94</v>
      </c>
      <c r="Q1045" t="n">
        <v>1397.27</v>
      </c>
      <c r="R1045" t="n">
        <v>102.03</v>
      </c>
      <c r="S1045" t="n">
        <v>66.97</v>
      </c>
      <c r="T1045" t="n">
        <v>14857.6</v>
      </c>
      <c r="U1045" t="n">
        <v>0.66</v>
      </c>
      <c r="V1045" t="n">
        <v>0.84</v>
      </c>
      <c r="W1045" t="n">
        <v>5.34</v>
      </c>
      <c r="X1045" t="n">
        <v>0.9</v>
      </c>
      <c r="Y1045" t="n">
        <v>1</v>
      </c>
      <c r="Z1045" t="n">
        <v>10</v>
      </c>
    </row>
    <row r="1046">
      <c r="A1046" t="n">
        <v>37</v>
      </c>
      <c r="B1046" t="n">
        <v>145</v>
      </c>
      <c r="C1046" t="inlineStr">
        <is>
          <t xml:space="preserve">CONCLUIDO	</t>
        </is>
      </c>
      <c r="D1046" t="n">
        <v>3.3739</v>
      </c>
      <c r="E1046" t="n">
        <v>29.64</v>
      </c>
      <c r="F1046" t="n">
        <v>25.02</v>
      </c>
      <c r="G1046" t="n">
        <v>48.42</v>
      </c>
      <c r="H1046" t="n">
        <v>0.6</v>
      </c>
      <c r="I1046" t="n">
        <v>31</v>
      </c>
      <c r="J1046" t="n">
        <v>304.3</v>
      </c>
      <c r="K1046" t="n">
        <v>61.2</v>
      </c>
      <c r="L1046" t="n">
        <v>10.25</v>
      </c>
      <c r="M1046" t="n">
        <v>29</v>
      </c>
      <c r="N1046" t="n">
        <v>87.84999999999999</v>
      </c>
      <c r="O1046" t="n">
        <v>37764.25</v>
      </c>
      <c r="P1046" t="n">
        <v>419.85</v>
      </c>
      <c r="Q1046" t="n">
        <v>1397.29</v>
      </c>
      <c r="R1046" t="n">
        <v>100.34</v>
      </c>
      <c r="S1046" t="n">
        <v>66.97</v>
      </c>
      <c r="T1046" t="n">
        <v>14015.07</v>
      </c>
      <c r="U1046" t="n">
        <v>0.67</v>
      </c>
      <c r="V1046" t="n">
        <v>0.84</v>
      </c>
      <c r="W1046" t="n">
        <v>5.34</v>
      </c>
      <c r="X1046" t="n">
        <v>0.85</v>
      </c>
      <c r="Y1046" t="n">
        <v>1</v>
      </c>
      <c r="Z1046" t="n">
        <v>10</v>
      </c>
    </row>
    <row r="1047">
      <c r="A1047" t="n">
        <v>38</v>
      </c>
      <c r="B1047" t="n">
        <v>145</v>
      </c>
      <c r="C1047" t="inlineStr">
        <is>
          <t xml:space="preserve">CONCLUIDO	</t>
        </is>
      </c>
      <c r="D1047" t="n">
        <v>3.3827</v>
      </c>
      <c r="E1047" t="n">
        <v>29.56</v>
      </c>
      <c r="F1047" t="n">
        <v>25</v>
      </c>
      <c r="G1047" t="n">
        <v>49.99</v>
      </c>
      <c r="H1047" t="n">
        <v>0.61</v>
      </c>
      <c r="I1047" t="n">
        <v>30</v>
      </c>
      <c r="J1047" t="n">
        <v>304.83</v>
      </c>
      <c r="K1047" t="n">
        <v>61.2</v>
      </c>
      <c r="L1047" t="n">
        <v>10.5</v>
      </c>
      <c r="M1047" t="n">
        <v>28</v>
      </c>
      <c r="N1047" t="n">
        <v>88.13</v>
      </c>
      <c r="O1047" t="n">
        <v>37830.13</v>
      </c>
      <c r="P1047" t="n">
        <v>418.54</v>
      </c>
      <c r="Q1047" t="n">
        <v>1397.21</v>
      </c>
      <c r="R1047" t="n">
        <v>99.83</v>
      </c>
      <c r="S1047" t="n">
        <v>66.97</v>
      </c>
      <c r="T1047" t="n">
        <v>13767.43</v>
      </c>
      <c r="U1047" t="n">
        <v>0.67</v>
      </c>
      <c r="V1047" t="n">
        <v>0.84</v>
      </c>
      <c r="W1047" t="n">
        <v>5.34</v>
      </c>
      <c r="X1047" t="n">
        <v>0.83</v>
      </c>
      <c r="Y1047" t="n">
        <v>1</v>
      </c>
      <c r="Z1047" t="n">
        <v>10</v>
      </c>
    </row>
    <row r="1048">
      <c r="A1048" t="n">
        <v>39</v>
      </c>
      <c r="B1048" t="n">
        <v>145</v>
      </c>
      <c r="C1048" t="inlineStr">
        <is>
          <t xml:space="preserve">CONCLUIDO	</t>
        </is>
      </c>
      <c r="D1048" t="n">
        <v>3.3935</v>
      </c>
      <c r="E1048" t="n">
        <v>29.47</v>
      </c>
      <c r="F1048" t="n">
        <v>24.96</v>
      </c>
      <c r="G1048" t="n">
        <v>51.63</v>
      </c>
      <c r="H1048" t="n">
        <v>0.63</v>
      </c>
      <c r="I1048" t="n">
        <v>29</v>
      </c>
      <c r="J1048" t="n">
        <v>305.37</v>
      </c>
      <c r="K1048" t="n">
        <v>61.2</v>
      </c>
      <c r="L1048" t="n">
        <v>10.75</v>
      </c>
      <c r="M1048" t="n">
        <v>27</v>
      </c>
      <c r="N1048" t="n">
        <v>88.42</v>
      </c>
      <c r="O1048" t="n">
        <v>37896.14</v>
      </c>
      <c r="P1048" t="n">
        <v>417.1</v>
      </c>
      <c r="Q1048" t="n">
        <v>1397.24</v>
      </c>
      <c r="R1048" t="n">
        <v>98.36</v>
      </c>
      <c r="S1048" t="n">
        <v>66.97</v>
      </c>
      <c r="T1048" t="n">
        <v>13037.47</v>
      </c>
      <c r="U1048" t="n">
        <v>0.68</v>
      </c>
      <c r="V1048" t="n">
        <v>0.84</v>
      </c>
      <c r="W1048" t="n">
        <v>5.34</v>
      </c>
      <c r="X1048" t="n">
        <v>0.79</v>
      </c>
      <c r="Y1048" t="n">
        <v>1</v>
      </c>
      <c r="Z1048" t="n">
        <v>10</v>
      </c>
    </row>
    <row r="1049">
      <c r="A1049" t="n">
        <v>40</v>
      </c>
      <c r="B1049" t="n">
        <v>145</v>
      </c>
      <c r="C1049" t="inlineStr">
        <is>
          <t xml:space="preserve">CONCLUIDO	</t>
        </is>
      </c>
      <c r="D1049" t="n">
        <v>3.3907</v>
      </c>
      <c r="E1049" t="n">
        <v>29.49</v>
      </c>
      <c r="F1049" t="n">
        <v>24.98</v>
      </c>
      <c r="G1049" t="n">
        <v>51.68</v>
      </c>
      <c r="H1049" t="n">
        <v>0.64</v>
      </c>
      <c r="I1049" t="n">
        <v>29</v>
      </c>
      <c r="J1049" t="n">
        <v>305.9</v>
      </c>
      <c r="K1049" t="n">
        <v>61.2</v>
      </c>
      <c r="L1049" t="n">
        <v>11</v>
      </c>
      <c r="M1049" t="n">
        <v>27</v>
      </c>
      <c r="N1049" t="n">
        <v>88.7</v>
      </c>
      <c r="O1049" t="n">
        <v>37962.28</v>
      </c>
      <c r="P1049" t="n">
        <v>416.58</v>
      </c>
      <c r="Q1049" t="n">
        <v>1397.25</v>
      </c>
      <c r="R1049" t="n">
        <v>99.2</v>
      </c>
      <c r="S1049" t="n">
        <v>66.97</v>
      </c>
      <c r="T1049" t="n">
        <v>13454.58</v>
      </c>
      <c r="U1049" t="n">
        <v>0.68</v>
      </c>
      <c r="V1049" t="n">
        <v>0.84</v>
      </c>
      <c r="W1049" t="n">
        <v>5.34</v>
      </c>
      <c r="X1049" t="n">
        <v>0.8100000000000001</v>
      </c>
      <c r="Y1049" t="n">
        <v>1</v>
      </c>
      <c r="Z1049" t="n">
        <v>10</v>
      </c>
    </row>
    <row r="1050">
      <c r="A1050" t="n">
        <v>41</v>
      </c>
      <c r="B1050" t="n">
        <v>145</v>
      </c>
      <c r="C1050" t="inlineStr">
        <is>
          <t xml:space="preserve">CONCLUIDO	</t>
        </is>
      </c>
      <c r="D1050" t="n">
        <v>3.4022</v>
      </c>
      <c r="E1050" t="n">
        <v>29.39</v>
      </c>
      <c r="F1050" t="n">
        <v>24.93</v>
      </c>
      <c r="G1050" t="n">
        <v>53.43</v>
      </c>
      <c r="H1050" t="n">
        <v>0.65</v>
      </c>
      <c r="I1050" t="n">
        <v>28</v>
      </c>
      <c r="J1050" t="n">
        <v>306.44</v>
      </c>
      <c r="K1050" t="n">
        <v>61.2</v>
      </c>
      <c r="L1050" t="n">
        <v>11.25</v>
      </c>
      <c r="M1050" t="n">
        <v>26</v>
      </c>
      <c r="N1050" t="n">
        <v>88.98999999999999</v>
      </c>
      <c r="O1050" t="n">
        <v>38028.53</v>
      </c>
      <c r="P1050" t="n">
        <v>415.82</v>
      </c>
      <c r="Q1050" t="n">
        <v>1397.28</v>
      </c>
      <c r="R1050" t="n">
        <v>97.76000000000001</v>
      </c>
      <c r="S1050" t="n">
        <v>66.97</v>
      </c>
      <c r="T1050" t="n">
        <v>12743.04</v>
      </c>
      <c r="U1050" t="n">
        <v>0.6899999999999999</v>
      </c>
      <c r="V1050" t="n">
        <v>0.84</v>
      </c>
      <c r="W1050" t="n">
        <v>5.33</v>
      </c>
      <c r="X1050" t="n">
        <v>0.77</v>
      </c>
      <c r="Y1050" t="n">
        <v>1</v>
      </c>
      <c r="Z1050" t="n">
        <v>10</v>
      </c>
    </row>
    <row r="1051">
      <c r="A1051" t="n">
        <v>42</v>
      </c>
      <c r="B1051" t="n">
        <v>145</v>
      </c>
      <c r="C1051" t="inlineStr">
        <is>
          <t xml:space="preserve">CONCLUIDO	</t>
        </is>
      </c>
      <c r="D1051" t="n">
        <v>3.4112</v>
      </c>
      <c r="E1051" t="n">
        <v>29.32</v>
      </c>
      <c r="F1051" t="n">
        <v>24.91</v>
      </c>
      <c r="G1051" t="n">
        <v>55.36</v>
      </c>
      <c r="H1051" t="n">
        <v>0.67</v>
      </c>
      <c r="I1051" t="n">
        <v>27</v>
      </c>
      <c r="J1051" t="n">
        <v>306.98</v>
      </c>
      <c r="K1051" t="n">
        <v>61.2</v>
      </c>
      <c r="L1051" t="n">
        <v>11.5</v>
      </c>
      <c r="M1051" t="n">
        <v>25</v>
      </c>
      <c r="N1051" t="n">
        <v>89.28</v>
      </c>
      <c r="O1051" t="n">
        <v>38094.91</v>
      </c>
      <c r="P1051" t="n">
        <v>414.31</v>
      </c>
      <c r="Q1051" t="n">
        <v>1397.2</v>
      </c>
      <c r="R1051" t="n">
        <v>96.79000000000001</v>
      </c>
      <c r="S1051" t="n">
        <v>66.97</v>
      </c>
      <c r="T1051" t="n">
        <v>12262.12</v>
      </c>
      <c r="U1051" t="n">
        <v>0.6899999999999999</v>
      </c>
      <c r="V1051" t="n">
        <v>0.84</v>
      </c>
      <c r="W1051" t="n">
        <v>5.34</v>
      </c>
      <c r="X1051" t="n">
        <v>0.75</v>
      </c>
      <c r="Y1051" t="n">
        <v>1</v>
      </c>
      <c r="Z1051" t="n">
        <v>10</v>
      </c>
    </row>
    <row r="1052">
      <c r="A1052" t="n">
        <v>43</v>
      </c>
      <c r="B1052" t="n">
        <v>145</v>
      </c>
      <c r="C1052" t="inlineStr">
        <is>
          <t xml:space="preserve">CONCLUIDO	</t>
        </is>
      </c>
      <c r="D1052" t="n">
        <v>3.4115</v>
      </c>
      <c r="E1052" t="n">
        <v>29.31</v>
      </c>
      <c r="F1052" t="n">
        <v>24.91</v>
      </c>
      <c r="G1052" t="n">
        <v>55.35</v>
      </c>
      <c r="H1052" t="n">
        <v>0.68</v>
      </c>
      <c r="I1052" t="n">
        <v>27</v>
      </c>
      <c r="J1052" t="n">
        <v>307.52</v>
      </c>
      <c r="K1052" t="n">
        <v>61.2</v>
      </c>
      <c r="L1052" t="n">
        <v>11.75</v>
      </c>
      <c r="M1052" t="n">
        <v>25</v>
      </c>
      <c r="N1052" t="n">
        <v>89.56999999999999</v>
      </c>
      <c r="O1052" t="n">
        <v>38161.42</v>
      </c>
      <c r="P1052" t="n">
        <v>413.32</v>
      </c>
      <c r="Q1052" t="n">
        <v>1397.26</v>
      </c>
      <c r="R1052" t="n">
        <v>96.66</v>
      </c>
      <c r="S1052" t="n">
        <v>66.97</v>
      </c>
      <c r="T1052" t="n">
        <v>12198.95</v>
      </c>
      <c r="U1052" t="n">
        <v>0.6899999999999999</v>
      </c>
      <c r="V1052" t="n">
        <v>0.84</v>
      </c>
      <c r="W1052" t="n">
        <v>5.34</v>
      </c>
      <c r="X1052" t="n">
        <v>0.74</v>
      </c>
      <c r="Y1052" t="n">
        <v>1</v>
      </c>
      <c r="Z1052" t="n">
        <v>10</v>
      </c>
    </row>
    <row r="1053">
      <c r="A1053" t="n">
        <v>44</v>
      </c>
      <c r="B1053" t="n">
        <v>145</v>
      </c>
      <c r="C1053" t="inlineStr">
        <is>
          <t xml:space="preserve">CONCLUIDO	</t>
        </is>
      </c>
      <c r="D1053" t="n">
        <v>3.4207</v>
      </c>
      <c r="E1053" t="n">
        <v>29.23</v>
      </c>
      <c r="F1053" t="n">
        <v>24.88</v>
      </c>
      <c r="G1053" t="n">
        <v>57.42</v>
      </c>
      <c r="H1053" t="n">
        <v>0.6899999999999999</v>
      </c>
      <c r="I1053" t="n">
        <v>26</v>
      </c>
      <c r="J1053" t="n">
        <v>308.06</v>
      </c>
      <c r="K1053" t="n">
        <v>61.2</v>
      </c>
      <c r="L1053" t="n">
        <v>12</v>
      </c>
      <c r="M1053" t="n">
        <v>24</v>
      </c>
      <c r="N1053" t="n">
        <v>89.86</v>
      </c>
      <c r="O1053" t="n">
        <v>38228.06</v>
      </c>
      <c r="P1053" t="n">
        <v>411.95</v>
      </c>
      <c r="Q1053" t="n">
        <v>1397.19</v>
      </c>
      <c r="R1053" t="n">
        <v>95.81</v>
      </c>
      <c r="S1053" t="n">
        <v>66.97</v>
      </c>
      <c r="T1053" t="n">
        <v>11775.42</v>
      </c>
      <c r="U1053" t="n">
        <v>0.7</v>
      </c>
      <c r="V1053" t="n">
        <v>0.85</v>
      </c>
      <c r="W1053" t="n">
        <v>5.34</v>
      </c>
      <c r="X1053" t="n">
        <v>0.72</v>
      </c>
      <c r="Y1053" t="n">
        <v>1</v>
      </c>
      <c r="Z1053" t="n">
        <v>10</v>
      </c>
    </row>
    <row r="1054">
      <c r="A1054" t="n">
        <v>45</v>
      </c>
      <c r="B1054" t="n">
        <v>145</v>
      </c>
      <c r="C1054" t="inlineStr">
        <is>
          <t xml:space="preserve">CONCLUIDO	</t>
        </is>
      </c>
      <c r="D1054" t="n">
        <v>3.4324</v>
      </c>
      <c r="E1054" t="n">
        <v>29.13</v>
      </c>
      <c r="F1054" t="n">
        <v>24.84</v>
      </c>
      <c r="G1054" t="n">
        <v>59.61</v>
      </c>
      <c r="H1054" t="n">
        <v>0.71</v>
      </c>
      <c r="I1054" t="n">
        <v>25</v>
      </c>
      <c r="J1054" t="n">
        <v>308.6</v>
      </c>
      <c r="K1054" t="n">
        <v>61.2</v>
      </c>
      <c r="L1054" t="n">
        <v>12.25</v>
      </c>
      <c r="M1054" t="n">
        <v>23</v>
      </c>
      <c r="N1054" t="n">
        <v>90.15000000000001</v>
      </c>
      <c r="O1054" t="n">
        <v>38294.82</v>
      </c>
      <c r="P1054" t="n">
        <v>410.72</v>
      </c>
      <c r="Q1054" t="n">
        <v>1397.24</v>
      </c>
      <c r="R1054" t="n">
        <v>94.5</v>
      </c>
      <c r="S1054" t="n">
        <v>66.97</v>
      </c>
      <c r="T1054" t="n">
        <v>11127.18</v>
      </c>
      <c r="U1054" t="n">
        <v>0.71</v>
      </c>
      <c r="V1054" t="n">
        <v>0.85</v>
      </c>
      <c r="W1054" t="n">
        <v>5.33</v>
      </c>
      <c r="X1054" t="n">
        <v>0.67</v>
      </c>
      <c r="Y1054" t="n">
        <v>1</v>
      </c>
      <c r="Z1054" t="n">
        <v>10</v>
      </c>
    </row>
    <row r="1055">
      <c r="A1055" t="n">
        <v>46</v>
      </c>
      <c r="B1055" t="n">
        <v>145</v>
      </c>
      <c r="C1055" t="inlineStr">
        <is>
          <t xml:space="preserve">CONCLUIDO	</t>
        </is>
      </c>
      <c r="D1055" t="n">
        <v>3.4315</v>
      </c>
      <c r="E1055" t="n">
        <v>29.14</v>
      </c>
      <c r="F1055" t="n">
        <v>24.85</v>
      </c>
      <c r="G1055" t="n">
        <v>59.63</v>
      </c>
      <c r="H1055" t="n">
        <v>0.72</v>
      </c>
      <c r="I1055" t="n">
        <v>25</v>
      </c>
      <c r="J1055" t="n">
        <v>309.14</v>
      </c>
      <c r="K1055" t="n">
        <v>61.2</v>
      </c>
      <c r="L1055" t="n">
        <v>12.5</v>
      </c>
      <c r="M1055" t="n">
        <v>23</v>
      </c>
      <c r="N1055" t="n">
        <v>90.44</v>
      </c>
      <c r="O1055" t="n">
        <v>38361.7</v>
      </c>
      <c r="P1055" t="n">
        <v>410.54</v>
      </c>
      <c r="Q1055" t="n">
        <v>1397.19</v>
      </c>
      <c r="R1055" t="n">
        <v>94.81999999999999</v>
      </c>
      <c r="S1055" t="n">
        <v>66.97</v>
      </c>
      <c r="T1055" t="n">
        <v>11286.74</v>
      </c>
      <c r="U1055" t="n">
        <v>0.71</v>
      </c>
      <c r="V1055" t="n">
        <v>0.85</v>
      </c>
      <c r="W1055" t="n">
        <v>5.33</v>
      </c>
      <c r="X1055" t="n">
        <v>0.68</v>
      </c>
      <c r="Y1055" t="n">
        <v>1</v>
      </c>
      <c r="Z1055" t="n">
        <v>10</v>
      </c>
    </row>
    <row r="1056">
      <c r="A1056" t="n">
        <v>47</v>
      </c>
      <c r="B1056" t="n">
        <v>145</v>
      </c>
      <c r="C1056" t="inlineStr">
        <is>
          <t xml:space="preserve">CONCLUIDO	</t>
        </is>
      </c>
      <c r="D1056" t="n">
        <v>3.4409</v>
      </c>
      <c r="E1056" t="n">
        <v>29.06</v>
      </c>
      <c r="F1056" t="n">
        <v>24.82</v>
      </c>
      <c r="G1056" t="n">
        <v>62.05</v>
      </c>
      <c r="H1056" t="n">
        <v>0.73</v>
      </c>
      <c r="I1056" t="n">
        <v>24</v>
      </c>
      <c r="J1056" t="n">
        <v>309.68</v>
      </c>
      <c r="K1056" t="n">
        <v>61.2</v>
      </c>
      <c r="L1056" t="n">
        <v>12.75</v>
      </c>
      <c r="M1056" t="n">
        <v>22</v>
      </c>
      <c r="N1056" t="n">
        <v>90.73999999999999</v>
      </c>
      <c r="O1056" t="n">
        <v>38428.72</v>
      </c>
      <c r="P1056" t="n">
        <v>408.85</v>
      </c>
      <c r="Q1056" t="n">
        <v>1397.27</v>
      </c>
      <c r="R1056" t="n">
        <v>93.89</v>
      </c>
      <c r="S1056" t="n">
        <v>66.97</v>
      </c>
      <c r="T1056" t="n">
        <v>10826.99</v>
      </c>
      <c r="U1056" t="n">
        <v>0.71</v>
      </c>
      <c r="V1056" t="n">
        <v>0.85</v>
      </c>
      <c r="W1056" t="n">
        <v>5.33</v>
      </c>
      <c r="X1056" t="n">
        <v>0.65</v>
      </c>
      <c r="Y1056" t="n">
        <v>1</v>
      </c>
      <c r="Z1056" t="n">
        <v>10</v>
      </c>
    </row>
    <row r="1057">
      <c r="A1057" t="n">
        <v>48</v>
      </c>
      <c r="B1057" t="n">
        <v>145</v>
      </c>
      <c r="C1057" t="inlineStr">
        <is>
          <t xml:space="preserve">CONCLUIDO	</t>
        </is>
      </c>
      <c r="D1057" t="n">
        <v>3.4413</v>
      </c>
      <c r="E1057" t="n">
        <v>29.06</v>
      </c>
      <c r="F1057" t="n">
        <v>24.82</v>
      </c>
      <c r="G1057" t="n">
        <v>62.04</v>
      </c>
      <c r="H1057" t="n">
        <v>0.75</v>
      </c>
      <c r="I1057" t="n">
        <v>24</v>
      </c>
      <c r="J1057" t="n">
        <v>310.23</v>
      </c>
      <c r="K1057" t="n">
        <v>61.2</v>
      </c>
      <c r="L1057" t="n">
        <v>13</v>
      </c>
      <c r="M1057" t="n">
        <v>22</v>
      </c>
      <c r="N1057" t="n">
        <v>91.03</v>
      </c>
      <c r="O1057" t="n">
        <v>38495.87</v>
      </c>
      <c r="P1057" t="n">
        <v>408.52</v>
      </c>
      <c r="Q1057" t="n">
        <v>1397.22</v>
      </c>
      <c r="R1057" t="n">
        <v>93.86</v>
      </c>
      <c r="S1057" t="n">
        <v>66.97</v>
      </c>
      <c r="T1057" t="n">
        <v>10810.87</v>
      </c>
      <c r="U1057" t="n">
        <v>0.71</v>
      </c>
      <c r="V1057" t="n">
        <v>0.85</v>
      </c>
      <c r="W1057" t="n">
        <v>5.33</v>
      </c>
      <c r="X1057" t="n">
        <v>0.65</v>
      </c>
      <c r="Y1057" t="n">
        <v>1</v>
      </c>
      <c r="Z1057" t="n">
        <v>10</v>
      </c>
    </row>
    <row r="1058">
      <c r="A1058" t="n">
        <v>49</v>
      </c>
      <c r="B1058" t="n">
        <v>145</v>
      </c>
      <c r="C1058" t="inlineStr">
        <is>
          <t xml:space="preserve">CONCLUIDO	</t>
        </is>
      </c>
      <c r="D1058" t="n">
        <v>3.4506</v>
      </c>
      <c r="E1058" t="n">
        <v>28.98</v>
      </c>
      <c r="F1058" t="n">
        <v>24.79</v>
      </c>
      <c r="G1058" t="n">
        <v>64.67</v>
      </c>
      <c r="H1058" t="n">
        <v>0.76</v>
      </c>
      <c r="I1058" t="n">
        <v>23</v>
      </c>
      <c r="J1058" t="n">
        <v>310.77</v>
      </c>
      <c r="K1058" t="n">
        <v>61.2</v>
      </c>
      <c r="L1058" t="n">
        <v>13.25</v>
      </c>
      <c r="M1058" t="n">
        <v>21</v>
      </c>
      <c r="N1058" t="n">
        <v>91.33</v>
      </c>
      <c r="O1058" t="n">
        <v>38563.14</v>
      </c>
      <c r="P1058" t="n">
        <v>406.95</v>
      </c>
      <c r="Q1058" t="n">
        <v>1397.26</v>
      </c>
      <c r="R1058" t="n">
        <v>92.95999999999999</v>
      </c>
      <c r="S1058" t="n">
        <v>66.97</v>
      </c>
      <c r="T1058" t="n">
        <v>10365.78</v>
      </c>
      <c r="U1058" t="n">
        <v>0.72</v>
      </c>
      <c r="V1058" t="n">
        <v>0.85</v>
      </c>
      <c r="W1058" t="n">
        <v>5.33</v>
      </c>
      <c r="X1058" t="n">
        <v>0.63</v>
      </c>
      <c r="Y1058" t="n">
        <v>1</v>
      </c>
      <c r="Z1058" t="n">
        <v>10</v>
      </c>
    </row>
    <row r="1059">
      <c r="A1059" t="n">
        <v>50</v>
      </c>
      <c r="B1059" t="n">
        <v>145</v>
      </c>
      <c r="C1059" t="inlineStr">
        <is>
          <t xml:space="preserve">CONCLUIDO	</t>
        </is>
      </c>
      <c r="D1059" t="n">
        <v>3.451</v>
      </c>
      <c r="E1059" t="n">
        <v>28.98</v>
      </c>
      <c r="F1059" t="n">
        <v>24.79</v>
      </c>
      <c r="G1059" t="n">
        <v>64.67</v>
      </c>
      <c r="H1059" t="n">
        <v>0.77</v>
      </c>
      <c r="I1059" t="n">
        <v>23</v>
      </c>
      <c r="J1059" t="n">
        <v>311.32</v>
      </c>
      <c r="K1059" t="n">
        <v>61.2</v>
      </c>
      <c r="L1059" t="n">
        <v>13.5</v>
      </c>
      <c r="M1059" t="n">
        <v>21</v>
      </c>
      <c r="N1059" t="n">
        <v>91.62</v>
      </c>
      <c r="O1059" t="n">
        <v>38630.55</v>
      </c>
      <c r="P1059" t="n">
        <v>406.68</v>
      </c>
      <c r="Q1059" t="n">
        <v>1397.17</v>
      </c>
      <c r="R1059" t="n">
        <v>92.95999999999999</v>
      </c>
      <c r="S1059" t="n">
        <v>66.97</v>
      </c>
      <c r="T1059" t="n">
        <v>10367.2</v>
      </c>
      <c r="U1059" t="n">
        <v>0.72</v>
      </c>
      <c r="V1059" t="n">
        <v>0.85</v>
      </c>
      <c r="W1059" t="n">
        <v>5.33</v>
      </c>
      <c r="X1059" t="n">
        <v>0.62</v>
      </c>
      <c r="Y1059" t="n">
        <v>1</v>
      </c>
      <c r="Z1059" t="n">
        <v>10</v>
      </c>
    </row>
    <row r="1060">
      <c r="A1060" t="n">
        <v>51</v>
      </c>
      <c r="B1060" t="n">
        <v>145</v>
      </c>
      <c r="C1060" t="inlineStr">
        <is>
          <t xml:space="preserve">CONCLUIDO	</t>
        </is>
      </c>
      <c r="D1060" t="n">
        <v>3.4511</v>
      </c>
      <c r="E1060" t="n">
        <v>28.98</v>
      </c>
      <c r="F1060" t="n">
        <v>24.79</v>
      </c>
      <c r="G1060" t="n">
        <v>64.66</v>
      </c>
      <c r="H1060" t="n">
        <v>0.79</v>
      </c>
      <c r="I1060" t="n">
        <v>23</v>
      </c>
      <c r="J1060" t="n">
        <v>311.87</v>
      </c>
      <c r="K1060" t="n">
        <v>61.2</v>
      </c>
      <c r="L1060" t="n">
        <v>13.75</v>
      </c>
      <c r="M1060" t="n">
        <v>21</v>
      </c>
      <c r="N1060" t="n">
        <v>91.92</v>
      </c>
      <c r="O1060" t="n">
        <v>38698.21</v>
      </c>
      <c r="P1060" t="n">
        <v>405.75</v>
      </c>
      <c r="Q1060" t="n">
        <v>1397.18</v>
      </c>
      <c r="R1060" t="n">
        <v>92.87</v>
      </c>
      <c r="S1060" t="n">
        <v>66.97</v>
      </c>
      <c r="T1060" t="n">
        <v>10320.41</v>
      </c>
      <c r="U1060" t="n">
        <v>0.72</v>
      </c>
      <c r="V1060" t="n">
        <v>0.85</v>
      </c>
      <c r="W1060" t="n">
        <v>5.33</v>
      </c>
      <c r="X1060" t="n">
        <v>0.62</v>
      </c>
      <c r="Y1060" t="n">
        <v>1</v>
      </c>
      <c r="Z1060" t="n">
        <v>10</v>
      </c>
    </row>
    <row r="1061">
      <c r="A1061" t="n">
        <v>52</v>
      </c>
      <c r="B1061" t="n">
        <v>145</v>
      </c>
      <c r="C1061" t="inlineStr">
        <is>
          <t xml:space="preserve">CONCLUIDO	</t>
        </is>
      </c>
      <c r="D1061" t="n">
        <v>3.4601</v>
      </c>
      <c r="E1061" t="n">
        <v>28.9</v>
      </c>
      <c r="F1061" t="n">
        <v>24.77</v>
      </c>
      <c r="G1061" t="n">
        <v>67.54000000000001</v>
      </c>
      <c r="H1061" t="n">
        <v>0.8</v>
      </c>
      <c r="I1061" t="n">
        <v>22</v>
      </c>
      <c r="J1061" t="n">
        <v>312.42</v>
      </c>
      <c r="K1061" t="n">
        <v>61.2</v>
      </c>
      <c r="L1061" t="n">
        <v>14</v>
      </c>
      <c r="M1061" t="n">
        <v>20</v>
      </c>
      <c r="N1061" t="n">
        <v>92.22</v>
      </c>
      <c r="O1061" t="n">
        <v>38765.89</v>
      </c>
      <c r="P1061" t="n">
        <v>405.5</v>
      </c>
      <c r="Q1061" t="n">
        <v>1397.3</v>
      </c>
      <c r="R1061" t="n">
        <v>92.31</v>
      </c>
      <c r="S1061" t="n">
        <v>66.97</v>
      </c>
      <c r="T1061" t="n">
        <v>10048.78</v>
      </c>
      <c r="U1061" t="n">
        <v>0.73</v>
      </c>
      <c r="V1061" t="n">
        <v>0.85</v>
      </c>
      <c r="W1061" t="n">
        <v>5.33</v>
      </c>
      <c r="X1061" t="n">
        <v>0.6</v>
      </c>
      <c r="Y1061" t="n">
        <v>1</v>
      </c>
      <c r="Z1061" t="n">
        <v>10</v>
      </c>
    </row>
    <row r="1062">
      <c r="A1062" t="n">
        <v>53</v>
      </c>
      <c r="B1062" t="n">
        <v>145</v>
      </c>
      <c r="C1062" t="inlineStr">
        <is>
          <t xml:space="preserve">CONCLUIDO	</t>
        </is>
      </c>
      <c r="D1062" t="n">
        <v>3.4593</v>
      </c>
      <c r="E1062" t="n">
        <v>28.91</v>
      </c>
      <c r="F1062" t="n">
        <v>24.77</v>
      </c>
      <c r="G1062" t="n">
        <v>67.56</v>
      </c>
      <c r="H1062" t="n">
        <v>0.8100000000000001</v>
      </c>
      <c r="I1062" t="n">
        <v>22</v>
      </c>
      <c r="J1062" t="n">
        <v>312.97</v>
      </c>
      <c r="K1062" t="n">
        <v>61.2</v>
      </c>
      <c r="L1062" t="n">
        <v>14.25</v>
      </c>
      <c r="M1062" t="n">
        <v>20</v>
      </c>
      <c r="N1062" t="n">
        <v>92.52</v>
      </c>
      <c r="O1062" t="n">
        <v>38833.69</v>
      </c>
      <c r="P1062" t="n">
        <v>404.22</v>
      </c>
      <c r="Q1062" t="n">
        <v>1397.23</v>
      </c>
      <c r="R1062" t="n">
        <v>92.25</v>
      </c>
      <c r="S1062" t="n">
        <v>66.97</v>
      </c>
      <c r="T1062" t="n">
        <v>10015.16</v>
      </c>
      <c r="U1062" t="n">
        <v>0.73</v>
      </c>
      <c r="V1062" t="n">
        <v>0.85</v>
      </c>
      <c r="W1062" t="n">
        <v>5.33</v>
      </c>
      <c r="X1062" t="n">
        <v>0.61</v>
      </c>
      <c r="Y1062" t="n">
        <v>1</v>
      </c>
      <c r="Z1062" t="n">
        <v>10</v>
      </c>
    </row>
    <row r="1063">
      <c r="A1063" t="n">
        <v>54</v>
      </c>
      <c r="B1063" t="n">
        <v>145</v>
      </c>
      <c r="C1063" t="inlineStr">
        <is>
          <t xml:space="preserve">CONCLUIDO	</t>
        </is>
      </c>
      <c r="D1063" t="n">
        <v>3.471</v>
      </c>
      <c r="E1063" t="n">
        <v>28.81</v>
      </c>
      <c r="F1063" t="n">
        <v>24.73</v>
      </c>
      <c r="G1063" t="n">
        <v>70.66</v>
      </c>
      <c r="H1063" t="n">
        <v>0.82</v>
      </c>
      <c r="I1063" t="n">
        <v>21</v>
      </c>
      <c r="J1063" t="n">
        <v>313.52</v>
      </c>
      <c r="K1063" t="n">
        <v>61.2</v>
      </c>
      <c r="L1063" t="n">
        <v>14.5</v>
      </c>
      <c r="M1063" t="n">
        <v>19</v>
      </c>
      <c r="N1063" t="n">
        <v>92.81999999999999</v>
      </c>
      <c r="O1063" t="n">
        <v>38901.63</v>
      </c>
      <c r="P1063" t="n">
        <v>402.42</v>
      </c>
      <c r="Q1063" t="n">
        <v>1397.21</v>
      </c>
      <c r="R1063" t="n">
        <v>90.77</v>
      </c>
      <c r="S1063" t="n">
        <v>66.97</v>
      </c>
      <c r="T1063" t="n">
        <v>9282.190000000001</v>
      </c>
      <c r="U1063" t="n">
        <v>0.74</v>
      </c>
      <c r="V1063" t="n">
        <v>0.85</v>
      </c>
      <c r="W1063" t="n">
        <v>5.33</v>
      </c>
      <c r="X1063" t="n">
        <v>0.5600000000000001</v>
      </c>
      <c r="Y1063" t="n">
        <v>1</v>
      </c>
      <c r="Z1063" t="n">
        <v>10</v>
      </c>
    </row>
    <row r="1064">
      <c r="A1064" t="n">
        <v>55</v>
      </c>
      <c r="B1064" t="n">
        <v>145</v>
      </c>
      <c r="C1064" t="inlineStr">
        <is>
          <t xml:space="preserve">CONCLUIDO	</t>
        </is>
      </c>
      <c r="D1064" t="n">
        <v>3.4677</v>
      </c>
      <c r="E1064" t="n">
        <v>28.84</v>
      </c>
      <c r="F1064" t="n">
        <v>24.76</v>
      </c>
      <c r="G1064" t="n">
        <v>70.73</v>
      </c>
      <c r="H1064" t="n">
        <v>0.84</v>
      </c>
      <c r="I1064" t="n">
        <v>21</v>
      </c>
      <c r="J1064" t="n">
        <v>314.07</v>
      </c>
      <c r="K1064" t="n">
        <v>61.2</v>
      </c>
      <c r="L1064" t="n">
        <v>14.75</v>
      </c>
      <c r="M1064" t="n">
        <v>19</v>
      </c>
      <c r="N1064" t="n">
        <v>93.12</v>
      </c>
      <c r="O1064" t="n">
        <v>38969.71</v>
      </c>
      <c r="P1064" t="n">
        <v>402.52</v>
      </c>
      <c r="Q1064" t="n">
        <v>1397.21</v>
      </c>
      <c r="R1064" t="n">
        <v>91.64</v>
      </c>
      <c r="S1064" t="n">
        <v>66.97</v>
      </c>
      <c r="T1064" t="n">
        <v>9714.98</v>
      </c>
      <c r="U1064" t="n">
        <v>0.73</v>
      </c>
      <c r="V1064" t="n">
        <v>0.85</v>
      </c>
      <c r="W1064" t="n">
        <v>5.34</v>
      </c>
      <c r="X1064" t="n">
        <v>0.59</v>
      </c>
      <c r="Y1064" t="n">
        <v>1</v>
      </c>
      <c r="Z1064" t="n">
        <v>10</v>
      </c>
    </row>
    <row r="1065">
      <c r="A1065" t="n">
        <v>56</v>
      </c>
      <c r="B1065" t="n">
        <v>145</v>
      </c>
      <c r="C1065" t="inlineStr">
        <is>
          <t xml:space="preserve">CONCLUIDO	</t>
        </is>
      </c>
      <c r="D1065" t="n">
        <v>3.47</v>
      </c>
      <c r="E1065" t="n">
        <v>28.82</v>
      </c>
      <c r="F1065" t="n">
        <v>24.74</v>
      </c>
      <c r="G1065" t="n">
        <v>70.68000000000001</v>
      </c>
      <c r="H1065" t="n">
        <v>0.85</v>
      </c>
      <c r="I1065" t="n">
        <v>21</v>
      </c>
      <c r="J1065" t="n">
        <v>314.62</v>
      </c>
      <c r="K1065" t="n">
        <v>61.2</v>
      </c>
      <c r="L1065" t="n">
        <v>15</v>
      </c>
      <c r="M1065" t="n">
        <v>19</v>
      </c>
      <c r="N1065" t="n">
        <v>93.43000000000001</v>
      </c>
      <c r="O1065" t="n">
        <v>39037.92</v>
      </c>
      <c r="P1065" t="n">
        <v>401.24</v>
      </c>
      <c r="Q1065" t="n">
        <v>1397.28</v>
      </c>
      <c r="R1065" t="n">
        <v>91.02</v>
      </c>
      <c r="S1065" t="n">
        <v>66.97</v>
      </c>
      <c r="T1065" t="n">
        <v>9408.07</v>
      </c>
      <c r="U1065" t="n">
        <v>0.74</v>
      </c>
      <c r="V1065" t="n">
        <v>0.85</v>
      </c>
      <c r="W1065" t="n">
        <v>5.33</v>
      </c>
      <c r="X1065" t="n">
        <v>0.57</v>
      </c>
      <c r="Y1065" t="n">
        <v>1</v>
      </c>
      <c r="Z1065" t="n">
        <v>10</v>
      </c>
    </row>
    <row r="1066">
      <c r="A1066" t="n">
        <v>57</v>
      </c>
      <c r="B1066" t="n">
        <v>145</v>
      </c>
      <c r="C1066" t="inlineStr">
        <is>
          <t xml:space="preserve">CONCLUIDO	</t>
        </is>
      </c>
      <c r="D1066" t="n">
        <v>3.4805</v>
      </c>
      <c r="E1066" t="n">
        <v>28.73</v>
      </c>
      <c r="F1066" t="n">
        <v>24.7</v>
      </c>
      <c r="G1066" t="n">
        <v>74.11</v>
      </c>
      <c r="H1066" t="n">
        <v>0.86</v>
      </c>
      <c r="I1066" t="n">
        <v>20</v>
      </c>
      <c r="J1066" t="n">
        <v>315.18</v>
      </c>
      <c r="K1066" t="n">
        <v>61.2</v>
      </c>
      <c r="L1066" t="n">
        <v>15.25</v>
      </c>
      <c r="M1066" t="n">
        <v>18</v>
      </c>
      <c r="N1066" t="n">
        <v>93.73</v>
      </c>
      <c r="O1066" t="n">
        <v>39106.27</v>
      </c>
      <c r="P1066" t="n">
        <v>400.3</v>
      </c>
      <c r="Q1066" t="n">
        <v>1397.22</v>
      </c>
      <c r="R1066" t="n">
        <v>90.02</v>
      </c>
      <c r="S1066" t="n">
        <v>66.97</v>
      </c>
      <c r="T1066" t="n">
        <v>8911.91</v>
      </c>
      <c r="U1066" t="n">
        <v>0.74</v>
      </c>
      <c r="V1066" t="n">
        <v>0.85</v>
      </c>
      <c r="W1066" t="n">
        <v>5.33</v>
      </c>
      <c r="X1066" t="n">
        <v>0.54</v>
      </c>
      <c r="Y1066" t="n">
        <v>1</v>
      </c>
      <c r="Z1066" t="n">
        <v>10</v>
      </c>
    </row>
    <row r="1067">
      <c r="A1067" t="n">
        <v>58</v>
      </c>
      <c r="B1067" t="n">
        <v>145</v>
      </c>
      <c r="C1067" t="inlineStr">
        <is>
          <t xml:space="preserve">CONCLUIDO	</t>
        </is>
      </c>
      <c r="D1067" t="n">
        <v>3.4807</v>
      </c>
      <c r="E1067" t="n">
        <v>28.73</v>
      </c>
      <c r="F1067" t="n">
        <v>24.7</v>
      </c>
      <c r="G1067" t="n">
        <v>74.11</v>
      </c>
      <c r="H1067" t="n">
        <v>0.87</v>
      </c>
      <c r="I1067" t="n">
        <v>20</v>
      </c>
      <c r="J1067" t="n">
        <v>315.73</v>
      </c>
      <c r="K1067" t="n">
        <v>61.2</v>
      </c>
      <c r="L1067" t="n">
        <v>15.5</v>
      </c>
      <c r="M1067" t="n">
        <v>18</v>
      </c>
      <c r="N1067" t="n">
        <v>94.03</v>
      </c>
      <c r="O1067" t="n">
        <v>39174.75</v>
      </c>
      <c r="P1067" t="n">
        <v>399.9</v>
      </c>
      <c r="Q1067" t="n">
        <v>1397.2</v>
      </c>
      <c r="R1067" t="n">
        <v>90.06999999999999</v>
      </c>
      <c r="S1067" t="n">
        <v>66.97</v>
      </c>
      <c r="T1067" t="n">
        <v>8938.42</v>
      </c>
      <c r="U1067" t="n">
        <v>0.74</v>
      </c>
      <c r="V1067" t="n">
        <v>0.85</v>
      </c>
      <c r="W1067" t="n">
        <v>5.33</v>
      </c>
      <c r="X1067" t="n">
        <v>0.54</v>
      </c>
      <c r="Y1067" t="n">
        <v>1</v>
      </c>
      <c r="Z1067" t="n">
        <v>10</v>
      </c>
    </row>
    <row r="1068">
      <c r="A1068" t="n">
        <v>59</v>
      </c>
      <c r="B1068" t="n">
        <v>145</v>
      </c>
      <c r="C1068" t="inlineStr">
        <is>
          <t xml:space="preserve">CONCLUIDO	</t>
        </is>
      </c>
      <c r="D1068" t="n">
        <v>3.4801</v>
      </c>
      <c r="E1068" t="n">
        <v>28.74</v>
      </c>
      <c r="F1068" t="n">
        <v>24.71</v>
      </c>
      <c r="G1068" t="n">
        <v>74.12</v>
      </c>
      <c r="H1068" t="n">
        <v>0.89</v>
      </c>
      <c r="I1068" t="n">
        <v>20</v>
      </c>
      <c r="J1068" t="n">
        <v>316.29</v>
      </c>
      <c r="K1068" t="n">
        <v>61.2</v>
      </c>
      <c r="L1068" t="n">
        <v>15.75</v>
      </c>
      <c r="M1068" t="n">
        <v>18</v>
      </c>
      <c r="N1068" t="n">
        <v>94.34</v>
      </c>
      <c r="O1068" t="n">
        <v>39243.37</v>
      </c>
      <c r="P1068" t="n">
        <v>397.43</v>
      </c>
      <c r="Q1068" t="n">
        <v>1397.17</v>
      </c>
      <c r="R1068" t="n">
        <v>90.40000000000001</v>
      </c>
      <c r="S1068" t="n">
        <v>66.97</v>
      </c>
      <c r="T1068" t="n">
        <v>9103.389999999999</v>
      </c>
      <c r="U1068" t="n">
        <v>0.74</v>
      </c>
      <c r="V1068" t="n">
        <v>0.85</v>
      </c>
      <c r="W1068" t="n">
        <v>5.32</v>
      </c>
      <c r="X1068" t="n">
        <v>0.54</v>
      </c>
      <c r="Y1068" t="n">
        <v>1</v>
      </c>
      <c r="Z1068" t="n">
        <v>10</v>
      </c>
    </row>
    <row r="1069">
      <c r="A1069" t="n">
        <v>60</v>
      </c>
      <c r="B1069" t="n">
        <v>145</v>
      </c>
      <c r="C1069" t="inlineStr">
        <is>
          <t xml:space="preserve">CONCLUIDO	</t>
        </is>
      </c>
      <c r="D1069" t="n">
        <v>3.4903</v>
      </c>
      <c r="E1069" t="n">
        <v>28.65</v>
      </c>
      <c r="F1069" t="n">
        <v>24.68</v>
      </c>
      <c r="G1069" t="n">
        <v>77.93000000000001</v>
      </c>
      <c r="H1069" t="n">
        <v>0.9</v>
      </c>
      <c r="I1069" t="n">
        <v>19</v>
      </c>
      <c r="J1069" t="n">
        <v>316.85</v>
      </c>
      <c r="K1069" t="n">
        <v>61.2</v>
      </c>
      <c r="L1069" t="n">
        <v>16</v>
      </c>
      <c r="M1069" t="n">
        <v>17</v>
      </c>
      <c r="N1069" t="n">
        <v>94.65000000000001</v>
      </c>
      <c r="O1069" t="n">
        <v>39312.13</v>
      </c>
      <c r="P1069" t="n">
        <v>397.81</v>
      </c>
      <c r="Q1069" t="n">
        <v>1397.29</v>
      </c>
      <c r="R1069" t="n">
        <v>89.26000000000001</v>
      </c>
      <c r="S1069" t="n">
        <v>66.97</v>
      </c>
      <c r="T1069" t="n">
        <v>8537.33</v>
      </c>
      <c r="U1069" t="n">
        <v>0.75</v>
      </c>
      <c r="V1069" t="n">
        <v>0.85</v>
      </c>
      <c r="W1069" t="n">
        <v>5.32</v>
      </c>
      <c r="X1069" t="n">
        <v>0.51</v>
      </c>
      <c r="Y1069" t="n">
        <v>1</v>
      </c>
      <c r="Z1069" t="n">
        <v>10</v>
      </c>
    </row>
    <row r="1070">
      <c r="A1070" t="n">
        <v>61</v>
      </c>
      <c r="B1070" t="n">
        <v>145</v>
      </c>
      <c r="C1070" t="inlineStr">
        <is>
          <t xml:space="preserve">CONCLUIDO	</t>
        </is>
      </c>
      <c r="D1070" t="n">
        <v>3.4887</v>
      </c>
      <c r="E1070" t="n">
        <v>28.66</v>
      </c>
      <c r="F1070" t="n">
        <v>24.69</v>
      </c>
      <c r="G1070" t="n">
        <v>77.97</v>
      </c>
      <c r="H1070" t="n">
        <v>0.91</v>
      </c>
      <c r="I1070" t="n">
        <v>19</v>
      </c>
      <c r="J1070" t="n">
        <v>317.41</v>
      </c>
      <c r="K1070" t="n">
        <v>61.2</v>
      </c>
      <c r="L1070" t="n">
        <v>16.25</v>
      </c>
      <c r="M1070" t="n">
        <v>17</v>
      </c>
      <c r="N1070" t="n">
        <v>94.95999999999999</v>
      </c>
      <c r="O1070" t="n">
        <v>39381.03</v>
      </c>
      <c r="P1070" t="n">
        <v>397.01</v>
      </c>
      <c r="Q1070" t="n">
        <v>1397.24</v>
      </c>
      <c r="R1070" t="n">
        <v>89.59999999999999</v>
      </c>
      <c r="S1070" t="n">
        <v>66.97</v>
      </c>
      <c r="T1070" t="n">
        <v>8707.83</v>
      </c>
      <c r="U1070" t="n">
        <v>0.75</v>
      </c>
      <c r="V1070" t="n">
        <v>0.85</v>
      </c>
      <c r="W1070" t="n">
        <v>5.33</v>
      </c>
      <c r="X1070" t="n">
        <v>0.52</v>
      </c>
      <c r="Y1070" t="n">
        <v>1</v>
      </c>
      <c r="Z1070" t="n">
        <v>10</v>
      </c>
    </row>
    <row r="1071">
      <c r="A1071" t="n">
        <v>62</v>
      </c>
      <c r="B1071" t="n">
        <v>145</v>
      </c>
      <c r="C1071" t="inlineStr">
        <is>
          <t xml:space="preserve">CONCLUIDO	</t>
        </is>
      </c>
      <c r="D1071" t="n">
        <v>3.4889</v>
      </c>
      <c r="E1071" t="n">
        <v>28.66</v>
      </c>
      <c r="F1071" t="n">
        <v>24.69</v>
      </c>
      <c r="G1071" t="n">
        <v>77.97</v>
      </c>
      <c r="H1071" t="n">
        <v>0.92</v>
      </c>
      <c r="I1071" t="n">
        <v>19</v>
      </c>
      <c r="J1071" t="n">
        <v>317.97</v>
      </c>
      <c r="K1071" t="n">
        <v>61.2</v>
      </c>
      <c r="L1071" t="n">
        <v>16.5</v>
      </c>
      <c r="M1071" t="n">
        <v>17</v>
      </c>
      <c r="N1071" t="n">
        <v>95.27</v>
      </c>
      <c r="O1071" t="n">
        <v>39450.07</v>
      </c>
      <c r="P1071" t="n">
        <v>395.52</v>
      </c>
      <c r="Q1071" t="n">
        <v>1397.17</v>
      </c>
      <c r="R1071" t="n">
        <v>89.53</v>
      </c>
      <c r="S1071" t="n">
        <v>66.97</v>
      </c>
      <c r="T1071" t="n">
        <v>8672.68</v>
      </c>
      <c r="U1071" t="n">
        <v>0.75</v>
      </c>
      <c r="V1071" t="n">
        <v>0.85</v>
      </c>
      <c r="W1071" t="n">
        <v>5.33</v>
      </c>
      <c r="X1071" t="n">
        <v>0.52</v>
      </c>
      <c r="Y1071" t="n">
        <v>1</v>
      </c>
      <c r="Z1071" t="n">
        <v>10</v>
      </c>
    </row>
    <row r="1072">
      <c r="A1072" t="n">
        <v>63</v>
      </c>
      <c r="B1072" t="n">
        <v>145</v>
      </c>
      <c r="C1072" t="inlineStr">
        <is>
          <t xml:space="preserve">CONCLUIDO	</t>
        </is>
      </c>
      <c r="D1072" t="n">
        <v>3.5006</v>
      </c>
      <c r="E1072" t="n">
        <v>28.57</v>
      </c>
      <c r="F1072" t="n">
        <v>24.65</v>
      </c>
      <c r="G1072" t="n">
        <v>82.16</v>
      </c>
      <c r="H1072" t="n">
        <v>0.9399999999999999</v>
      </c>
      <c r="I1072" t="n">
        <v>18</v>
      </c>
      <c r="J1072" t="n">
        <v>318.53</v>
      </c>
      <c r="K1072" t="n">
        <v>61.2</v>
      </c>
      <c r="L1072" t="n">
        <v>16.75</v>
      </c>
      <c r="M1072" t="n">
        <v>16</v>
      </c>
      <c r="N1072" t="n">
        <v>95.58</v>
      </c>
      <c r="O1072" t="n">
        <v>39519.26</v>
      </c>
      <c r="P1072" t="n">
        <v>394.22</v>
      </c>
      <c r="Q1072" t="n">
        <v>1397.25</v>
      </c>
      <c r="R1072" t="n">
        <v>88.23</v>
      </c>
      <c r="S1072" t="n">
        <v>66.97</v>
      </c>
      <c r="T1072" t="n">
        <v>8027.61</v>
      </c>
      <c r="U1072" t="n">
        <v>0.76</v>
      </c>
      <c r="V1072" t="n">
        <v>0.85</v>
      </c>
      <c r="W1072" t="n">
        <v>5.32</v>
      </c>
      <c r="X1072" t="n">
        <v>0.48</v>
      </c>
      <c r="Y1072" t="n">
        <v>1</v>
      </c>
      <c r="Z1072" t="n">
        <v>10</v>
      </c>
    </row>
    <row r="1073">
      <c r="A1073" t="n">
        <v>64</v>
      </c>
      <c r="B1073" t="n">
        <v>145</v>
      </c>
      <c r="C1073" t="inlineStr">
        <is>
          <t xml:space="preserve">CONCLUIDO	</t>
        </is>
      </c>
      <c r="D1073" t="n">
        <v>3.4984</v>
      </c>
      <c r="E1073" t="n">
        <v>28.58</v>
      </c>
      <c r="F1073" t="n">
        <v>24.67</v>
      </c>
      <c r="G1073" t="n">
        <v>82.22</v>
      </c>
      <c r="H1073" t="n">
        <v>0.95</v>
      </c>
      <c r="I1073" t="n">
        <v>18</v>
      </c>
      <c r="J1073" t="n">
        <v>319.09</v>
      </c>
      <c r="K1073" t="n">
        <v>61.2</v>
      </c>
      <c r="L1073" t="n">
        <v>17</v>
      </c>
      <c r="M1073" t="n">
        <v>16</v>
      </c>
      <c r="N1073" t="n">
        <v>95.89</v>
      </c>
      <c r="O1073" t="n">
        <v>39588.58</v>
      </c>
      <c r="P1073" t="n">
        <v>395.3</v>
      </c>
      <c r="Q1073" t="n">
        <v>1397.21</v>
      </c>
      <c r="R1073" t="n">
        <v>89.06999999999999</v>
      </c>
      <c r="S1073" t="n">
        <v>66.97</v>
      </c>
      <c r="T1073" t="n">
        <v>8445.950000000001</v>
      </c>
      <c r="U1073" t="n">
        <v>0.75</v>
      </c>
      <c r="V1073" t="n">
        <v>0.85</v>
      </c>
      <c r="W1073" t="n">
        <v>5.32</v>
      </c>
      <c r="X1073" t="n">
        <v>0.5</v>
      </c>
      <c r="Y1073" t="n">
        <v>1</v>
      </c>
      <c r="Z1073" t="n">
        <v>10</v>
      </c>
    </row>
    <row r="1074">
      <c r="A1074" t="n">
        <v>65</v>
      </c>
      <c r="B1074" t="n">
        <v>145</v>
      </c>
      <c r="C1074" t="inlineStr">
        <is>
          <t xml:space="preserve">CONCLUIDO	</t>
        </is>
      </c>
      <c r="D1074" t="n">
        <v>3.4996</v>
      </c>
      <c r="E1074" t="n">
        <v>28.57</v>
      </c>
      <c r="F1074" t="n">
        <v>24.66</v>
      </c>
      <c r="G1074" t="n">
        <v>82.19</v>
      </c>
      <c r="H1074" t="n">
        <v>0.96</v>
      </c>
      <c r="I1074" t="n">
        <v>18</v>
      </c>
      <c r="J1074" t="n">
        <v>319.65</v>
      </c>
      <c r="K1074" t="n">
        <v>61.2</v>
      </c>
      <c r="L1074" t="n">
        <v>17.25</v>
      </c>
      <c r="M1074" t="n">
        <v>16</v>
      </c>
      <c r="N1074" t="n">
        <v>96.2</v>
      </c>
      <c r="O1074" t="n">
        <v>39658.05</v>
      </c>
      <c r="P1074" t="n">
        <v>393.64</v>
      </c>
      <c r="Q1074" t="n">
        <v>1397.24</v>
      </c>
      <c r="R1074" t="n">
        <v>88.58</v>
      </c>
      <c r="S1074" t="n">
        <v>66.97</v>
      </c>
      <c r="T1074" t="n">
        <v>8202.610000000001</v>
      </c>
      <c r="U1074" t="n">
        <v>0.76</v>
      </c>
      <c r="V1074" t="n">
        <v>0.85</v>
      </c>
      <c r="W1074" t="n">
        <v>5.32</v>
      </c>
      <c r="X1074" t="n">
        <v>0.49</v>
      </c>
      <c r="Y1074" t="n">
        <v>1</v>
      </c>
      <c r="Z1074" t="n">
        <v>10</v>
      </c>
    </row>
    <row r="1075">
      <c r="A1075" t="n">
        <v>66</v>
      </c>
      <c r="B1075" t="n">
        <v>145</v>
      </c>
      <c r="C1075" t="inlineStr">
        <is>
          <t xml:space="preserve">CONCLUIDO	</t>
        </is>
      </c>
      <c r="D1075" t="n">
        <v>3.5119</v>
      </c>
      <c r="E1075" t="n">
        <v>28.48</v>
      </c>
      <c r="F1075" t="n">
        <v>24.61</v>
      </c>
      <c r="G1075" t="n">
        <v>86.86</v>
      </c>
      <c r="H1075" t="n">
        <v>0.97</v>
      </c>
      <c r="I1075" t="n">
        <v>17</v>
      </c>
      <c r="J1075" t="n">
        <v>320.22</v>
      </c>
      <c r="K1075" t="n">
        <v>61.2</v>
      </c>
      <c r="L1075" t="n">
        <v>17.5</v>
      </c>
      <c r="M1075" t="n">
        <v>15</v>
      </c>
      <c r="N1075" t="n">
        <v>96.52</v>
      </c>
      <c r="O1075" t="n">
        <v>39727.66</v>
      </c>
      <c r="P1075" t="n">
        <v>391</v>
      </c>
      <c r="Q1075" t="n">
        <v>1397.17</v>
      </c>
      <c r="R1075" t="n">
        <v>87.01000000000001</v>
      </c>
      <c r="S1075" t="n">
        <v>66.97</v>
      </c>
      <c r="T1075" t="n">
        <v>7420.53</v>
      </c>
      <c r="U1075" t="n">
        <v>0.77</v>
      </c>
      <c r="V1075" t="n">
        <v>0.86</v>
      </c>
      <c r="W1075" t="n">
        <v>5.32</v>
      </c>
      <c r="X1075" t="n">
        <v>0.44</v>
      </c>
      <c r="Y1075" t="n">
        <v>1</v>
      </c>
      <c r="Z1075" t="n">
        <v>10</v>
      </c>
    </row>
    <row r="1076">
      <c r="A1076" t="n">
        <v>67</v>
      </c>
      <c r="B1076" t="n">
        <v>145</v>
      </c>
      <c r="C1076" t="inlineStr">
        <is>
          <t xml:space="preserve">CONCLUIDO	</t>
        </is>
      </c>
      <c r="D1076" t="n">
        <v>3.5127</v>
      </c>
      <c r="E1076" t="n">
        <v>28.47</v>
      </c>
      <c r="F1076" t="n">
        <v>24.6</v>
      </c>
      <c r="G1076" t="n">
        <v>86.83</v>
      </c>
      <c r="H1076" t="n">
        <v>0.99</v>
      </c>
      <c r="I1076" t="n">
        <v>17</v>
      </c>
      <c r="J1076" t="n">
        <v>320.78</v>
      </c>
      <c r="K1076" t="n">
        <v>61.2</v>
      </c>
      <c r="L1076" t="n">
        <v>17.75</v>
      </c>
      <c r="M1076" t="n">
        <v>15</v>
      </c>
      <c r="N1076" t="n">
        <v>96.83</v>
      </c>
      <c r="O1076" t="n">
        <v>39797.41</v>
      </c>
      <c r="P1076" t="n">
        <v>390.59</v>
      </c>
      <c r="Q1076" t="n">
        <v>1397.22</v>
      </c>
      <c r="R1076" t="n">
        <v>86.73999999999999</v>
      </c>
      <c r="S1076" t="n">
        <v>66.97</v>
      </c>
      <c r="T1076" t="n">
        <v>7288.09</v>
      </c>
      <c r="U1076" t="n">
        <v>0.77</v>
      </c>
      <c r="V1076" t="n">
        <v>0.86</v>
      </c>
      <c r="W1076" t="n">
        <v>5.32</v>
      </c>
      <c r="X1076" t="n">
        <v>0.44</v>
      </c>
      <c r="Y1076" t="n">
        <v>1</v>
      </c>
      <c r="Z1076" t="n">
        <v>10</v>
      </c>
    </row>
    <row r="1077">
      <c r="A1077" t="n">
        <v>68</v>
      </c>
      <c r="B1077" t="n">
        <v>145</v>
      </c>
      <c r="C1077" t="inlineStr">
        <is>
          <t xml:space="preserve">CONCLUIDO	</t>
        </is>
      </c>
      <c r="D1077" t="n">
        <v>3.5102</v>
      </c>
      <c r="E1077" t="n">
        <v>28.49</v>
      </c>
      <c r="F1077" t="n">
        <v>24.62</v>
      </c>
      <c r="G1077" t="n">
        <v>86.90000000000001</v>
      </c>
      <c r="H1077" t="n">
        <v>1</v>
      </c>
      <c r="I1077" t="n">
        <v>17</v>
      </c>
      <c r="J1077" t="n">
        <v>321.35</v>
      </c>
      <c r="K1077" t="n">
        <v>61.2</v>
      </c>
      <c r="L1077" t="n">
        <v>18</v>
      </c>
      <c r="M1077" t="n">
        <v>15</v>
      </c>
      <c r="N1077" t="n">
        <v>97.15000000000001</v>
      </c>
      <c r="O1077" t="n">
        <v>39867.32</v>
      </c>
      <c r="P1077" t="n">
        <v>391.45</v>
      </c>
      <c r="Q1077" t="n">
        <v>1397.25</v>
      </c>
      <c r="R1077" t="n">
        <v>87.33</v>
      </c>
      <c r="S1077" t="n">
        <v>66.97</v>
      </c>
      <c r="T1077" t="n">
        <v>7579.24</v>
      </c>
      <c r="U1077" t="n">
        <v>0.77</v>
      </c>
      <c r="V1077" t="n">
        <v>0.85</v>
      </c>
      <c r="W1077" t="n">
        <v>5.33</v>
      </c>
      <c r="X1077" t="n">
        <v>0.46</v>
      </c>
      <c r="Y1077" t="n">
        <v>1</v>
      </c>
      <c r="Z1077" t="n">
        <v>10</v>
      </c>
    </row>
    <row r="1078">
      <c r="A1078" t="n">
        <v>69</v>
      </c>
      <c r="B1078" t="n">
        <v>145</v>
      </c>
      <c r="C1078" t="inlineStr">
        <is>
          <t xml:space="preserve">CONCLUIDO	</t>
        </is>
      </c>
      <c r="D1078" t="n">
        <v>3.5111</v>
      </c>
      <c r="E1078" t="n">
        <v>28.48</v>
      </c>
      <c r="F1078" t="n">
        <v>24.62</v>
      </c>
      <c r="G1078" t="n">
        <v>86.88</v>
      </c>
      <c r="H1078" t="n">
        <v>1.01</v>
      </c>
      <c r="I1078" t="n">
        <v>17</v>
      </c>
      <c r="J1078" t="n">
        <v>321.92</v>
      </c>
      <c r="K1078" t="n">
        <v>61.2</v>
      </c>
      <c r="L1078" t="n">
        <v>18.25</v>
      </c>
      <c r="M1078" t="n">
        <v>15</v>
      </c>
      <c r="N1078" t="n">
        <v>97.47</v>
      </c>
      <c r="O1078" t="n">
        <v>39937.36</v>
      </c>
      <c r="P1078" t="n">
        <v>389.05</v>
      </c>
      <c r="Q1078" t="n">
        <v>1397.21</v>
      </c>
      <c r="R1078" t="n">
        <v>87.26000000000001</v>
      </c>
      <c r="S1078" t="n">
        <v>66.97</v>
      </c>
      <c r="T1078" t="n">
        <v>7545.22</v>
      </c>
      <c r="U1078" t="n">
        <v>0.77</v>
      </c>
      <c r="V1078" t="n">
        <v>0.85</v>
      </c>
      <c r="W1078" t="n">
        <v>5.32</v>
      </c>
      <c r="X1078" t="n">
        <v>0.45</v>
      </c>
      <c r="Y1078" t="n">
        <v>1</v>
      </c>
      <c r="Z1078" t="n">
        <v>10</v>
      </c>
    </row>
    <row r="1079">
      <c r="A1079" t="n">
        <v>70</v>
      </c>
      <c r="B1079" t="n">
        <v>145</v>
      </c>
      <c r="C1079" t="inlineStr">
        <is>
          <t xml:space="preserve">CONCLUIDO	</t>
        </is>
      </c>
      <c r="D1079" t="n">
        <v>3.5195</v>
      </c>
      <c r="E1079" t="n">
        <v>28.41</v>
      </c>
      <c r="F1079" t="n">
        <v>24.6</v>
      </c>
      <c r="G1079" t="n">
        <v>92.26000000000001</v>
      </c>
      <c r="H1079" t="n">
        <v>1.02</v>
      </c>
      <c r="I1079" t="n">
        <v>16</v>
      </c>
      <c r="J1079" t="n">
        <v>322.49</v>
      </c>
      <c r="K1079" t="n">
        <v>61.2</v>
      </c>
      <c r="L1079" t="n">
        <v>18.5</v>
      </c>
      <c r="M1079" t="n">
        <v>14</v>
      </c>
      <c r="N1079" t="n">
        <v>97.79000000000001</v>
      </c>
      <c r="O1079" t="n">
        <v>40007.56</v>
      </c>
      <c r="P1079" t="n">
        <v>387.62</v>
      </c>
      <c r="Q1079" t="n">
        <v>1397.17</v>
      </c>
      <c r="R1079" t="n">
        <v>86.81</v>
      </c>
      <c r="S1079" t="n">
        <v>66.97</v>
      </c>
      <c r="T1079" t="n">
        <v>7326.34</v>
      </c>
      <c r="U1079" t="n">
        <v>0.77</v>
      </c>
      <c r="V1079" t="n">
        <v>0.86</v>
      </c>
      <c r="W1079" t="n">
        <v>5.32</v>
      </c>
      <c r="X1079" t="n">
        <v>0.44</v>
      </c>
      <c r="Y1079" t="n">
        <v>1</v>
      </c>
      <c r="Z1079" t="n">
        <v>10</v>
      </c>
    </row>
    <row r="1080">
      <c r="A1080" t="n">
        <v>71</v>
      </c>
      <c r="B1080" t="n">
        <v>145</v>
      </c>
      <c r="C1080" t="inlineStr">
        <is>
          <t xml:space="preserve">CONCLUIDO	</t>
        </is>
      </c>
      <c r="D1080" t="n">
        <v>3.519</v>
      </c>
      <c r="E1080" t="n">
        <v>28.42</v>
      </c>
      <c r="F1080" t="n">
        <v>24.61</v>
      </c>
      <c r="G1080" t="n">
        <v>92.27</v>
      </c>
      <c r="H1080" t="n">
        <v>1.03</v>
      </c>
      <c r="I1080" t="n">
        <v>16</v>
      </c>
      <c r="J1080" t="n">
        <v>323.06</v>
      </c>
      <c r="K1080" t="n">
        <v>61.2</v>
      </c>
      <c r="L1080" t="n">
        <v>18.75</v>
      </c>
      <c r="M1080" t="n">
        <v>14</v>
      </c>
      <c r="N1080" t="n">
        <v>98.11</v>
      </c>
      <c r="O1080" t="n">
        <v>40077.9</v>
      </c>
      <c r="P1080" t="n">
        <v>388.82</v>
      </c>
      <c r="Q1080" t="n">
        <v>1397.22</v>
      </c>
      <c r="R1080" t="n">
        <v>86.83</v>
      </c>
      <c r="S1080" t="n">
        <v>66.97</v>
      </c>
      <c r="T1080" t="n">
        <v>7336.16</v>
      </c>
      <c r="U1080" t="n">
        <v>0.77</v>
      </c>
      <c r="V1080" t="n">
        <v>0.86</v>
      </c>
      <c r="W1080" t="n">
        <v>5.32</v>
      </c>
      <c r="X1080" t="n">
        <v>0.44</v>
      </c>
      <c r="Y1080" t="n">
        <v>1</v>
      </c>
      <c r="Z1080" t="n">
        <v>10</v>
      </c>
    </row>
    <row r="1081">
      <c r="A1081" t="n">
        <v>72</v>
      </c>
      <c r="B1081" t="n">
        <v>145</v>
      </c>
      <c r="C1081" t="inlineStr">
        <is>
          <t xml:space="preserve">CONCLUIDO	</t>
        </is>
      </c>
      <c r="D1081" t="n">
        <v>3.5191</v>
      </c>
      <c r="E1081" t="n">
        <v>28.42</v>
      </c>
      <c r="F1081" t="n">
        <v>24.6</v>
      </c>
      <c r="G1081" t="n">
        <v>92.27</v>
      </c>
      <c r="H1081" t="n">
        <v>1.05</v>
      </c>
      <c r="I1081" t="n">
        <v>16</v>
      </c>
      <c r="J1081" t="n">
        <v>323.63</v>
      </c>
      <c r="K1081" t="n">
        <v>61.2</v>
      </c>
      <c r="L1081" t="n">
        <v>19</v>
      </c>
      <c r="M1081" t="n">
        <v>14</v>
      </c>
      <c r="N1081" t="n">
        <v>98.43000000000001</v>
      </c>
      <c r="O1081" t="n">
        <v>40148.52</v>
      </c>
      <c r="P1081" t="n">
        <v>387.92</v>
      </c>
      <c r="Q1081" t="n">
        <v>1397.2</v>
      </c>
      <c r="R1081" t="n">
        <v>86.98</v>
      </c>
      <c r="S1081" t="n">
        <v>66.97</v>
      </c>
      <c r="T1081" t="n">
        <v>7409.48</v>
      </c>
      <c r="U1081" t="n">
        <v>0.77</v>
      </c>
      <c r="V1081" t="n">
        <v>0.86</v>
      </c>
      <c r="W1081" t="n">
        <v>5.32</v>
      </c>
      <c r="X1081" t="n">
        <v>0.44</v>
      </c>
      <c r="Y1081" t="n">
        <v>1</v>
      </c>
      <c r="Z1081" t="n">
        <v>10</v>
      </c>
    </row>
    <row r="1082">
      <c r="A1082" t="n">
        <v>73</v>
      </c>
      <c r="B1082" t="n">
        <v>145</v>
      </c>
      <c r="C1082" t="inlineStr">
        <is>
          <t xml:space="preserve">CONCLUIDO	</t>
        </is>
      </c>
      <c r="D1082" t="n">
        <v>3.5189</v>
      </c>
      <c r="E1082" t="n">
        <v>28.42</v>
      </c>
      <c r="F1082" t="n">
        <v>24.61</v>
      </c>
      <c r="G1082" t="n">
        <v>92.28</v>
      </c>
      <c r="H1082" t="n">
        <v>1.06</v>
      </c>
      <c r="I1082" t="n">
        <v>16</v>
      </c>
      <c r="J1082" t="n">
        <v>324.2</v>
      </c>
      <c r="K1082" t="n">
        <v>61.2</v>
      </c>
      <c r="L1082" t="n">
        <v>19.25</v>
      </c>
      <c r="M1082" t="n">
        <v>14</v>
      </c>
      <c r="N1082" t="n">
        <v>98.75</v>
      </c>
      <c r="O1082" t="n">
        <v>40219.17</v>
      </c>
      <c r="P1082" t="n">
        <v>387.51</v>
      </c>
      <c r="Q1082" t="n">
        <v>1397.23</v>
      </c>
      <c r="R1082" t="n">
        <v>87.09999999999999</v>
      </c>
      <c r="S1082" t="n">
        <v>66.97</v>
      </c>
      <c r="T1082" t="n">
        <v>7469.99</v>
      </c>
      <c r="U1082" t="n">
        <v>0.77</v>
      </c>
      <c r="V1082" t="n">
        <v>0.86</v>
      </c>
      <c r="W1082" t="n">
        <v>5.32</v>
      </c>
      <c r="X1082" t="n">
        <v>0.44</v>
      </c>
      <c r="Y1082" t="n">
        <v>1</v>
      </c>
      <c r="Z1082" t="n">
        <v>10</v>
      </c>
    </row>
    <row r="1083">
      <c r="A1083" t="n">
        <v>74</v>
      </c>
      <c r="B1083" t="n">
        <v>145</v>
      </c>
      <c r="C1083" t="inlineStr">
        <is>
          <t xml:space="preserve">CONCLUIDO	</t>
        </is>
      </c>
      <c r="D1083" t="n">
        <v>3.519</v>
      </c>
      <c r="E1083" t="n">
        <v>28.42</v>
      </c>
      <c r="F1083" t="n">
        <v>24.61</v>
      </c>
      <c r="G1083" t="n">
        <v>92.27</v>
      </c>
      <c r="H1083" t="n">
        <v>1.07</v>
      </c>
      <c r="I1083" t="n">
        <v>16</v>
      </c>
      <c r="J1083" t="n">
        <v>324.78</v>
      </c>
      <c r="K1083" t="n">
        <v>61.2</v>
      </c>
      <c r="L1083" t="n">
        <v>19.5</v>
      </c>
      <c r="M1083" t="n">
        <v>14</v>
      </c>
      <c r="N1083" t="n">
        <v>99.08</v>
      </c>
      <c r="O1083" t="n">
        <v>40289.97</v>
      </c>
      <c r="P1083" t="n">
        <v>386.49</v>
      </c>
      <c r="Q1083" t="n">
        <v>1397.28</v>
      </c>
      <c r="R1083" t="n">
        <v>86.78</v>
      </c>
      <c r="S1083" t="n">
        <v>66.97</v>
      </c>
      <c r="T1083" t="n">
        <v>7309.95</v>
      </c>
      <c r="U1083" t="n">
        <v>0.77</v>
      </c>
      <c r="V1083" t="n">
        <v>0.86</v>
      </c>
      <c r="W1083" t="n">
        <v>5.32</v>
      </c>
      <c r="X1083" t="n">
        <v>0.44</v>
      </c>
      <c r="Y1083" t="n">
        <v>1</v>
      </c>
      <c r="Z1083" t="n">
        <v>10</v>
      </c>
    </row>
    <row r="1084">
      <c r="A1084" t="n">
        <v>75</v>
      </c>
      <c r="B1084" t="n">
        <v>145</v>
      </c>
      <c r="C1084" t="inlineStr">
        <is>
          <t xml:space="preserve">CONCLUIDO	</t>
        </is>
      </c>
      <c r="D1084" t="n">
        <v>3.5315</v>
      </c>
      <c r="E1084" t="n">
        <v>28.32</v>
      </c>
      <c r="F1084" t="n">
        <v>24.56</v>
      </c>
      <c r="G1084" t="n">
        <v>98.23999999999999</v>
      </c>
      <c r="H1084" t="n">
        <v>1.08</v>
      </c>
      <c r="I1084" t="n">
        <v>15</v>
      </c>
      <c r="J1084" t="n">
        <v>325.35</v>
      </c>
      <c r="K1084" t="n">
        <v>61.2</v>
      </c>
      <c r="L1084" t="n">
        <v>19.75</v>
      </c>
      <c r="M1084" t="n">
        <v>13</v>
      </c>
      <c r="N1084" t="n">
        <v>99.40000000000001</v>
      </c>
      <c r="O1084" t="n">
        <v>40360.92</v>
      </c>
      <c r="P1084" t="n">
        <v>385</v>
      </c>
      <c r="Q1084" t="n">
        <v>1397.19</v>
      </c>
      <c r="R1084" t="n">
        <v>85.48999999999999</v>
      </c>
      <c r="S1084" t="n">
        <v>66.97</v>
      </c>
      <c r="T1084" t="n">
        <v>6672.33</v>
      </c>
      <c r="U1084" t="n">
        <v>0.78</v>
      </c>
      <c r="V1084" t="n">
        <v>0.86</v>
      </c>
      <c r="W1084" t="n">
        <v>5.32</v>
      </c>
      <c r="X1084" t="n">
        <v>0.39</v>
      </c>
      <c r="Y1084" t="n">
        <v>1</v>
      </c>
      <c r="Z1084" t="n">
        <v>10</v>
      </c>
    </row>
    <row r="1085">
      <c r="A1085" t="n">
        <v>76</v>
      </c>
      <c r="B1085" t="n">
        <v>145</v>
      </c>
      <c r="C1085" t="inlineStr">
        <is>
          <t xml:space="preserve">CONCLUIDO	</t>
        </is>
      </c>
      <c r="D1085" t="n">
        <v>3.5317</v>
      </c>
      <c r="E1085" t="n">
        <v>28.32</v>
      </c>
      <c r="F1085" t="n">
        <v>24.56</v>
      </c>
      <c r="G1085" t="n">
        <v>98.23</v>
      </c>
      <c r="H1085" t="n">
        <v>1.09</v>
      </c>
      <c r="I1085" t="n">
        <v>15</v>
      </c>
      <c r="J1085" t="n">
        <v>325.93</v>
      </c>
      <c r="K1085" t="n">
        <v>61.2</v>
      </c>
      <c r="L1085" t="n">
        <v>20</v>
      </c>
      <c r="M1085" t="n">
        <v>13</v>
      </c>
      <c r="N1085" t="n">
        <v>99.73</v>
      </c>
      <c r="O1085" t="n">
        <v>40432.03</v>
      </c>
      <c r="P1085" t="n">
        <v>384.65</v>
      </c>
      <c r="Q1085" t="n">
        <v>1397.21</v>
      </c>
      <c r="R1085" t="n">
        <v>85.2</v>
      </c>
      <c r="S1085" t="n">
        <v>66.97</v>
      </c>
      <c r="T1085" t="n">
        <v>6525.45</v>
      </c>
      <c r="U1085" t="n">
        <v>0.79</v>
      </c>
      <c r="V1085" t="n">
        <v>0.86</v>
      </c>
      <c r="W1085" t="n">
        <v>5.32</v>
      </c>
      <c r="X1085" t="n">
        <v>0.39</v>
      </c>
      <c r="Y1085" t="n">
        <v>1</v>
      </c>
      <c r="Z1085" t="n">
        <v>10</v>
      </c>
    </row>
    <row r="1086">
      <c r="A1086" t="n">
        <v>77</v>
      </c>
      <c r="B1086" t="n">
        <v>145</v>
      </c>
      <c r="C1086" t="inlineStr">
        <is>
          <t xml:space="preserve">CONCLUIDO	</t>
        </is>
      </c>
      <c r="D1086" t="n">
        <v>3.5302</v>
      </c>
      <c r="E1086" t="n">
        <v>28.33</v>
      </c>
      <c r="F1086" t="n">
        <v>24.57</v>
      </c>
      <c r="G1086" t="n">
        <v>98.28</v>
      </c>
      <c r="H1086" t="n">
        <v>1.11</v>
      </c>
      <c r="I1086" t="n">
        <v>15</v>
      </c>
      <c r="J1086" t="n">
        <v>326.51</v>
      </c>
      <c r="K1086" t="n">
        <v>61.2</v>
      </c>
      <c r="L1086" t="n">
        <v>20.25</v>
      </c>
      <c r="M1086" t="n">
        <v>13</v>
      </c>
      <c r="N1086" t="n">
        <v>100.06</v>
      </c>
      <c r="O1086" t="n">
        <v>40503.29</v>
      </c>
      <c r="P1086" t="n">
        <v>383.88</v>
      </c>
      <c r="Q1086" t="n">
        <v>1397.26</v>
      </c>
      <c r="R1086" t="n">
        <v>85.7</v>
      </c>
      <c r="S1086" t="n">
        <v>66.97</v>
      </c>
      <c r="T1086" t="n">
        <v>6776.59</v>
      </c>
      <c r="U1086" t="n">
        <v>0.78</v>
      </c>
      <c r="V1086" t="n">
        <v>0.86</v>
      </c>
      <c r="W1086" t="n">
        <v>5.32</v>
      </c>
      <c r="X1086" t="n">
        <v>0.4</v>
      </c>
      <c r="Y1086" t="n">
        <v>1</v>
      </c>
      <c r="Z1086" t="n">
        <v>10</v>
      </c>
    </row>
    <row r="1087">
      <c r="A1087" t="n">
        <v>78</v>
      </c>
      <c r="B1087" t="n">
        <v>145</v>
      </c>
      <c r="C1087" t="inlineStr">
        <is>
          <t xml:space="preserve">CONCLUIDO	</t>
        </is>
      </c>
      <c r="D1087" t="n">
        <v>3.5296</v>
      </c>
      <c r="E1087" t="n">
        <v>28.33</v>
      </c>
      <c r="F1087" t="n">
        <v>24.57</v>
      </c>
      <c r="G1087" t="n">
        <v>98.3</v>
      </c>
      <c r="H1087" t="n">
        <v>1.12</v>
      </c>
      <c r="I1087" t="n">
        <v>15</v>
      </c>
      <c r="J1087" t="n">
        <v>327.08</v>
      </c>
      <c r="K1087" t="n">
        <v>61.2</v>
      </c>
      <c r="L1087" t="n">
        <v>20.5</v>
      </c>
      <c r="M1087" t="n">
        <v>13</v>
      </c>
      <c r="N1087" t="n">
        <v>100.39</v>
      </c>
      <c r="O1087" t="n">
        <v>40574.7</v>
      </c>
      <c r="P1087" t="n">
        <v>383.2</v>
      </c>
      <c r="Q1087" t="n">
        <v>1397.2</v>
      </c>
      <c r="R1087" t="n">
        <v>85.83</v>
      </c>
      <c r="S1087" t="n">
        <v>66.97</v>
      </c>
      <c r="T1087" t="n">
        <v>6839.33</v>
      </c>
      <c r="U1087" t="n">
        <v>0.78</v>
      </c>
      <c r="V1087" t="n">
        <v>0.86</v>
      </c>
      <c r="W1087" t="n">
        <v>5.32</v>
      </c>
      <c r="X1087" t="n">
        <v>0.41</v>
      </c>
      <c r="Y1087" t="n">
        <v>1</v>
      </c>
      <c r="Z1087" t="n">
        <v>10</v>
      </c>
    </row>
    <row r="1088">
      <c r="A1088" t="n">
        <v>79</v>
      </c>
      <c r="B1088" t="n">
        <v>145</v>
      </c>
      <c r="C1088" t="inlineStr">
        <is>
          <t xml:space="preserve">CONCLUIDO	</t>
        </is>
      </c>
      <c r="D1088" t="n">
        <v>3.5309</v>
      </c>
      <c r="E1088" t="n">
        <v>28.32</v>
      </c>
      <c r="F1088" t="n">
        <v>24.56</v>
      </c>
      <c r="G1088" t="n">
        <v>98.26000000000001</v>
      </c>
      <c r="H1088" t="n">
        <v>1.13</v>
      </c>
      <c r="I1088" t="n">
        <v>15</v>
      </c>
      <c r="J1088" t="n">
        <v>327.66</v>
      </c>
      <c r="K1088" t="n">
        <v>61.2</v>
      </c>
      <c r="L1088" t="n">
        <v>20.75</v>
      </c>
      <c r="M1088" t="n">
        <v>13</v>
      </c>
      <c r="N1088" t="n">
        <v>100.72</v>
      </c>
      <c r="O1088" t="n">
        <v>40646.27</v>
      </c>
      <c r="P1088" t="n">
        <v>380.62</v>
      </c>
      <c r="Q1088" t="n">
        <v>1397.27</v>
      </c>
      <c r="R1088" t="n">
        <v>85.41</v>
      </c>
      <c r="S1088" t="n">
        <v>66.97</v>
      </c>
      <c r="T1088" t="n">
        <v>6633.94</v>
      </c>
      <c r="U1088" t="n">
        <v>0.78</v>
      </c>
      <c r="V1088" t="n">
        <v>0.86</v>
      </c>
      <c r="W1088" t="n">
        <v>5.32</v>
      </c>
      <c r="X1088" t="n">
        <v>0.4</v>
      </c>
      <c r="Y1088" t="n">
        <v>1</v>
      </c>
      <c r="Z1088" t="n">
        <v>10</v>
      </c>
    </row>
    <row r="1089">
      <c r="A1089" t="n">
        <v>80</v>
      </c>
      <c r="B1089" t="n">
        <v>145</v>
      </c>
      <c r="C1089" t="inlineStr">
        <is>
          <t xml:space="preserve">CONCLUIDO	</t>
        </is>
      </c>
      <c r="D1089" t="n">
        <v>3.5422</v>
      </c>
      <c r="E1089" t="n">
        <v>28.23</v>
      </c>
      <c r="F1089" t="n">
        <v>24.53</v>
      </c>
      <c r="G1089" t="n">
        <v>105.12</v>
      </c>
      <c r="H1089" t="n">
        <v>1.14</v>
      </c>
      <c r="I1089" t="n">
        <v>14</v>
      </c>
      <c r="J1089" t="n">
        <v>328.25</v>
      </c>
      <c r="K1089" t="n">
        <v>61.2</v>
      </c>
      <c r="L1089" t="n">
        <v>21</v>
      </c>
      <c r="M1089" t="n">
        <v>12</v>
      </c>
      <c r="N1089" t="n">
        <v>101.05</v>
      </c>
      <c r="O1089" t="n">
        <v>40718</v>
      </c>
      <c r="P1089" t="n">
        <v>379.35</v>
      </c>
      <c r="Q1089" t="n">
        <v>1397.18</v>
      </c>
      <c r="R1089" t="n">
        <v>84.42</v>
      </c>
      <c r="S1089" t="n">
        <v>66.97</v>
      </c>
      <c r="T1089" t="n">
        <v>6141.05</v>
      </c>
      <c r="U1089" t="n">
        <v>0.79</v>
      </c>
      <c r="V1089" t="n">
        <v>0.86</v>
      </c>
      <c r="W1089" t="n">
        <v>5.32</v>
      </c>
      <c r="X1089" t="n">
        <v>0.36</v>
      </c>
      <c r="Y1089" t="n">
        <v>1</v>
      </c>
      <c r="Z1089" t="n">
        <v>10</v>
      </c>
    </row>
    <row r="1090">
      <c r="A1090" t="n">
        <v>81</v>
      </c>
      <c r="B1090" t="n">
        <v>145</v>
      </c>
      <c r="C1090" t="inlineStr">
        <is>
          <t xml:space="preserve">CONCLUIDO	</t>
        </is>
      </c>
      <c r="D1090" t="n">
        <v>3.544</v>
      </c>
      <c r="E1090" t="n">
        <v>28.22</v>
      </c>
      <c r="F1090" t="n">
        <v>24.51</v>
      </c>
      <c r="G1090" t="n">
        <v>105.06</v>
      </c>
      <c r="H1090" t="n">
        <v>1.15</v>
      </c>
      <c r="I1090" t="n">
        <v>14</v>
      </c>
      <c r="J1090" t="n">
        <v>328.83</v>
      </c>
      <c r="K1090" t="n">
        <v>61.2</v>
      </c>
      <c r="L1090" t="n">
        <v>21.25</v>
      </c>
      <c r="M1090" t="n">
        <v>12</v>
      </c>
      <c r="N1090" t="n">
        <v>101.38</v>
      </c>
      <c r="O1090" t="n">
        <v>40789.89</v>
      </c>
      <c r="P1090" t="n">
        <v>379.59</v>
      </c>
      <c r="Q1090" t="n">
        <v>1397.2</v>
      </c>
      <c r="R1090" t="n">
        <v>84.03</v>
      </c>
      <c r="S1090" t="n">
        <v>66.97</v>
      </c>
      <c r="T1090" t="n">
        <v>5944.61</v>
      </c>
      <c r="U1090" t="n">
        <v>0.8</v>
      </c>
      <c r="V1090" t="n">
        <v>0.86</v>
      </c>
      <c r="W1090" t="n">
        <v>5.31</v>
      </c>
      <c r="X1090" t="n">
        <v>0.35</v>
      </c>
      <c r="Y1090" t="n">
        <v>1</v>
      </c>
      <c r="Z1090" t="n">
        <v>10</v>
      </c>
    </row>
    <row r="1091">
      <c r="A1091" t="n">
        <v>82</v>
      </c>
      <c r="B1091" t="n">
        <v>145</v>
      </c>
      <c r="C1091" t="inlineStr">
        <is>
          <t xml:space="preserve">CONCLUIDO	</t>
        </is>
      </c>
      <c r="D1091" t="n">
        <v>3.5416</v>
      </c>
      <c r="E1091" t="n">
        <v>28.24</v>
      </c>
      <c r="F1091" t="n">
        <v>24.53</v>
      </c>
      <c r="G1091" t="n">
        <v>105.14</v>
      </c>
      <c r="H1091" t="n">
        <v>1.16</v>
      </c>
      <c r="I1091" t="n">
        <v>14</v>
      </c>
      <c r="J1091" t="n">
        <v>329.41</v>
      </c>
      <c r="K1091" t="n">
        <v>61.2</v>
      </c>
      <c r="L1091" t="n">
        <v>21.5</v>
      </c>
      <c r="M1091" t="n">
        <v>12</v>
      </c>
      <c r="N1091" t="n">
        <v>101.71</v>
      </c>
      <c r="O1091" t="n">
        <v>40861.93</v>
      </c>
      <c r="P1091" t="n">
        <v>378.46</v>
      </c>
      <c r="Q1091" t="n">
        <v>1397.17</v>
      </c>
      <c r="R1091" t="n">
        <v>84.56</v>
      </c>
      <c r="S1091" t="n">
        <v>66.97</v>
      </c>
      <c r="T1091" t="n">
        <v>6210.46</v>
      </c>
      <c r="U1091" t="n">
        <v>0.79</v>
      </c>
      <c r="V1091" t="n">
        <v>0.86</v>
      </c>
      <c r="W1091" t="n">
        <v>5.32</v>
      </c>
      <c r="X1091" t="n">
        <v>0.37</v>
      </c>
      <c r="Y1091" t="n">
        <v>1</v>
      </c>
      <c r="Z1091" t="n">
        <v>10</v>
      </c>
    </row>
    <row r="1092">
      <c r="A1092" t="n">
        <v>83</v>
      </c>
      <c r="B1092" t="n">
        <v>145</v>
      </c>
      <c r="C1092" t="inlineStr">
        <is>
          <t xml:space="preserve">CONCLUIDO	</t>
        </is>
      </c>
      <c r="D1092" t="n">
        <v>3.5423</v>
      </c>
      <c r="E1092" t="n">
        <v>28.23</v>
      </c>
      <c r="F1092" t="n">
        <v>24.53</v>
      </c>
      <c r="G1092" t="n">
        <v>105.11</v>
      </c>
      <c r="H1092" t="n">
        <v>1.17</v>
      </c>
      <c r="I1092" t="n">
        <v>14</v>
      </c>
      <c r="J1092" t="n">
        <v>330</v>
      </c>
      <c r="K1092" t="n">
        <v>61.2</v>
      </c>
      <c r="L1092" t="n">
        <v>21.75</v>
      </c>
      <c r="M1092" t="n">
        <v>12</v>
      </c>
      <c r="N1092" t="n">
        <v>102.05</v>
      </c>
      <c r="O1092" t="n">
        <v>40934.14</v>
      </c>
      <c r="P1092" t="n">
        <v>377.63</v>
      </c>
      <c r="Q1092" t="n">
        <v>1397.2</v>
      </c>
      <c r="R1092" t="n">
        <v>84.40000000000001</v>
      </c>
      <c r="S1092" t="n">
        <v>66.97</v>
      </c>
      <c r="T1092" t="n">
        <v>6131.99</v>
      </c>
      <c r="U1092" t="n">
        <v>0.79</v>
      </c>
      <c r="V1092" t="n">
        <v>0.86</v>
      </c>
      <c r="W1092" t="n">
        <v>5.31</v>
      </c>
      <c r="X1092" t="n">
        <v>0.36</v>
      </c>
      <c r="Y1092" t="n">
        <v>1</v>
      </c>
      <c r="Z1092" t="n">
        <v>10</v>
      </c>
    </row>
    <row r="1093">
      <c r="A1093" t="n">
        <v>84</v>
      </c>
      <c r="B1093" t="n">
        <v>145</v>
      </c>
      <c r="C1093" t="inlineStr">
        <is>
          <t xml:space="preserve">CONCLUIDO	</t>
        </is>
      </c>
      <c r="D1093" t="n">
        <v>3.5416</v>
      </c>
      <c r="E1093" t="n">
        <v>28.24</v>
      </c>
      <c r="F1093" t="n">
        <v>24.53</v>
      </c>
      <c r="G1093" t="n">
        <v>105.14</v>
      </c>
      <c r="H1093" t="n">
        <v>1.19</v>
      </c>
      <c r="I1093" t="n">
        <v>14</v>
      </c>
      <c r="J1093" t="n">
        <v>330.59</v>
      </c>
      <c r="K1093" t="n">
        <v>61.2</v>
      </c>
      <c r="L1093" t="n">
        <v>22</v>
      </c>
      <c r="M1093" t="n">
        <v>12</v>
      </c>
      <c r="N1093" t="n">
        <v>102.39</v>
      </c>
      <c r="O1093" t="n">
        <v>41006.51</v>
      </c>
      <c r="P1093" t="n">
        <v>374.37</v>
      </c>
      <c r="Q1093" t="n">
        <v>1397.35</v>
      </c>
      <c r="R1093" t="n">
        <v>84.52</v>
      </c>
      <c r="S1093" t="n">
        <v>66.97</v>
      </c>
      <c r="T1093" t="n">
        <v>6194.09</v>
      </c>
      <c r="U1093" t="n">
        <v>0.79</v>
      </c>
      <c r="V1093" t="n">
        <v>0.86</v>
      </c>
      <c r="W1093" t="n">
        <v>5.31</v>
      </c>
      <c r="X1093" t="n">
        <v>0.37</v>
      </c>
      <c r="Y1093" t="n">
        <v>1</v>
      </c>
      <c r="Z1093" t="n">
        <v>10</v>
      </c>
    </row>
    <row r="1094">
      <c r="A1094" t="n">
        <v>85</v>
      </c>
      <c r="B1094" t="n">
        <v>145</v>
      </c>
      <c r="C1094" t="inlineStr">
        <is>
          <t xml:space="preserve">CONCLUIDO	</t>
        </is>
      </c>
      <c r="D1094" t="n">
        <v>3.552</v>
      </c>
      <c r="E1094" t="n">
        <v>28.15</v>
      </c>
      <c r="F1094" t="n">
        <v>24.5</v>
      </c>
      <c r="G1094" t="n">
        <v>113.09</v>
      </c>
      <c r="H1094" t="n">
        <v>1.2</v>
      </c>
      <c r="I1094" t="n">
        <v>13</v>
      </c>
      <c r="J1094" t="n">
        <v>331.17</v>
      </c>
      <c r="K1094" t="n">
        <v>61.2</v>
      </c>
      <c r="L1094" t="n">
        <v>22.25</v>
      </c>
      <c r="M1094" t="n">
        <v>11</v>
      </c>
      <c r="N1094" t="n">
        <v>102.72</v>
      </c>
      <c r="O1094" t="n">
        <v>41079.04</v>
      </c>
      <c r="P1094" t="n">
        <v>372.98</v>
      </c>
      <c r="Q1094" t="n">
        <v>1397.19</v>
      </c>
      <c r="R1094" t="n">
        <v>83.65000000000001</v>
      </c>
      <c r="S1094" t="n">
        <v>66.97</v>
      </c>
      <c r="T1094" t="n">
        <v>5759.58</v>
      </c>
      <c r="U1094" t="n">
        <v>0.8</v>
      </c>
      <c r="V1094" t="n">
        <v>0.86</v>
      </c>
      <c r="W1094" t="n">
        <v>5.31</v>
      </c>
      <c r="X1094" t="n">
        <v>0.34</v>
      </c>
      <c r="Y1094" t="n">
        <v>1</v>
      </c>
      <c r="Z1094" t="n">
        <v>10</v>
      </c>
    </row>
    <row r="1095">
      <c r="A1095" t="n">
        <v>86</v>
      </c>
      <c r="B1095" t="n">
        <v>145</v>
      </c>
      <c r="C1095" t="inlineStr">
        <is>
          <t xml:space="preserve">CONCLUIDO	</t>
        </is>
      </c>
      <c r="D1095" t="n">
        <v>3.5511</v>
      </c>
      <c r="E1095" t="n">
        <v>28.16</v>
      </c>
      <c r="F1095" t="n">
        <v>24.51</v>
      </c>
      <c r="G1095" t="n">
        <v>113.13</v>
      </c>
      <c r="H1095" t="n">
        <v>1.21</v>
      </c>
      <c r="I1095" t="n">
        <v>13</v>
      </c>
      <c r="J1095" t="n">
        <v>331.76</v>
      </c>
      <c r="K1095" t="n">
        <v>61.2</v>
      </c>
      <c r="L1095" t="n">
        <v>22.5</v>
      </c>
      <c r="M1095" t="n">
        <v>11</v>
      </c>
      <c r="N1095" t="n">
        <v>103.06</v>
      </c>
      <c r="O1095" t="n">
        <v>41151.74</v>
      </c>
      <c r="P1095" t="n">
        <v>374.48</v>
      </c>
      <c r="Q1095" t="n">
        <v>1397.18</v>
      </c>
      <c r="R1095" t="n">
        <v>84</v>
      </c>
      <c r="S1095" t="n">
        <v>66.97</v>
      </c>
      <c r="T1095" t="n">
        <v>5936.88</v>
      </c>
      <c r="U1095" t="n">
        <v>0.8</v>
      </c>
      <c r="V1095" t="n">
        <v>0.86</v>
      </c>
      <c r="W1095" t="n">
        <v>5.31</v>
      </c>
      <c r="X1095" t="n">
        <v>0.35</v>
      </c>
      <c r="Y1095" t="n">
        <v>1</v>
      </c>
      <c r="Z1095" t="n">
        <v>10</v>
      </c>
    </row>
    <row r="1096">
      <c r="A1096" t="n">
        <v>87</v>
      </c>
      <c r="B1096" t="n">
        <v>145</v>
      </c>
      <c r="C1096" t="inlineStr">
        <is>
          <t xml:space="preserve">CONCLUIDO	</t>
        </is>
      </c>
      <c r="D1096" t="n">
        <v>3.5501</v>
      </c>
      <c r="E1096" t="n">
        <v>28.17</v>
      </c>
      <c r="F1096" t="n">
        <v>24.52</v>
      </c>
      <c r="G1096" t="n">
        <v>113.16</v>
      </c>
      <c r="H1096" t="n">
        <v>1.22</v>
      </c>
      <c r="I1096" t="n">
        <v>13</v>
      </c>
      <c r="J1096" t="n">
        <v>332.35</v>
      </c>
      <c r="K1096" t="n">
        <v>61.2</v>
      </c>
      <c r="L1096" t="n">
        <v>22.75</v>
      </c>
      <c r="M1096" t="n">
        <v>11</v>
      </c>
      <c r="N1096" t="n">
        <v>103.41</v>
      </c>
      <c r="O1096" t="n">
        <v>41224.6</v>
      </c>
      <c r="P1096" t="n">
        <v>374.73</v>
      </c>
      <c r="Q1096" t="n">
        <v>1397.19</v>
      </c>
      <c r="R1096" t="n">
        <v>84.09999999999999</v>
      </c>
      <c r="S1096" t="n">
        <v>66.97</v>
      </c>
      <c r="T1096" t="n">
        <v>5984.24</v>
      </c>
      <c r="U1096" t="n">
        <v>0.8</v>
      </c>
      <c r="V1096" t="n">
        <v>0.86</v>
      </c>
      <c r="W1096" t="n">
        <v>5.32</v>
      </c>
      <c r="X1096" t="n">
        <v>0.35</v>
      </c>
      <c r="Y1096" t="n">
        <v>1</v>
      </c>
      <c r="Z1096" t="n">
        <v>10</v>
      </c>
    </row>
    <row r="1097">
      <c r="A1097" t="n">
        <v>88</v>
      </c>
      <c r="B1097" t="n">
        <v>145</v>
      </c>
      <c r="C1097" t="inlineStr">
        <is>
          <t xml:space="preserve">CONCLUIDO	</t>
        </is>
      </c>
      <c r="D1097" t="n">
        <v>3.5489</v>
      </c>
      <c r="E1097" t="n">
        <v>28.18</v>
      </c>
      <c r="F1097" t="n">
        <v>24.53</v>
      </c>
      <c r="G1097" t="n">
        <v>113.21</v>
      </c>
      <c r="H1097" t="n">
        <v>1.23</v>
      </c>
      <c r="I1097" t="n">
        <v>13</v>
      </c>
      <c r="J1097" t="n">
        <v>332.95</v>
      </c>
      <c r="K1097" t="n">
        <v>61.2</v>
      </c>
      <c r="L1097" t="n">
        <v>23</v>
      </c>
      <c r="M1097" t="n">
        <v>11</v>
      </c>
      <c r="N1097" t="n">
        <v>103.75</v>
      </c>
      <c r="O1097" t="n">
        <v>41297.62</v>
      </c>
      <c r="P1097" t="n">
        <v>375.19</v>
      </c>
      <c r="Q1097" t="n">
        <v>1397.19</v>
      </c>
      <c r="R1097" t="n">
        <v>84.48999999999999</v>
      </c>
      <c r="S1097" t="n">
        <v>66.97</v>
      </c>
      <c r="T1097" t="n">
        <v>6179.46</v>
      </c>
      <c r="U1097" t="n">
        <v>0.79</v>
      </c>
      <c r="V1097" t="n">
        <v>0.86</v>
      </c>
      <c r="W1097" t="n">
        <v>5.31</v>
      </c>
      <c r="X1097" t="n">
        <v>0.36</v>
      </c>
      <c r="Y1097" t="n">
        <v>1</v>
      </c>
      <c r="Z1097" t="n">
        <v>10</v>
      </c>
    </row>
    <row r="1098">
      <c r="A1098" t="n">
        <v>89</v>
      </c>
      <c r="B1098" t="n">
        <v>145</v>
      </c>
      <c r="C1098" t="inlineStr">
        <is>
          <t xml:space="preserve">CONCLUIDO	</t>
        </is>
      </c>
      <c r="D1098" t="n">
        <v>3.5505</v>
      </c>
      <c r="E1098" t="n">
        <v>28.16</v>
      </c>
      <c r="F1098" t="n">
        <v>24.52</v>
      </c>
      <c r="G1098" t="n">
        <v>113.15</v>
      </c>
      <c r="H1098" t="n">
        <v>1.24</v>
      </c>
      <c r="I1098" t="n">
        <v>13</v>
      </c>
      <c r="J1098" t="n">
        <v>333.54</v>
      </c>
      <c r="K1098" t="n">
        <v>61.2</v>
      </c>
      <c r="L1098" t="n">
        <v>23.25</v>
      </c>
      <c r="M1098" t="n">
        <v>11</v>
      </c>
      <c r="N1098" t="n">
        <v>104.09</v>
      </c>
      <c r="O1098" t="n">
        <v>41370.82</v>
      </c>
      <c r="P1098" t="n">
        <v>373.83</v>
      </c>
      <c r="Q1098" t="n">
        <v>1397.18</v>
      </c>
      <c r="R1098" t="n">
        <v>83.97</v>
      </c>
      <c r="S1098" t="n">
        <v>66.97</v>
      </c>
      <c r="T1098" t="n">
        <v>5920.08</v>
      </c>
      <c r="U1098" t="n">
        <v>0.8</v>
      </c>
      <c r="V1098" t="n">
        <v>0.86</v>
      </c>
      <c r="W1098" t="n">
        <v>5.31</v>
      </c>
      <c r="X1098" t="n">
        <v>0.35</v>
      </c>
      <c r="Y1098" t="n">
        <v>1</v>
      </c>
      <c r="Z1098" t="n">
        <v>10</v>
      </c>
    </row>
    <row r="1099">
      <c r="A1099" t="n">
        <v>90</v>
      </c>
      <c r="B1099" t="n">
        <v>145</v>
      </c>
      <c r="C1099" t="inlineStr">
        <is>
          <t xml:space="preserve">CONCLUIDO	</t>
        </is>
      </c>
      <c r="D1099" t="n">
        <v>3.5527</v>
      </c>
      <c r="E1099" t="n">
        <v>28.15</v>
      </c>
      <c r="F1099" t="n">
        <v>24.5</v>
      </c>
      <c r="G1099" t="n">
        <v>113.07</v>
      </c>
      <c r="H1099" t="n">
        <v>1.25</v>
      </c>
      <c r="I1099" t="n">
        <v>13</v>
      </c>
      <c r="J1099" t="n">
        <v>334.14</v>
      </c>
      <c r="K1099" t="n">
        <v>61.2</v>
      </c>
      <c r="L1099" t="n">
        <v>23.5</v>
      </c>
      <c r="M1099" t="n">
        <v>11</v>
      </c>
      <c r="N1099" t="n">
        <v>104.44</v>
      </c>
      <c r="O1099" t="n">
        <v>41444.3</v>
      </c>
      <c r="P1099" t="n">
        <v>372.02</v>
      </c>
      <c r="Q1099" t="n">
        <v>1397.21</v>
      </c>
      <c r="R1099" t="n">
        <v>83.45</v>
      </c>
      <c r="S1099" t="n">
        <v>66.97</v>
      </c>
      <c r="T1099" t="n">
        <v>5661.75</v>
      </c>
      <c r="U1099" t="n">
        <v>0.8</v>
      </c>
      <c r="V1099" t="n">
        <v>0.86</v>
      </c>
      <c r="W1099" t="n">
        <v>5.31</v>
      </c>
      <c r="X1099" t="n">
        <v>0.33</v>
      </c>
      <c r="Y1099" t="n">
        <v>1</v>
      </c>
      <c r="Z1099" t="n">
        <v>10</v>
      </c>
    </row>
    <row r="1100">
      <c r="A1100" t="n">
        <v>91</v>
      </c>
      <c r="B1100" t="n">
        <v>145</v>
      </c>
      <c r="C1100" t="inlineStr">
        <is>
          <t xml:space="preserve">CONCLUIDO	</t>
        </is>
      </c>
      <c r="D1100" t="n">
        <v>3.5511</v>
      </c>
      <c r="E1100" t="n">
        <v>28.16</v>
      </c>
      <c r="F1100" t="n">
        <v>24.51</v>
      </c>
      <c r="G1100" t="n">
        <v>113.13</v>
      </c>
      <c r="H1100" t="n">
        <v>1.26</v>
      </c>
      <c r="I1100" t="n">
        <v>13</v>
      </c>
      <c r="J1100" t="n">
        <v>334.73</v>
      </c>
      <c r="K1100" t="n">
        <v>61.2</v>
      </c>
      <c r="L1100" t="n">
        <v>23.75</v>
      </c>
      <c r="M1100" t="n">
        <v>11</v>
      </c>
      <c r="N1100" t="n">
        <v>104.78</v>
      </c>
      <c r="O1100" t="n">
        <v>41517.84</v>
      </c>
      <c r="P1100" t="n">
        <v>371.08</v>
      </c>
      <c r="Q1100" t="n">
        <v>1397.21</v>
      </c>
      <c r="R1100" t="n">
        <v>83.90000000000001</v>
      </c>
      <c r="S1100" t="n">
        <v>66.97</v>
      </c>
      <c r="T1100" t="n">
        <v>5885.81</v>
      </c>
      <c r="U1100" t="n">
        <v>0.8</v>
      </c>
      <c r="V1100" t="n">
        <v>0.86</v>
      </c>
      <c r="W1100" t="n">
        <v>5.31</v>
      </c>
      <c r="X1100" t="n">
        <v>0.35</v>
      </c>
      <c r="Y1100" t="n">
        <v>1</v>
      </c>
      <c r="Z1100" t="n">
        <v>10</v>
      </c>
    </row>
    <row r="1101">
      <c r="A1101" t="n">
        <v>92</v>
      </c>
      <c r="B1101" t="n">
        <v>145</v>
      </c>
      <c r="C1101" t="inlineStr">
        <is>
          <t xml:space="preserve">CONCLUIDO	</t>
        </is>
      </c>
      <c r="D1101" t="n">
        <v>3.5614</v>
      </c>
      <c r="E1101" t="n">
        <v>28.08</v>
      </c>
      <c r="F1101" t="n">
        <v>24.48</v>
      </c>
      <c r="G1101" t="n">
        <v>122.42</v>
      </c>
      <c r="H1101" t="n">
        <v>1.28</v>
      </c>
      <c r="I1101" t="n">
        <v>12</v>
      </c>
      <c r="J1101" t="n">
        <v>335.33</v>
      </c>
      <c r="K1101" t="n">
        <v>61.2</v>
      </c>
      <c r="L1101" t="n">
        <v>24</v>
      </c>
      <c r="M1101" t="n">
        <v>10</v>
      </c>
      <c r="N1101" t="n">
        <v>105.13</v>
      </c>
      <c r="O1101" t="n">
        <v>41591.55</v>
      </c>
      <c r="P1101" t="n">
        <v>368.42</v>
      </c>
      <c r="Q1101" t="n">
        <v>1397.24</v>
      </c>
      <c r="R1101" t="n">
        <v>82.92</v>
      </c>
      <c r="S1101" t="n">
        <v>66.97</v>
      </c>
      <c r="T1101" t="n">
        <v>5400.58</v>
      </c>
      <c r="U1101" t="n">
        <v>0.8100000000000001</v>
      </c>
      <c r="V1101" t="n">
        <v>0.86</v>
      </c>
      <c r="W1101" t="n">
        <v>5.31</v>
      </c>
      <c r="X1101" t="n">
        <v>0.32</v>
      </c>
      <c r="Y1101" t="n">
        <v>1</v>
      </c>
      <c r="Z1101" t="n">
        <v>10</v>
      </c>
    </row>
    <row r="1102">
      <c r="A1102" t="n">
        <v>93</v>
      </c>
      <c r="B1102" t="n">
        <v>145</v>
      </c>
      <c r="C1102" t="inlineStr">
        <is>
          <t xml:space="preserve">CONCLUIDO	</t>
        </is>
      </c>
      <c r="D1102" t="n">
        <v>3.562</v>
      </c>
      <c r="E1102" t="n">
        <v>28.07</v>
      </c>
      <c r="F1102" t="n">
        <v>24.48</v>
      </c>
      <c r="G1102" t="n">
        <v>122.39</v>
      </c>
      <c r="H1102" t="n">
        <v>1.29</v>
      </c>
      <c r="I1102" t="n">
        <v>12</v>
      </c>
      <c r="J1102" t="n">
        <v>335.93</v>
      </c>
      <c r="K1102" t="n">
        <v>61.2</v>
      </c>
      <c r="L1102" t="n">
        <v>24.25</v>
      </c>
      <c r="M1102" t="n">
        <v>10</v>
      </c>
      <c r="N1102" t="n">
        <v>105.48</v>
      </c>
      <c r="O1102" t="n">
        <v>41665.42</v>
      </c>
      <c r="P1102" t="n">
        <v>368.37</v>
      </c>
      <c r="Q1102" t="n">
        <v>1397.17</v>
      </c>
      <c r="R1102" t="n">
        <v>82.69</v>
      </c>
      <c r="S1102" t="n">
        <v>66.97</v>
      </c>
      <c r="T1102" t="n">
        <v>5287.26</v>
      </c>
      <c r="U1102" t="n">
        <v>0.8100000000000001</v>
      </c>
      <c r="V1102" t="n">
        <v>0.86</v>
      </c>
      <c r="W1102" t="n">
        <v>5.32</v>
      </c>
      <c r="X1102" t="n">
        <v>0.31</v>
      </c>
      <c r="Y1102" t="n">
        <v>1</v>
      </c>
      <c r="Z1102" t="n">
        <v>10</v>
      </c>
    </row>
    <row r="1103">
      <c r="A1103" t="n">
        <v>94</v>
      </c>
      <c r="B1103" t="n">
        <v>145</v>
      </c>
      <c r="C1103" t="inlineStr">
        <is>
          <t xml:space="preserve">CONCLUIDO	</t>
        </is>
      </c>
      <c r="D1103" t="n">
        <v>3.5616</v>
      </c>
      <c r="E1103" t="n">
        <v>28.08</v>
      </c>
      <c r="F1103" t="n">
        <v>24.48</v>
      </c>
      <c r="G1103" t="n">
        <v>122.41</v>
      </c>
      <c r="H1103" t="n">
        <v>1.3</v>
      </c>
      <c r="I1103" t="n">
        <v>12</v>
      </c>
      <c r="J1103" t="n">
        <v>336.53</v>
      </c>
      <c r="K1103" t="n">
        <v>61.2</v>
      </c>
      <c r="L1103" t="n">
        <v>24.5</v>
      </c>
      <c r="M1103" t="n">
        <v>10</v>
      </c>
      <c r="N1103" t="n">
        <v>105.83</v>
      </c>
      <c r="O1103" t="n">
        <v>41739.48</v>
      </c>
      <c r="P1103" t="n">
        <v>368.42</v>
      </c>
      <c r="Q1103" t="n">
        <v>1397.17</v>
      </c>
      <c r="R1103" t="n">
        <v>82.87</v>
      </c>
      <c r="S1103" t="n">
        <v>66.97</v>
      </c>
      <c r="T1103" t="n">
        <v>5378.63</v>
      </c>
      <c r="U1103" t="n">
        <v>0.8100000000000001</v>
      </c>
      <c r="V1103" t="n">
        <v>0.86</v>
      </c>
      <c r="W1103" t="n">
        <v>5.31</v>
      </c>
      <c r="X1103" t="n">
        <v>0.32</v>
      </c>
      <c r="Y1103" t="n">
        <v>1</v>
      </c>
      <c r="Z1103" t="n">
        <v>10</v>
      </c>
    </row>
    <row r="1104">
      <c r="A1104" t="n">
        <v>95</v>
      </c>
      <c r="B1104" t="n">
        <v>145</v>
      </c>
      <c r="C1104" t="inlineStr">
        <is>
          <t xml:space="preserve">CONCLUIDO	</t>
        </is>
      </c>
      <c r="D1104" t="n">
        <v>3.5633</v>
      </c>
      <c r="E1104" t="n">
        <v>28.06</v>
      </c>
      <c r="F1104" t="n">
        <v>24.47</v>
      </c>
      <c r="G1104" t="n">
        <v>122.34</v>
      </c>
      <c r="H1104" t="n">
        <v>1.31</v>
      </c>
      <c r="I1104" t="n">
        <v>12</v>
      </c>
      <c r="J1104" t="n">
        <v>337.13</v>
      </c>
      <c r="K1104" t="n">
        <v>61.2</v>
      </c>
      <c r="L1104" t="n">
        <v>24.75</v>
      </c>
      <c r="M1104" t="n">
        <v>10</v>
      </c>
      <c r="N1104" t="n">
        <v>106.18</v>
      </c>
      <c r="O1104" t="n">
        <v>41813.7</v>
      </c>
      <c r="P1104" t="n">
        <v>368.24</v>
      </c>
      <c r="Q1104" t="n">
        <v>1397.23</v>
      </c>
      <c r="R1104" t="n">
        <v>82.44</v>
      </c>
      <c r="S1104" t="n">
        <v>66.97</v>
      </c>
      <c r="T1104" t="n">
        <v>5159.93</v>
      </c>
      <c r="U1104" t="n">
        <v>0.8100000000000001</v>
      </c>
      <c r="V1104" t="n">
        <v>0.86</v>
      </c>
      <c r="W1104" t="n">
        <v>5.31</v>
      </c>
      <c r="X1104" t="n">
        <v>0.3</v>
      </c>
      <c r="Y1104" t="n">
        <v>1</v>
      </c>
      <c r="Z1104" t="n">
        <v>10</v>
      </c>
    </row>
    <row r="1105">
      <c r="A1105" t="n">
        <v>96</v>
      </c>
      <c r="B1105" t="n">
        <v>145</v>
      </c>
      <c r="C1105" t="inlineStr">
        <is>
          <t xml:space="preserve">CONCLUIDO	</t>
        </is>
      </c>
      <c r="D1105" t="n">
        <v>3.5622</v>
      </c>
      <c r="E1105" t="n">
        <v>28.07</v>
      </c>
      <c r="F1105" t="n">
        <v>24.48</v>
      </c>
      <c r="G1105" t="n">
        <v>122.38</v>
      </c>
      <c r="H1105" t="n">
        <v>1.32</v>
      </c>
      <c r="I1105" t="n">
        <v>12</v>
      </c>
      <c r="J1105" t="n">
        <v>337.73</v>
      </c>
      <c r="K1105" t="n">
        <v>61.2</v>
      </c>
      <c r="L1105" t="n">
        <v>25</v>
      </c>
      <c r="M1105" t="n">
        <v>9</v>
      </c>
      <c r="N1105" t="n">
        <v>106.53</v>
      </c>
      <c r="O1105" t="n">
        <v>41888.1</v>
      </c>
      <c r="P1105" t="n">
        <v>368.33</v>
      </c>
      <c r="Q1105" t="n">
        <v>1397.21</v>
      </c>
      <c r="R1105" t="n">
        <v>82.59</v>
      </c>
      <c r="S1105" t="n">
        <v>66.97</v>
      </c>
      <c r="T1105" t="n">
        <v>5236.61</v>
      </c>
      <c r="U1105" t="n">
        <v>0.8100000000000001</v>
      </c>
      <c r="V1105" t="n">
        <v>0.86</v>
      </c>
      <c r="W1105" t="n">
        <v>5.32</v>
      </c>
      <c r="X1105" t="n">
        <v>0.31</v>
      </c>
      <c r="Y1105" t="n">
        <v>1</v>
      </c>
      <c r="Z1105" t="n">
        <v>10</v>
      </c>
    </row>
    <row r="1106">
      <c r="A1106" t="n">
        <v>97</v>
      </c>
      <c r="B1106" t="n">
        <v>145</v>
      </c>
      <c r="C1106" t="inlineStr">
        <is>
          <t xml:space="preserve">CONCLUIDO	</t>
        </is>
      </c>
      <c r="D1106" t="n">
        <v>3.5608</v>
      </c>
      <c r="E1106" t="n">
        <v>28.08</v>
      </c>
      <c r="F1106" t="n">
        <v>24.49</v>
      </c>
      <c r="G1106" t="n">
        <v>122.44</v>
      </c>
      <c r="H1106" t="n">
        <v>1.33</v>
      </c>
      <c r="I1106" t="n">
        <v>12</v>
      </c>
      <c r="J1106" t="n">
        <v>338.34</v>
      </c>
      <c r="K1106" t="n">
        <v>61.2</v>
      </c>
      <c r="L1106" t="n">
        <v>25.25</v>
      </c>
      <c r="M1106" t="n">
        <v>7</v>
      </c>
      <c r="N1106" t="n">
        <v>106.89</v>
      </c>
      <c r="O1106" t="n">
        <v>41962.68</v>
      </c>
      <c r="P1106" t="n">
        <v>368.68</v>
      </c>
      <c r="Q1106" t="n">
        <v>1397.2</v>
      </c>
      <c r="R1106" t="n">
        <v>82.86</v>
      </c>
      <c r="S1106" t="n">
        <v>66.97</v>
      </c>
      <c r="T1106" t="n">
        <v>5370.47</v>
      </c>
      <c r="U1106" t="n">
        <v>0.8100000000000001</v>
      </c>
      <c r="V1106" t="n">
        <v>0.86</v>
      </c>
      <c r="W1106" t="n">
        <v>5.32</v>
      </c>
      <c r="X1106" t="n">
        <v>0.32</v>
      </c>
      <c r="Y1106" t="n">
        <v>1</v>
      </c>
      <c r="Z1106" t="n">
        <v>10</v>
      </c>
    </row>
    <row r="1107">
      <c r="A1107" t="n">
        <v>98</v>
      </c>
      <c r="B1107" t="n">
        <v>145</v>
      </c>
      <c r="C1107" t="inlineStr">
        <is>
          <t xml:space="preserve">CONCLUIDO	</t>
        </is>
      </c>
      <c r="D1107" t="n">
        <v>3.5612</v>
      </c>
      <c r="E1107" t="n">
        <v>28.08</v>
      </c>
      <c r="F1107" t="n">
        <v>24.48</v>
      </c>
      <c r="G1107" t="n">
        <v>122.42</v>
      </c>
      <c r="H1107" t="n">
        <v>1.34</v>
      </c>
      <c r="I1107" t="n">
        <v>12</v>
      </c>
      <c r="J1107" t="n">
        <v>338.94</v>
      </c>
      <c r="K1107" t="n">
        <v>61.2</v>
      </c>
      <c r="L1107" t="n">
        <v>25.5</v>
      </c>
      <c r="M1107" t="n">
        <v>7</v>
      </c>
      <c r="N1107" t="n">
        <v>107.25</v>
      </c>
      <c r="O1107" t="n">
        <v>42037.44</v>
      </c>
      <c r="P1107" t="n">
        <v>366.11</v>
      </c>
      <c r="Q1107" t="n">
        <v>1397.19</v>
      </c>
      <c r="R1107" t="n">
        <v>82.88</v>
      </c>
      <c r="S1107" t="n">
        <v>66.97</v>
      </c>
      <c r="T1107" t="n">
        <v>5381.12</v>
      </c>
      <c r="U1107" t="n">
        <v>0.8100000000000001</v>
      </c>
      <c r="V1107" t="n">
        <v>0.86</v>
      </c>
      <c r="W1107" t="n">
        <v>5.32</v>
      </c>
      <c r="X1107" t="n">
        <v>0.32</v>
      </c>
      <c r="Y1107" t="n">
        <v>1</v>
      </c>
      <c r="Z1107" t="n">
        <v>10</v>
      </c>
    </row>
    <row r="1108">
      <c r="A1108" t="n">
        <v>99</v>
      </c>
      <c r="B1108" t="n">
        <v>145</v>
      </c>
      <c r="C1108" t="inlineStr">
        <is>
          <t xml:space="preserve">CONCLUIDO	</t>
        </is>
      </c>
      <c r="D1108" t="n">
        <v>3.5622</v>
      </c>
      <c r="E1108" t="n">
        <v>28.07</v>
      </c>
      <c r="F1108" t="n">
        <v>24.48</v>
      </c>
      <c r="G1108" t="n">
        <v>122.38</v>
      </c>
      <c r="H1108" t="n">
        <v>1.35</v>
      </c>
      <c r="I1108" t="n">
        <v>12</v>
      </c>
      <c r="J1108" t="n">
        <v>339.55</v>
      </c>
      <c r="K1108" t="n">
        <v>61.2</v>
      </c>
      <c r="L1108" t="n">
        <v>25.75</v>
      </c>
      <c r="M1108" t="n">
        <v>8</v>
      </c>
      <c r="N1108" t="n">
        <v>107.6</v>
      </c>
      <c r="O1108" t="n">
        <v>42112.37</v>
      </c>
      <c r="P1108" t="n">
        <v>364.42</v>
      </c>
      <c r="Q1108" t="n">
        <v>1397.19</v>
      </c>
      <c r="R1108" t="n">
        <v>82.63</v>
      </c>
      <c r="S1108" t="n">
        <v>66.97</v>
      </c>
      <c r="T1108" t="n">
        <v>5256.03</v>
      </c>
      <c r="U1108" t="n">
        <v>0.8100000000000001</v>
      </c>
      <c r="V1108" t="n">
        <v>0.86</v>
      </c>
      <c r="W1108" t="n">
        <v>5.32</v>
      </c>
      <c r="X1108" t="n">
        <v>0.31</v>
      </c>
      <c r="Y1108" t="n">
        <v>1</v>
      </c>
      <c r="Z1108" t="n">
        <v>10</v>
      </c>
    </row>
    <row r="1109">
      <c r="A1109" t="n">
        <v>100</v>
      </c>
      <c r="B1109" t="n">
        <v>145</v>
      </c>
      <c r="C1109" t="inlineStr">
        <is>
          <t xml:space="preserve">CONCLUIDO	</t>
        </is>
      </c>
      <c r="D1109" t="n">
        <v>3.56</v>
      </c>
      <c r="E1109" t="n">
        <v>28.09</v>
      </c>
      <c r="F1109" t="n">
        <v>24.49</v>
      </c>
      <c r="G1109" t="n">
        <v>122.47</v>
      </c>
      <c r="H1109" t="n">
        <v>1.36</v>
      </c>
      <c r="I1109" t="n">
        <v>12</v>
      </c>
      <c r="J1109" t="n">
        <v>340.16</v>
      </c>
      <c r="K1109" t="n">
        <v>61.2</v>
      </c>
      <c r="L1109" t="n">
        <v>26</v>
      </c>
      <c r="M1109" t="n">
        <v>7</v>
      </c>
      <c r="N1109" t="n">
        <v>107.96</v>
      </c>
      <c r="O1109" t="n">
        <v>42187.49</v>
      </c>
      <c r="P1109" t="n">
        <v>362.98</v>
      </c>
      <c r="Q1109" t="n">
        <v>1397.18</v>
      </c>
      <c r="R1109" t="n">
        <v>82.95</v>
      </c>
      <c r="S1109" t="n">
        <v>66.97</v>
      </c>
      <c r="T1109" t="n">
        <v>5416.32</v>
      </c>
      <c r="U1109" t="n">
        <v>0.8100000000000001</v>
      </c>
      <c r="V1109" t="n">
        <v>0.86</v>
      </c>
      <c r="W1109" t="n">
        <v>5.32</v>
      </c>
      <c r="X1109" t="n">
        <v>0.33</v>
      </c>
      <c r="Y1109" t="n">
        <v>1</v>
      </c>
      <c r="Z1109" t="n">
        <v>10</v>
      </c>
    </row>
    <row r="1110">
      <c r="A1110" t="n">
        <v>101</v>
      </c>
      <c r="B1110" t="n">
        <v>145</v>
      </c>
      <c r="C1110" t="inlineStr">
        <is>
          <t xml:space="preserve">CONCLUIDO	</t>
        </is>
      </c>
      <c r="D1110" t="n">
        <v>3.572</v>
      </c>
      <c r="E1110" t="n">
        <v>28</v>
      </c>
      <c r="F1110" t="n">
        <v>24.45</v>
      </c>
      <c r="G1110" t="n">
        <v>133.38</v>
      </c>
      <c r="H1110" t="n">
        <v>1.37</v>
      </c>
      <c r="I1110" t="n">
        <v>11</v>
      </c>
      <c r="J1110" t="n">
        <v>340.77</v>
      </c>
      <c r="K1110" t="n">
        <v>61.2</v>
      </c>
      <c r="L1110" t="n">
        <v>26.25</v>
      </c>
      <c r="M1110" t="n">
        <v>5</v>
      </c>
      <c r="N1110" t="n">
        <v>108.32</v>
      </c>
      <c r="O1110" t="n">
        <v>42262.79</v>
      </c>
      <c r="P1110" t="n">
        <v>361.61</v>
      </c>
      <c r="Q1110" t="n">
        <v>1397.17</v>
      </c>
      <c r="R1110" t="n">
        <v>81.91</v>
      </c>
      <c r="S1110" t="n">
        <v>66.97</v>
      </c>
      <c r="T1110" t="n">
        <v>4900.32</v>
      </c>
      <c r="U1110" t="n">
        <v>0.82</v>
      </c>
      <c r="V1110" t="n">
        <v>0.86</v>
      </c>
      <c r="W1110" t="n">
        <v>5.31</v>
      </c>
      <c r="X1110" t="n">
        <v>0.29</v>
      </c>
      <c r="Y1110" t="n">
        <v>1</v>
      </c>
      <c r="Z1110" t="n">
        <v>10</v>
      </c>
    </row>
    <row r="1111">
      <c r="A1111" t="n">
        <v>102</v>
      </c>
      <c r="B1111" t="n">
        <v>145</v>
      </c>
      <c r="C1111" t="inlineStr">
        <is>
          <t xml:space="preserve">CONCLUIDO	</t>
        </is>
      </c>
      <c r="D1111" t="n">
        <v>3.5728</v>
      </c>
      <c r="E1111" t="n">
        <v>27.99</v>
      </c>
      <c r="F1111" t="n">
        <v>24.45</v>
      </c>
      <c r="G1111" t="n">
        <v>133.35</v>
      </c>
      <c r="H1111" t="n">
        <v>1.38</v>
      </c>
      <c r="I1111" t="n">
        <v>11</v>
      </c>
      <c r="J1111" t="n">
        <v>341.38</v>
      </c>
      <c r="K1111" t="n">
        <v>61.2</v>
      </c>
      <c r="L1111" t="n">
        <v>26.5</v>
      </c>
      <c r="M1111" t="n">
        <v>4</v>
      </c>
      <c r="N1111" t="n">
        <v>108.68</v>
      </c>
      <c r="O1111" t="n">
        <v>42338.27</v>
      </c>
      <c r="P1111" t="n">
        <v>361.63</v>
      </c>
      <c r="Q1111" t="n">
        <v>1397.32</v>
      </c>
      <c r="R1111" t="n">
        <v>81.58</v>
      </c>
      <c r="S1111" t="n">
        <v>66.97</v>
      </c>
      <c r="T1111" t="n">
        <v>4738.96</v>
      </c>
      <c r="U1111" t="n">
        <v>0.82</v>
      </c>
      <c r="V1111" t="n">
        <v>0.86</v>
      </c>
      <c r="W1111" t="n">
        <v>5.32</v>
      </c>
      <c r="X1111" t="n">
        <v>0.28</v>
      </c>
      <c r="Y1111" t="n">
        <v>1</v>
      </c>
      <c r="Z1111" t="n">
        <v>10</v>
      </c>
    </row>
    <row r="1112">
      <c r="A1112" t="n">
        <v>103</v>
      </c>
      <c r="B1112" t="n">
        <v>145</v>
      </c>
      <c r="C1112" t="inlineStr">
        <is>
          <t xml:space="preserve">CONCLUIDO	</t>
        </is>
      </c>
      <c r="D1112" t="n">
        <v>3.5723</v>
      </c>
      <c r="E1112" t="n">
        <v>27.99</v>
      </c>
      <c r="F1112" t="n">
        <v>24.45</v>
      </c>
      <c r="G1112" t="n">
        <v>133.37</v>
      </c>
      <c r="H1112" t="n">
        <v>1.39</v>
      </c>
      <c r="I1112" t="n">
        <v>11</v>
      </c>
      <c r="J1112" t="n">
        <v>342</v>
      </c>
      <c r="K1112" t="n">
        <v>61.2</v>
      </c>
      <c r="L1112" t="n">
        <v>26.75</v>
      </c>
      <c r="M1112" t="n">
        <v>3</v>
      </c>
      <c r="N1112" t="n">
        <v>109.05</v>
      </c>
      <c r="O1112" t="n">
        <v>42413.94</v>
      </c>
      <c r="P1112" t="n">
        <v>362.07</v>
      </c>
      <c r="Q1112" t="n">
        <v>1397.18</v>
      </c>
      <c r="R1112" t="n">
        <v>81.63</v>
      </c>
      <c r="S1112" t="n">
        <v>66.97</v>
      </c>
      <c r="T1112" t="n">
        <v>4759.93</v>
      </c>
      <c r="U1112" t="n">
        <v>0.82</v>
      </c>
      <c r="V1112" t="n">
        <v>0.86</v>
      </c>
      <c r="W1112" t="n">
        <v>5.32</v>
      </c>
      <c r="X1112" t="n">
        <v>0.29</v>
      </c>
      <c r="Y1112" t="n">
        <v>1</v>
      </c>
      <c r="Z1112" t="n">
        <v>10</v>
      </c>
    </row>
    <row r="1113">
      <c r="A1113" t="n">
        <v>104</v>
      </c>
      <c r="B1113" t="n">
        <v>145</v>
      </c>
      <c r="C1113" t="inlineStr">
        <is>
          <t xml:space="preserve">CONCLUIDO	</t>
        </is>
      </c>
      <c r="D1113" t="n">
        <v>3.5715</v>
      </c>
      <c r="E1113" t="n">
        <v>28</v>
      </c>
      <c r="F1113" t="n">
        <v>24.46</v>
      </c>
      <c r="G1113" t="n">
        <v>133.4</v>
      </c>
      <c r="H1113" t="n">
        <v>1.4</v>
      </c>
      <c r="I1113" t="n">
        <v>11</v>
      </c>
      <c r="J1113" t="n">
        <v>342.61</v>
      </c>
      <c r="K1113" t="n">
        <v>61.2</v>
      </c>
      <c r="L1113" t="n">
        <v>27</v>
      </c>
      <c r="M1113" t="n">
        <v>3</v>
      </c>
      <c r="N1113" t="n">
        <v>109.41</v>
      </c>
      <c r="O1113" t="n">
        <v>42489.79</v>
      </c>
      <c r="P1113" t="n">
        <v>362.59</v>
      </c>
      <c r="Q1113" t="n">
        <v>1397.21</v>
      </c>
      <c r="R1113" t="n">
        <v>81.75</v>
      </c>
      <c r="S1113" t="n">
        <v>66.97</v>
      </c>
      <c r="T1113" t="n">
        <v>4823.4</v>
      </c>
      <c r="U1113" t="n">
        <v>0.82</v>
      </c>
      <c r="V1113" t="n">
        <v>0.86</v>
      </c>
      <c r="W1113" t="n">
        <v>5.32</v>
      </c>
      <c r="X1113" t="n">
        <v>0.29</v>
      </c>
      <c r="Y1113" t="n">
        <v>1</v>
      </c>
      <c r="Z1113" t="n">
        <v>10</v>
      </c>
    </row>
    <row r="1114">
      <c r="A1114" t="n">
        <v>105</v>
      </c>
      <c r="B1114" t="n">
        <v>145</v>
      </c>
      <c r="C1114" t="inlineStr">
        <is>
          <t xml:space="preserve">CONCLUIDO	</t>
        </is>
      </c>
      <c r="D1114" t="n">
        <v>3.5719</v>
      </c>
      <c r="E1114" t="n">
        <v>28</v>
      </c>
      <c r="F1114" t="n">
        <v>24.45</v>
      </c>
      <c r="G1114" t="n">
        <v>133.39</v>
      </c>
      <c r="H1114" t="n">
        <v>1.42</v>
      </c>
      <c r="I1114" t="n">
        <v>11</v>
      </c>
      <c r="J1114" t="n">
        <v>343.23</v>
      </c>
      <c r="K1114" t="n">
        <v>61.2</v>
      </c>
      <c r="L1114" t="n">
        <v>27.25</v>
      </c>
      <c r="M1114" t="n">
        <v>3</v>
      </c>
      <c r="N1114" t="n">
        <v>109.78</v>
      </c>
      <c r="O1114" t="n">
        <v>42565.83</v>
      </c>
      <c r="P1114" t="n">
        <v>362.95</v>
      </c>
      <c r="Q1114" t="n">
        <v>1397.17</v>
      </c>
      <c r="R1114" t="n">
        <v>81.81</v>
      </c>
      <c r="S1114" t="n">
        <v>66.97</v>
      </c>
      <c r="T1114" t="n">
        <v>4850.96</v>
      </c>
      <c r="U1114" t="n">
        <v>0.82</v>
      </c>
      <c r="V1114" t="n">
        <v>0.86</v>
      </c>
      <c r="W1114" t="n">
        <v>5.32</v>
      </c>
      <c r="X1114" t="n">
        <v>0.29</v>
      </c>
      <c r="Y1114" t="n">
        <v>1</v>
      </c>
      <c r="Z1114" t="n">
        <v>10</v>
      </c>
    </row>
    <row r="1115">
      <c r="A1115" t="n">
        <v>106</v>
      </c>
      <c r="B1115" t="n">
        <v>145</v>
      </c>
      <c r="C1115" t="inlineStr">
        <is>
          <t xml:space="preserve">CONCLUIDO	</t>
        </is>
      </c>
      <c r="D1115" t="n">
        <v>3.5708</v>
      </c>
      <c r="E1115" t="n">
        <v>28</v>
      </c>
      <c r="F1115" t="n">
        <v>24.46</v>
      </c>
      <c r="G1115" t="n">
        <v>133.43</v>
      </c>
      <c r="H1115" t="n">
        <v>1.43</v>
      </c>
      <c r="I1115" t="n">
        <v>11</v>
      </c>
      <c r="J1115" t="n">
        <v>343.85</v>
      </c>
      <c r="K1115" t="n">
        <v>61.2</v>
      </c>
      <c r="L1115" t="n">
        <v>27.5</v>
      </c>
      <c r="M1115" t="n">
        <v>1</v>
      </c>
      <c r="N1115" t="n">
        <v>110.15</v>
      </c>
      <c r="O1115" t="n">
        <v>42642.18</v>
      </c>
      <c r="P1115" t="n">
        <v>363.01</v>
      </c>
      <c r="Q1115" t="n">
        <v>1397.17</v>
      </c>
      <c r="R1115" t="n">
        <v>81.90000000000001</v>
      </c>
      <c r="S1115" t="n">
        <v>66.97</v>
      </c>
      <c r="T1115" t="n">
        <v>4895.88</v>
      </c>
      <c r="U1115" t="n">
        <v>0.82</v>
      </c>
      <c r="V1115" t="n">
        <v>0.86</v>
      </c>
      <c r="W1115" t="n">
        <v>5.32</v>
      </c>
      <c r="X1115" t="n">
        <v>0.3</v>
      </c>
      <c r="Y1115" t="n">
        <v>1</v>
      </c>
      <c r="Z1115" t="n">
        <v>10</v>
      </c>
    </row>
    <row r="1116">
      <c r="A1116" t="n">
        <v>107</v>
      </c>
      <c r="B1116" t="n">
        <v>145</v>
      </c>
      <c r="C1116" t="inlineStr">
        <is>
          <t xml:space="preserve">CONCLUIDO	</t>
        </is>
      </c>
      <c r="D1116" t="n">
        <v>3.5708</v>
      </c>
      <c r="E1116" t="n">
        <v>28.01</v>
      </c>
      <c r="F1116" t="n">
        <v>24.46</v>
      </c>
      <c r="G1116" t="n">
        <v>133.44</v>
      </c>
      <c r="H1116" t="n">
        <v>1.44</v>
      </c>
      <c r="I1116" t="n">
        <v>11</v>
      </c>
      <c r="J1116" t="n">
        <v>344.47</v>
      </c>
      <c r="K1116" t="n">
        <v>61.2</v>
      </c>
      <c r="L1116" t="n">
        <v>27.75</v>
      </c>
      <c r="M1116" t="n">
        <v>0</v>
      </c>
      <c r="N1116" t="n">
        <v>110.52</v>
      </c>
      <c r="O1116" t="n">
        <v>42718.61</v>
      </c>
      <c r="P1116" t="n">
        <v>363.61</v>
      </c>
      <c r="Q1116" t="n">
        <v>1397.17</v>
      </c>
      <c r="R1116" t="n">
        <v>81.91</v>
      </c>
      <c r="S1116" t="n">
        <v>66.97</v>
      </c>
      <c r="T1116" t="n">
        <v>4900.74</v>
      </c>
      <c r="U1116" t="n">
        <v>0.82</v>
      </c>
      <c r="V1116" t="n">
        <v>0.86</v>
      </c>
      <c r="W1116" t="n">
        <v>5.32</v>
      </c>
      <c r="X1116" t="n">
        <v>0.3</v>
      </c>
      <c r="Y1116" t="n">
        <v>1</v>
      </c>
      <c r="Z1116" t="n">
        <v>10</v>
      </c>
    </row>
    <row r="1117">
      <c r="A1117" t="n">
        <v>0</v>
      </c>
      <c r="B1117" t="n">
        <v>65</v>
      </c>
      <c r="C1117" t="inlineStr">
        <is>
          <t xml:space="preserve">CONCLUIDO	</t>
        </is>
      </c>
      <c r="D1117" t="n">
        <v>2.481</v>
      </c>
      <c r="E1117" t="n">
        <v>40.31</v>
      </c>
      <c r="F1117" t="n">
        <v>31.43</v>
      </c>
      <c r="G1117" t="n">
        <v>7.67</v>
      </c>
      <c r="H1117" t="n">
        <v>0.13</v>
      </c>
      <c r="I1117" t="n">
        <v>246</v>
      </c>
      <c r="J1117" t="n">
        <v>133.21</v>
      </c>
      <c r="K1117" t="n">
        <v>46.47</v>
      </c>
      <c r="L1117" t="n">
        <v>1</v>
      </c>
      <c r="M1117" t="n">
        <v>244</v>
      </c>
      <c r="N1117" t="n">
        <v>20.75</v>
      </c>
      <c r="O1117" t="n">
        <v>16663.42</v>
      </c>
      <c r="P1117" t="n">
        <v>340.04</v>
      </c>
      <c r="Q1117" t="n">
        <v>1397.63</v>
      </c>
      <c r="R1117" t="n">
        <v>308.39</v>
      </c>
      <c r="S1117" t="n">
        <v>66.97</v>
      </c>
      <c r="T1117" t="n">
        <v>116966.15</v>
      </c>
      <c r="U1117" t="n">
        <v>0.22</v>
      </c>
      <c r="V1117" t="n">
        <v>0.67</v>
      </c>
      <c r="W1117" t="n">
        <v>5.73</v>
      </c>
      <c r="X1117" t="n">
        <v>7.26</v>
      </c>
      <c r="Y1117" t="n">
        <v>1</v>
      </c>
      <c r="Z1117" t="n">
        <v>10</v>
      </c>
    </row>
    <row r="1118">
      <c r="A1118" t="n">
        <v>1</v>
      </c>
      <c r="B1118" t="n">
        <v>65</v>
      </c>
      <c r="C1118" t="inlineStr">
        <is>
          <t xml:space="preserve">CONCLUIDO	</t>
        </is>
      </c>
      <c r="D1118" t="n">
        <v>2.724</v>
      </c>
      <c r="E1118" t="n">
        <v>36.71</v>
      </c>
      <c r="F1118" t="n">
        <v>29.52</v>
      </c>
      <c r="G1118" t="n">
        <v>9.630000000000001</v>
      </c>
      <c r="H1118" t="n">
        <v>0.17</v>
      </c>
      <c r="I1118" t="n">
        <v>184</v>
      </c>
      <c r="J1118" t="n">
        <v>133.55</v>
      </c>
      <c r="K1118" t="n">
        <v>46.47</v>
      </c>
      <c r="L1118" t="n">
        <v>1.25</v>
      </c>
      <c r="M1118" t="n">
        <v>182</v>
      </c>
      <c r="N1118" t="n">
        <v>20.83</v>
      </c>
      <c r="O1118" t="n">
        <v>16704.7</v>
      </c>
      <c r="P1118" t="n">
        <v>317.17</v>
      </c>
      <c r="Q1118" t="n">
        <v>1397.45</v>
      </c>
      <c r="R1118" t="n">
        <v>247.58</v>
      </c>
      <c r="S1118" t="n">
        <v>66.97</v>
      </c>
      <c r="T1118" t="n">
        <v>86871.7</v>
      </c>
      <c r="U1118" t="n">
        <v>0.27</v>
      </c>
      <c r="V1118" t="n">
        <v>0.71</v>
      </c>
      <c r="W1118" t="n">
        <v>5.58</v>
      </c>
      <c r="X1118" t="n">
        <v>5.35</v>
      </c>
      <c r="Y1118" t="n">
        <v>1</v>
      </c>
      <c r="Z1118" t="n">
        <v>10</v>
      </c>
    </row>
    <row r="1119">
      <c r="A1119" t="n">
        <v>2</v>
      </c>
      <c r="B1119" t="n">
        <v>65</v>
      </c>
      <c r="C1119" t="inlineStr">
        <is>
          <t xml:space="preserve">CONCLUIDO	</t>
        </is>
      </c>
      <c r="D1119" t="n">
        <v>2.8892</v>
      </c>
      <c r="E1119" t="n">
        <v>34.61</v>
      </c>
      <c r="F1119" t="n">
        <v>28.43</v>
      </c>
      <c r="G1119" t="n">
        <v>11.6</v>
      </c>
      <c r="H1119" t="n">
        <v>0.2</v>
      </c>
      <c r="I1119" t="n">
        <v>147</v>
      </c>
      <c r="J1119" t="n">
        <v>133.88</v>
      </c>
      <c r="K1119" t="n">
        <v>46.47</v>
      </c>
      <c r="L1119" t="n">
        <v>1.5</v>
      </c>
      <c r="M1119" t="n">
        <v>145</v>
      </c>
      <c r="N1119" t="n">
        <v>20.91</v>
      </c>
      <c r="O1119" t="n">
        <v>16746.01</v>
      </c>
      <c r="P1119" t="n">
        <v>303.24</v>
      </c>
      <c r="Q1119" t="n">
        <v>1397.64</v>
      </c>
      <c r="R1119" t="n">
        <v>211.1</v>
      </c>
      <c r="S1119" t="n">
        <v>66.97</v>
      </c>
      <c r="T1119" t="n">
        <v>68816.75999999999</v>
      </c>
      <c r="U1119" t="n">
        <v>0.32</v>
      </c>
      <c r="V1119" t="n">
        <v>0.74</v>
      </c>
      <c r="W1119" t="n">
        <v>5.54</v>
      </c>
      <c r="X1119" t="n">
        <v>4.26</v>
      </c>
      <c r="Y1119" t="n">
        <v>1</v>
      </c>
      <c r="Z1119" t="n">
        <v>10</v>
      </c>
    </row>
    <row r="1120">
      <c r="A1120" t="n">
        <v>3</v>
      </c>
      <c r="B1120" t="n">
        <v>65</v>
      </c>
      <c r="C1120" t="inlineStr">
        <is>
          <t xml:space="preserve">CONCLUIDO	</t>
        </is>
      </c>
      <c r="D1120" t="n">
        <v>3.0128</v>
      </c>
      <c r="E1120" t="n">
        <v>33.19</v>
      </c>
      <c r="F1120" t="n">
        <v>27.69</v>
      </c>
      <c r="G1120" t="n">
        <v>13.62</v>
      </c>
      <c r="H1120" t="n">
        <v>0.23</v>
      </c>
      <c r="I1120" t="n">
        <v>122</v>
      </c>
      <c r="J1120" t="n">
        <v>134.22</v>
      </c>
      <c r="K1120" t="n">
        <v>46.47</v>
      </c>
      <c r="L1120" t="n">
        <v>1.75</v>
      </c>
      <c r="M1120" t="n">
        <v>120</v>
      </c>
      <c r="N1120" t="n">
        <v>21</v>
      </c>
      <c r="O1120" t="n">
        <v>16787.35</v>
      </c>
      <c r="P1120" t="n">
        <v>293.18</v>
      </c>
      <c r="Q1120" t="n">
        <v>1397.66</v>
      </c>
      <c r="R1120" t="n">
        <v>187.06</v>
      </c>
      <c r="S1120" t="n">
        <v>66.97</v>
      </c>
      <c r="T1120" t="n">
        <v>56920.84</v>
      </c>
      <c r="U1120" t="n">
        <v>0.36</v>
      </c>
      <c r="V1120" t="n">
        <v>0.76</v>
      </c>
      <c r="W1120" t="n">
        <v>5.5</v>
      </c>
      <c r="X1120" t="n">
        <v>3.52</v>
      </c>
      <c r="Y1120" t="n">
        <v>1</v>
      </c>
      <c r="Z1120" t="n">
        <v>10</v>
      </c>
    </row>
    <row r="1121">
      <c r="A1121" t="n">
        <v>4</v>
      </c>
      <c r="B1121" t="n">
        <v>65</v>
      </c>
      <c r="C1121" t="inlineStr">
        <is>
          <t xml:space="preserve">CONCLUIDO	</t>
        </is>
      </c>
      <c r="D1121" t="n">
        <v>3.1108</v>
      </c>
      <c r="E1121" t="n">
        <v>32.15</v>
      </c>
      <c r="F1121" t="n">
        <v>27.13</v>
      </c>
      <c r="G1121" t="n">
        <v>15.65</v>
      </c>
      <c r="H1121" t="n">
        <v>0.26</v>
      </c>
      <c r="I1121" t="n">
        <v>104</v>
      </c>
      <c r="J1121" t="n">
        <v>134.55</v>
      </c>
      <c r="K1121" t="n">
        <v>46.47</v>
      </c>
      <c r="L1121" t="n">
        <v>2</v>
      </c>
      <c r="M1121" t="n">
        <v>102</v>
      </c>
      <c r="N1121" t="n">
        <v>21.09</v>
      </c>
      <c r="O1121" t="n">
        <v>16828.84</v>
      </c>
      <c r="P1121" t="n">
        <v>285.14</v>
      </c>
      <c r="Q1121" t="n">
        <v>1397.39</v>
      </c>
      <c r="R1121" t="n">
        <v>169.38</v>
      </c>
      <c r="S1121" t="n">
        <v>66.97</v>
      </c>
      <c r="T1121" t="n">
        <v>48170.5</v>
      </c>
      <c r="U1121" t="n">
        <v>0.4</v>
      </c>
      <c r="V1121" t="n">
        <v>0.78</v>
      </c>
      <c r="W1121" t="n">
        <v>5.46</v>
      </c>
      <c r="X1121" t="n">
        <v>2.97</v>
      </c>
      <c r="Y1121" t="n">
        <v>1</v>
      </c>
      <c r="Z1121" t="n">
        <v>10</v>
      </c>
    </row>
    <row r="1122">
      <c r="A1122" t="n">
        <v>5</v>
      </c>
      <c r="B1122" t="n">
        <v>65</v>
      </c>
      <c r="C1122" t="inlineStr">
        <is>
          <t xml:space="preserve">CONCLUIDO	</t>
        </is>
      </c>
      <c r="D1122" t="n">
        <v>3.1853</v>
      </c>
      <c r="E1122" t="n">
        <v>31.39</v>
      </c>
      <c r="F1122" t="n">
        <v>26.76</v>
      </c>
      <c r="G1122" t="n">
        <v>17.84</v>
      </c>
      <c r="H1122" t="n">
        <v>0.29</v>
      </c>
      <c r="I1122" t="n">
        <v>90</v>
      </c>
      <c r="J1122" t="n">
        <v>134.89</v>
      </c>
      <c r="K1122" t="n">
        <v>46.47</v>
      </c>
      <c r="L1122" t="n">
        <v>2.25</v>
      </c>
      <c r="M1122" t="n">
        <v>88</v>
      </c>
      <c r="N1122" t="n">
        <v>21.17</v>
      </c>
      <c r="O1122" t="n">
        <v>16870.25</v>
      </c>
      <c r="P1122" t="n">
        <v>279.05</v>
      </c>
      <c r="Q1122" t="n">
        <v>1397.32</v>
      </c>
      <c r="R1122" t="n">
        <v>156.86</v>
      </c>
      <c r="S1122" t="n">
        <v>66.97</v>
      </c>
      <c r="T1122" t="n">
        <v>41982.58</v>
      </c>
      <c r="U1122" t="n">
        <v>0.43</v>
      </c>
      <c r="V1122" t="n">
        <v>0.79</v>
      </c>
      <c r="W1122" t="n">
        <v>5.45</v>
      </c>
      <c r="X1122" t="n">
        <v>2.6</v>
      </c>
      <c r="Y1122" t="n">
        <v>1</v>
      </c>
      <c r="Z1122" t="n">
        <v>10</v>
      </c>
    </row>
    <row r="1123">
      <c r="A1123" t="n">
        <v>6</v>
      </c>
      <c r="B1123" t="n">
        <v>65</v>
      </c>
      <c r="C1123" t="inlineStr">
        <is>
          <t xml:space="preserve">CONCLUIDO	</t>
        </is>
      </c>
      <c r="D1123" t="n">
        <v>3.2471</v>
      </c>
      <c r="E1123" t="n">
        <v>30.8</v>
      </c>
      <c r="F1123" t="n">
        <v>26.44</v>
      </c>
      <c r="G1123" t="n">
        <v>19.83</v>
      </c>
      <c r="H1123" t="n">
        <v>0.33</v>
      </c>
      <c r="I1123" t="n">
        <v>80</v>
      </c>
      <c r="J1123" t="n">
        <v>135.22</v>
      </c>
      <c r="K1123" t="n">
        <v>46.47</v>
      </c>
      <c r="L1123" t="n">
        <v>2.5</v>
      </c>
      <c r="M1123" t="n">
        <v>78</v>
      </c>
      <c r="N1123" t="n">
        <v>21.26</v>
      </c>
      <c r="O1123" t="n">
        <v>16911.68</v>
      </c>
      <c r="P1123" t="n">
        <v>273.75</v>
      </c>
      <c r="Q1123" t="n">
        <v>1397.46</v>
      </c>
      <c r="R1123" t="n">
        <v>146.45</v>
      </c>
      <c r="S1123" t="n">
        <v>66.97</v>
      </c>
      <c r="T1123" t="n">
        <v>36827.6</v>
      </c>
      <c r="U1123" t="n">
        <v>0.46</v>
      </c>
      <c r="V1123" t="n">
        <v>0.8</v>
      </c>
      <c r="W1123" t="n">
        <v>5.42</v>
      </c>
      <c r="X1123" t="n">
        <v>2.27</v>
      </c>
      <c r="Y1123" t="n">
        <v>1</v>
      </c>
      <c r="Z1123" t="n">
        <v>10</v>
      </c>
    </row>
    <row r="1124">
      <c r="A1124" t="n">
        <v>7</v>
      </c>
      <c r="B1124" t="n">
        <v>65</v>
      </c>
      <c r="C1124" t="inlineStr">
        <is>
          <t xml:space="preserve">CONCLUIDO	</t>
        </is>
      </c>
      <c r="D1124" t="n">
        <v>3.3053</v>
      </c>
      <c r="E1124" t="n">
        <v>30.25</v>
      </c>
      <c r="F1124" t="n">
        <v>26.14</v>
      </c>
      <c r="G1124" t="n">
        <v>22.09</v>
      </c>
      <c r="H1124" t="n">
        <v>0.36</v>
      </c>
      <c r="I1124" t="n">
        <v>71</v>
      </c>
      <c r="J1124" t="n">
        <v>135.56</v>
      </c>
      <c r="K1124" t="n">
        <v>46.47</v>
      </c>
      <c r="L1124" t="n">
        <v>2.75</v>
      </c>
      <c r="M1124" t="n">
        <v>69</v>
      </c>
      <c r="N1124" t="n">
        <v>21.34</v>
      </c>
      <c r="O1124" t="n">
        <v>16953.14</v>
      </c>
      <c r="P1124" t="n">
        <v>268.14</v>
      </c>
      <c r="Q1124" t="n">
        <v>1397.24</v>
      </c>
      <c r="R1124" t="n">
        <v>136.89</v>
      </c>
      <c r="S1124" t="n">
        <v>66.97</v>
      </c>
      <c r="T1124" t="n">
        <v>32093.98</v>
      </c>
      <c r="U1124" t="n">
        <v>0.49</v>
      </c>
      <c r="V1124" t="n">
        <v>0.8100000000000001</v>
      </c>
      <c r="W1124" t="n">
        <v>5.41</v>
      </c>
      <c r="X1124" t="n">
        <v>1.97</v>
      </c>
      <c r="Y1124" t="n">
        <v>1</v>
      </c>
      <c r="Z1124" t="n">
        <v>10</v>
      </c>
    </row>
    <row r="1125">
      <c r="A1125" t="n">
        <v>8</v>
      </c>
      <c r="B1125" t="n">
        <v>65</v>
      </c>
      <c r="C1125" t="inlineStr">
        <is>
          <t xml:space="preserve">CONCLUIDO	</t>
        </is>
      </c>
      <c r="D1125" t="n">
        <v>3.3376</v>
      </c>
      <c r="E1125" t="n">
        <v>29.96</v>
      </c>
      <c r="F1125" t="n">
        <v>26.01</v>
      </c>
      <c r="G1125" t="n">
        <v>24.01</v>
      </c>
      <c r="H1125" t="n">
        <v>0.39</v>
      </c>
      <c r="I1125" t="n">
        <v>65</v>
      </c>
      <c r="J1125" t="n">
        <v>135.9</v>
      </c>
      <c r="K1125" t="n">
        <v>46.47</v>
      </c>
      <c r="L1125" t="n">
        <v>3</v>
      </c>
      <c r="M1125" t="n">
        <v>63</v>
      </c>
      <c r="N1125" t="n">
        <v>21.43</v>
      </c>
      <c r="O1125" t="n">
        <v>16994.64</v>
      </c>
      <c r="P1125" t="n">
        <v>264.74</v>
      </c>
      <c r="Q1125" t="n">
        <v>1397.36</v>
      </c>
      <c r="R1125" t="n">
        <v>132.75</v>
      </c>
      <c r="S1125" t="n">
        <v>66.97</v>
      </c>
      <c r="T1125" t="n">
        <v>30049.86</v>
      </c>
      <c r="U1125" t="n">
        <v>0.5</v>
      </c>
      <c r="V1125" t="n">
        <v>0.8100000000000001</v>
      </c>
      <c r="W1125" t="n">
        <v>5.4</v>
      </c>
      <c r="X1125" t="n">
        <v>1.85</v>
      </c>
      <c r="Y1125" t="n">
        <v>1</v>
      </c>
      <c r="Z1125" t="n">
        <v>10</v>
      </c>
    </row>
    <row r="1126">
      <c r="A1126" t="n">
        <v>9</v>
      </c>
      <c r="B1126" t="n">
        <v>65</v>
      </c>
      <c r="C1126" t="inlineStr">
        <is>
          <t xml:space="preserve">CONCLUIDO	</t>
        </is>
      </c>
      <c r="D1126" t="n">
        <v>3.3757</v>
      </c>
      <c r="E1126" t="n">
        <v>29.62</v>
      </c>
      <c r="F1126" t="n">
        <v>25.84</v>
      </c>
      <c r="G1126" t="n">
        <v>26.28</v>
      </c>
      <c r="H1126" t="n">
        <v>0.42</v>
      </c>
      <c r="I1126" t="n">
        <v>59</v>
      </c>
      <c r="J1126" t="n">
        <v>136.23</v>
      </c>
      <c r="K1126" t="n">
        <v>46.47</v>
      </c>
      <c r="L1126" t="n">
        <v>3.25</v>
      </c>
      <c r="M1126" t="n">
        <v>57</v>
      </c>
      <c r="N1126" t="n">
        <v>21.52</v>
      </c>
      <c r="O1126" t="n">
        <v>17036.16</v>
      </c>
      <c r="P1126" t="n">
        <v>260.59</v>
      </c>
      <c r="Q1126" t="n">
        <v>1397.23</v>
      </c>
      <c r="R1126" t="n">
        <v>126.91</v>
      </c>
      <c r="S1126" t="n">
        <v>66.97</v>
      </c>
      <c r="T1126" t="n">
        <v>27163.47</v>
      </c>
      <c r="U1126" t="n">
        <v>0.53</v>
      </c>
      <c r="V1126" t="n">
        <v>0.8100000000000001</v>
      </c>
      <c r="W1126" t="n">
        <v>5.39</v>
      </c>
      <c r="X1126" t="n">
        <v>1.67</v>
      </c>
      <c r="Y1126" t="n">
        <v>1</v>
      </c>
      <c r="Z1126" t="n">
        <v>10</v>
      </c>
    </row>
    <row r="1127">
      <c r="A1127" t="n">
        <v>10</v>
      </c>
      <c r="B1127" t="n">
        <v>65</v>
      </c>
      <c r="C1127" t="inlineStr">
        <is>
          <t xml:space="preserve">CONCLUIDO	</t>
        </is>
      </c>
      <c r="D1127" t="n">
        <v>3.4075</v>
      </c>
      <c r="E1127" t="n">
        <v>29.35</v>
      </c>
      <c r="F1127" t="n">
        <v>25.7</v>
      </c>
      <c r="G1127" t="n">
        <v>28.55</v>
      </c>
      <c r="H1127" t="n">
        <v>0.45</v>
      </c>
      <c r="I1127" t="n">
        <v>54</v>
      </c>
      <c r="J1127" t="n">
        <v>136.57</v>
      </c>
      <c r="K1127" t="n">
        <v>46.47</v>
      </c>
      <c r="L1127" t="n">
        <v>3.5</v>
      </c>
      <c r="M1127" t="n">
        <v>52</v>
      </c>
      <c r="N1127" t="n">
        <v>21.6</v>
      </c>
      <c r="O1127" t="n">
        <v>17077.72</v>
      </c>
      <c r="P1127" t="n">
        <v>257.17</v>
      </c>
      <c r="Q1127" t="n">
        <v>1397.38</v>
      </c>
      <c r="R1127" t="n">
        <v>122.19</v>
      </c>
      <c r="S1127" t="n">
        <v>66.97</v>
      </c>
      <c r="T1127" t="n">
        <v>24825</v>
      </c>
      <c r="U1127" t="n">
        <v>0.55</v>
      </c>
      <c r="V1127" t="n">
        <v>0.82</v>
      </c>
      <c r="W1127" t="n">
        <v>5.39</v>
      </c>
      <c r="X1127" t="n">
        <v>1.53</v>
      </c>
      <c r="Y1127" t="n">
        <v>1</v>
      </c>
      <c r="Z1127" t="n">
        <v>10</v>
      </c>
    </row>
    <row r="1128">
      <c r="A1128" t="n">
        <v>11</v>
      </c>
      <c r="B1128" t="n">
        <v>65</v>
      </c>
      <c r="C1128" t="inlineStr">
        <is>
          <t xml:space="preserve">CONCLUIDO	</t>
        </is>
      </c>
      <c r="D1128" t="n">
        <v>3.4335</v>
      </c>
      <c r="E1128" t="n">
        <v>29.12</v>
      </c>
      <c r="F1128" t="n">
        <v>25.58</v>
      </c>
      <c r="G1128" t="n">
        <v>30.7</v>
      </c>
      <c r="H1128" t="n">
        <v>0.48</v>
      </c>
      <c r="I1128" t="n">
        <v>50</v>
      </c>
      <c r="J1128" t="n">
        <v>136.91</v>
      </c>
      <c r="K1128" t="n">
        <v>46.47</v>
      </c>
      <c r="L1128" t="n">
        <v>3.75</v>
      </c>
      <c r="M1128" t="n">
        <v>48</v>
      </c>
      <c r="N1128" t="n">
        <v>21.69</v>
      </c>
      <c r="O1128" t="n">
        <v>17119.3</v>
      </c>
      <c r="P1128" t="n">
        <v>253.9</v>
      </c>
      <c r="Q1128" t="n">
        <v>1397.29</v>
      </c>
      <c r="R1128" t="n">
        <v>118.42</v>
      </c>
      <c r="S1128" t="n">
        <v>66.97</v>
      </c>
      <c r="T1128" t="n">
        <v>22961.25</v>
      </c>
      <c r="U1128" t="n">
        <v>0.57</v>
      </c>
      <c r="V1128" t="n">
        <v>0.82</v>
      </c>
      <c r="W1128" t="n">
        <v>5.38</v>
      </c>
      <c r="X1128" t="n">
        <v>1.42</v>
      </c>
      <c r="Y1128" t="n">
        <v>1</v>
      </c>
      <c r="Z1128" t="n">
        <v>10</v>
      </c>
    </row>
    <row r="1129">
      <c r="A1129" t="n">
        <v>12</v>
      </c>
      <c r="B1129" t="n">
        <v>65</v>
      </c>
      <c r="C1129" t="inlineStr">
        <is>
          <t xml:space="preserve">CONCLUIDO	</t>
        </is>
      </c>
      <c r="D1129" t="n">
        <v>3.4596</v>
      </c>
      <c r="E1129" t="n">
        <v>28.9</v>
      </c>
      <c r="F1129" t="n">
        <v>25.47</v>
      </c>
      <c r="G1129" t="n">
        <v>33.22</v>
      </c>
      <c r="H1129" t="n">
        <v>0.52</v>
      </c>
      <c r="I1129" t="n">
        <v>46</v>
      </c>
      <c r="J1129" t="n">
        <v>137.25</v>
      </c>
      <c r="K1129" t="n">
        <v>46.47</v>
      </c>
      <c r="L1129" t="n">
        <v>4</v>
      </c>
      <c r="M1129" t="n">
        <v>44</v>
      </c>
      <c r="N1129" t="n">
        <v>21.78</v>
      </c>
      <c r="O1129" t="n">
        <v>17160.92</v>
      </c>
      <c r="P1129" t="n">
        <v>250.06</v>
      </c>
      <c r="Q1129" t="n">
        <v>1397.32</v>
      </c>
      <c r="R1129" t="n">
        <v>114.98</v>
      </c>
      <c r="S1129" t="n">
        <v>66.97</v>
      </c>
      <c r="T1129" t="n">
        <v>21260.29</v>
      </c>
      <c r="U1129" t="n">
        <v>0.58</v>
      </c>
      <c r="V1129" t="n">
        <v>0.83</v>
      </c>
      <c r="W1129" t="n">
        <v>5.37</v>
      </c>
      <c r="X1129" t="n">
        <v>1.31</v>
      </c>
      <c r="Y1129" t="n">
        <v>1</v>
      </c>
      <c r="Z1129" t="n">
        <v>10</v>
      </c>
    </row>
    <row r="1130">
      <c r="A1130" t="n">
        <v>13</v>
      </c>
      <c r="B1130" t="n">
        <v>65</v>
      </c>
      <c r="C1130" t="inlineStr">
        <is>
          <t xml:space="preserve">CONCLUIDO	</t>
        </is>
      </c>
      <c r="D1130" t="n">
        <v>3.4823</v>
      </c>
      <c r="E1130" t="n">
        <v>28.72</v>
      </c>
      <c r="F1130" t="n">
        <v>25.37</v>
      </c>
      <c r="G1130" t="n">
        <v>35.39</v>
      </c>
      <c r="H1130" t="n">
        <v>0.55</v>
      </c>
      <c r="I1130" t="n">
        <v>43</v>
      </c>
      <c r="J1130" t="n">
        <v>137.58</v>
      </c>
      <c r="K1130" t="n">
        <v>46.47</v>
      </c>
      <c r="L1130" t="n">
        <v>4.25</v>
      </c>
      <c r="M1130" t="n">
        <v>41</v>
      </c>
      <c r="N1130" t="n">
        <v>21.87</v>
      </c>
      <c r="O1130" t="n">
        <v>17202.57</v>
      </c>
      <c r="P1130" t="n">
        <v>247.04</v>
      </c>
      <c r="Q1130" t="n">
        <v>1397.34</v>
      </c>
      <c r="R1130" t="n">
        <v>111.65</v>
      </c>
      <c r="S1130" t="n">
        <v>66.97</v>
      </c>
      <c r="T1130" t="n">
        <v>19610.49</v>
      </c>
      <c r="U1130" t="n">
        <v>0.6</v>
      </c>
      <c r="V1130" t="n">
        <v>0.83</v>
      </c>
      <c r="W1130" t="n">
        <v>5.36</v>
      </c>
      <c r="X1130" t="n">
        <v>1.2</v>
      </c>
      <c r="Y1130" t="n">
        <v>1</v>
      </c>
      <c r="Z1130" t="n">
        <v>10</v>
      </c>
    </row>
    <row r="1131">
      <c r="A1131" t="n">
        <v>14</v>
      </c>
      <c r="B1131" t="n">
        <v>65</v>
      </c>
      <c r="C1131" t="inlineStr">
        <is>
          <t xml:space="preserve">CONCLUIDO	</t>
        </is>
      </c>
      <c r="D1131" t="n">
        <v>3.5024</v>
      </c>
      <c r="E1131" t="n">
        <v>28.55</v>
      </c>
      <c r="F1131" t="n">
        <v>25.28</v>
      </c>
      <c r="G1131" t="n">
        <v>37.92</v>
      </c>
      <c r="H1131" t="n">
        <v>0.58</v>
      </c>
      <c r="I1131" t="n">
        <v>40</v>
      </c>
      <c r="J1131" t="n">
        <v>137.92</v>
      </c>
      <c r="K1131" t="n">
        <v>46.47</v>
      </c>
      <c r="L1131" t="n">
        <v>4.5</v>
      </c>
      <c r="M1131" t="n">
        <v>38</v>
      </c>
      <c r="N1131" t="n">
        <v>21.95</v>
      </c>
      <c r="O1131" t="n">
        <v>17244.24</v>
      </c>
      <c r="P1131" t="n">
        <v>243.46</v>
      </c>
      <c r="Q1131" t="n">
        <v>1397.22</v>
      </c>
      <c r="R1131" t="n">
        <v>108.99</v>
      </c>
      <c r="S1131" t="n">
        <v>66.97</v>
      </c>
      <c r="T1131" t="n">
        <v>18294.33</v>
      </c>
      <c r="U1131" t="n">
        <v>0.61</v>
      </c>
      <c r="V1131" t="n">
        <v>0.83</v>
      </c>
      <c r="W1131" t="n">
        <v>5.36</v>
      </c>
      <c r="X1131" t="n">
        <v>1.12</v>
      </c>
      <c r="Y1131" t="n">
        <v>1</v>
      </c>
      <c r="Z1131" t="n">
        <v>10</v>
      </c>
    </row>
    <row r="1132">
      <c r="A1132" t="n">
        <v>15</v>
      </c>
      <c r="B1132" t="n">
        <v>65</v>
      </c>
      <c r="C1132" t="inlineStr">
        <is>
          <t xml:space="preserve">CONCLUIDO	</t>
        </is>
      </c>
      <c r="D1132" t="n">
        <v>3.516</v>
      </c>
      <c r="E1132" t="n">
        <v>28.44</v>
      </c>
      <c r="F1132" t="n">
        <v>25.23</v>
      </c>
      <c r="G1132" t="n">
        <v>39.83</v>
      </c>
      <c r="H1132" t="n">
        <v>0.61</v>
      </c>
      <c r="I1132" t="n">
        <v>38</v>
      </c>
      <c r="J1132" t="n">
        <v>138.26</v>
      </c>
      <c r="K1132" t="n">
        <v>46.47</v>
      </c>
      <c r="L1132" t="n">
        <v>4.75</v>
      </c>
      <c r="M1132" t="n">
        <v>36</v>
      </c>
      <c r="N1132" t="n">
        <v>22.04</v>
      </c>
      <c r="O1132" t="n">
        <v>17285.95</v>
      </c>
      <c r="P1132" t="n">
        <v>240.01</v>
      </c>
      <c r="Q1132" t="n">
        <v>1397.31</v>
      </c>
      <c r="R1132" t="n">
        <v>107.31</v>
      </c>
      <c r="S1132" t="n">
        <v>66.97</v>
      </c>
      <c r="T1132" t="n">
        <v>17467.3</v>
      </c>
      <c r="U1132" t="n">
        <v>0.62</v>
      </c>
      <c r="V1132" t="n">
        <v>0.83</v>
      </c>
      <c r="W1132" t="n">
        <v>5.35</v>
      </c>
      <c r="X1132" t="n">
        <v>1.06</v>
      </c>
      <c r="Y1132" t="n">
        <v>1</v>
      </c>
      <c r="Z1132" t="n">
        <v>10</v>
      </c>
    </row>
    <row r="1133">
      <c r="A1133" t="n">
        <v>16</v>
      </c>
      <c r="B1133" t="n">
        <v>65</v>
      </c>
      <c r="C1133" t="inlineStr">
        <is>
          <t xml:space="preserve">CONCLUIDO	</t>
        </is>
      </c>
      <c r="D1133" t="n">
        <v>3.5376</v>
      </c>
      <c r="E1133" t="n">
        <v>28.27</v>
      </c>
      <c r="F1133" t="n">
        <v>25.14</v>
      </c>
      <c r="G1133" t="n">
        <v>43.09</v>
      </c>
      <c r="H1133" t="n">
        <v>0.64</v>
      </c>
      <c r="I1133" t="n">
        <v>35</v>
      </c>
      <c r="J1133" t="n">
        <v>138.6</v>
      </c>
      <c r="K1133" t="n">
        <v>46.47</v>
      </c>
      <c r="L1133" t="n">
        <v>5</v>
      </c>
      <c r="M1133" t="n">
        <v>33</v>
      </c>
      <c r="N1133" t="n">
        <v>22.13</v>
      </c>
      <c r="O1133" t="n">
        <v>17327.69</v>
      </c>
      <c r="P1133" t="n">
        <v>236.62</v>
      </c>
      <c r="Q1133" t="n">
        <v>1397.29</v>
      </c>
      <c r="R1133" t="n">
        <v>104.07</v>
      </c>
      <c r="S1133" t="n">
        <v>66.97</v>
      </c>
      <c r="T1133" t="n">
        <v>15863.73</v>
      </c>
      <c r="U1133" t="n">
        <v>0.64</v>
      </c>
      <c r="V1133" t="n">
        <v>0.84</v>
      </c>
      <c r="W1133" t="n">
        <v>5.35</v>
      </c>
      <c r="X1133" t="n">
        <v>0.97</v>
      </c>
      <c r="Y1133" t="n">
        <v>1</v>
      </c>
      <c r="Z1133" t="n">
        <v>10</v>
      </c>
    </row>
    <row r="1134">
      <c r="A1134" t="n">
        <v>17</v>
      </c>
      <c r="B1134" t="n">
        <v>65</v>
      </c>
      <c r="C1134" t="inlineStr">
        <is>
          <t xml:space="preserve">CONCLUIDO	</t>
        </is>
      </c>
      <c r="D1134" t="n">
        <v>3.5526</v>
      </c>
      <c r="E1134" t="n">
        <v>28.15</v>
      </c>
      <c r="F1134" t="n">
        <v>25.07</v>
      </c>
      <c r="G1134" t="n">
        <v>45.58</v>
      </c>
      <c r="H1134" t="n">
        <v>0.67</v>
      </c>
      <c r="I1134" t="n">
        <v>33</v>
      </c>
      <c r="J1134" t="n">
        <v>138.94</v>
      </c>
      <c r="K1134" t="n">
        <v>46.47</v>
      </c>
      <c r="L1134" t="n">
        <v>5.25</v>
      </c>
      <c r="M1134" t="n">
        <v>31</v>
      </c>
      <c r="N1134" t="n">
        <v>22.22</v>
      </c>
      <c r="O1134" t="n">
        <v>17369.47</v>
      </c>
      <c r="P1134" t="n">
        <v>234.17</v>
      </c>
      <c r="Q1134" t="n">
        <v>1397.42</v>
      </c>
      <c r="R1134" t="n">
        <v>101.96</v>
      </c>
      <c r="S1134" t="n">
        <v>66.97</v>
      </c>
      <c r="T1134" t="n">
        <v>14815.02</v>
      </c>
      <c r="U1134" t="n">
        <v>0.66</v>
      </c>
      <c r="V1134" t="n">
        <v>0.84</v>
      </c>
      <c r="W1134" t="n">
        <v>5.35</v>
      </c>
      <c r="X1134" t="n">
        <v>0.9</v>
      </c>
      <c r="Y1134" t="n">
        <v>1</v>
      </c>
      <c r="Z1134" t="n">
        <v>10</v>
      </c>
    </row>
    <row r="1135">
      <c r="A1135" t="n">
        <v>18</v>
      </c>
      <c r="B1135" t="n">
        <v>65</v>
      </c>
      <c r="C1135" t="inlineStr">
        <is>
          <t xml:space="preserve">CONCLUIDO	</t>
        </is>
      </c>
      <c r="D1135" t="n">
        <v>3.5561</v>
      </c>
      <c r="E1135" t="n">
        <v>28.12</v>
      </c>
      <c r="F1135" t="n">
        <v>25.07</v>
      </c>
      <c r="G1135" t="n">
        <v>47.01</v>
      </c>
      <c r="H1135" t="n">
        <v>0.7</v>
      </c>
      <c r="I1135" t="n">
        <v>32</v>
      </c>
      <c r="J1135" t="n">
        <v>139.28</v>
      </c>
      <c r="K1135" t="n">
        <v>46.47</v>
      </c>
      <c r="L1135" t="n">
        <v>5.5</v>
      </c>
      <c r="M1135" t="n">
        <v>30</v>
      </c>
      <c r="N1135" t="n">
        <v>22.31</v>
      </c>
      <c r="O1135" t="n">
        <v>17411.27</v>
      </c>
      <c r="P1135" t="n">
        <v>231.21</v>
      </c>
      <c r="Q1135" t="n">
        <v>1397.21</v>
      </c>
      <c r="R1135" t="n">
        <v>102.17</v>
      </c>
      <c r="S1135" t="n">
        <v>66.97</v>
      </c>
      <c r="T1135" t="n">
        <v>14925.19</v>
      </c>
      <c r="U1135" t="n">
        <v>0.66</v>
      </c>
      <c r="V1135" t="n">
        <v>0.84</v>
      </c>
      <c r="W1135" t="n">
        <v>5.34</v>
      </c>
      <c r="X1135" t="n">
        <v>0.9</v>
      </c>
      <c r="Y1135" t="n">
        <v>1</v>
      </c>
      <c r="Z1135" t="n">
        <v>10</v>
      </c>
    </row>
    <row r="1136">
      <c r="A1136" t="n">
        <v>19</v>
      </c>
      <c r="B1136" t="n">
        <v>65</v>
      </c>
      <c r="C1136" t="inlineStr">
        <is>
          <t xml:space="preserve">CONCLUIDO	</t>
        </is>
      </c>
      <c r="D1136" t="n">
        <v>3.5747</v>
      </c>
      <c r="E1136" t="n">
        <v>27.97</v>
      </c>
      <c r="F1136" t="n">
        <v>24.98</v>
      </c>
      <c r="G1136" t="n">
        <v>49.96</v>
      </c>
      <c r="H1136" t="n">
        <v>0.73</v>
      </c>
      <c r="I1136" t="n">
        <v>30</v>
      </c>
      <c r="J1136" t="n">
        <v>139.61</v>
      </c>
      <c r="K1136" t="n">
        <v>46.47</v>
      </c>
      <c r="L1136" t="n">
        <v>5.75</v>
      </c>
      <c r="M1136" t="n">
        <v>28</v>
      </c>
      <c r="N1136" t="n">
        <v>22.4</v>
      </c>
      <c r="O1136" t="n">
        <v>17453.1</v>
      </c>
      <c r="P1136" t="n">
        <v>227.89</v>
      </c>
      <c r="Q1136" t="n">
        <v>1397.2</v>
      </c>
      <c r="R1136" t="n">
        <v>99.17</v>
      </c>
      <c r="S1136" t="n">
        <v>66.97</v>
      </c>
      <c r="T1136" t="n">
        <v>13435.49</v>
      </c>
      <c r="U1136" t="n">
        <v>0.68</v>
      </c>
      <c r="V1136" t="n">
        <v>0.84</v>
      </c>
      <c r="W1136" t="n">
        <v>5.34</v>
      </c>
      <c r="X1136" t="n">
        <v>0.8100000000000001</v>
      </c>
      <c r="Y1136" t="n">
        <v>1</v>
      </c>
      <c r="Z1136" t="n">
        <v>10</v>
      </c>
    </row>
    <row r="1137">
      <c r="A1137" t="n">
        <v>20</v>
      </c>
      <c r="B1137" t="n">
        <v>65</v>
      </c>
      <c r="C1137" t="inlineStr">
        <is>
          <t xml:space="preserve">CONCLUIDO	</t>
        </is>
      </c>
      <c r="D1137" t="n">
        <v>3.5837</v>
      </c>
      <c r="E1137" t="n">
        <v>27.9</v>
      </c>
      <c r="F1137" t="n">
        <v>24.96</v>
      </c>
      <c r="G1137" t="n">
        <v>53.49</v>
      </c>
      <c r="H1137" t="n">
        <v>0.76</v>
      </c>
      <c r="I1137" t="n">
        <v>28</v>
      </c>
      <c r="J1137" t="n">
        <v>139.95</v>
      </c>
      <c r="K1137" t="n">
        <v>46.47</v>
      </c>
      <c r="L1137" t="n">
        <v>6</v>
      </c>
      <c r="M1137" t="n">
        <v>26</v>
      </c>
      <c r="N1137" t="n">
        <v>22.49</v>
      </c>
      <c r="O1137" t="n">
        <v>17494.97</v>
      </c>
      <c r="P1137" t="n">
        <v>225.38</v>
      </c>
      <c r="Q1137" t="n">
        <v>1397.21</v>
      </c>
      <c r="R1137" t="n">
        <v>98.3</v>
      </c>
      <c r="S1137" t="n">
        <v>66.97</v>
      </c>
      <c r="T1137" t="n">
        <v>13011.5</v>
      </c>
      <c r="U1137" t="n">
        <v>0.68</v>
      </c>
      <c r="V1137" t="n">
        <v>0.84</v>
      </c>
      <c r="W1137" t="n">
        <v>5.35</v>
      </c>
      <c r="X1137" t="n">
        <v>0.8</v>
      </c>
      <c r="Y1137" t="n">
        <v>1</v>
      </c>
      <c r="Z1137" t="n">
        <v>10</v>
      </c>
    </row>
    <row r="1138">
      <c r="A1138" t="n">
        <v>21</v>
      </c>
      <c r="B1138" t="n">
        <v>65</v>
      </c>
      <c r="C1138" t="inlineStr">
        <is>
          <t xml:space="preserve">CONCLUIDO	</t>
        </is>
      </c>
      <c r="D1138" t="n">
        <v>3.5935</v>
      </c>
      <c r="E1138" t="n">
        <v>27.83</v>
      </c>
      <c r="F1138" t="n">
        <v>24.91</v>
      </c>
      <c r="G1138" t="n">
        <v>55.36</v>
      </c>
      <c r="H1138" t="n">
        <v>0.79</v>
      </c>
      <c r="I1138" t="n">
        <v>27</v>
      </c>
      <c r="J1138" t="n">
        <v>140.29</v>
      </c>
      <c r="K1138" t="n">
        <v>46.47</v>
      </c>
      <c r="L1138" t="n">
        <v>6.25</v>
      </c>
      <c r="M1138" t="n">
        <v>23</v>
      </c>
      <c r="N1138" t="n">
        <v>22.58</v>
      </c>
      <c r="O1138" t="n">
        <v>17536.87</v>
      </c>
      <c r="P1138" t="n">
        <v>222.01</v>
      </c>
      <c r="Q1138" t="n">
        <v>1397.23</v>
      </c>
      <c r="R1138" t="n">
        <v>97.06999999999999</v>
      </c>
      <c r="S1138" t="n">
        <v>66.97</v>
      </c>
      <c r="T1138" t="n">
        <v>12403.74</v>
      </c>
      <c r="U1138" t="n">
        <v>0.6899999999999999</v>
      </c>
      <c r="V1138" t="n">
        <v>0.84</v>
      </c>
      <c r="W1138" t="n">
        <v>5.33</v>
      </c>
      <c r="X1138" t="n">
        <v>0.75</v>
      </c>
      <c r="Y1138" t="n">
        <v>1</v>
      </c>
      <c r="Z1138" t="n">
        <v>10</v>
      </c>
    </row>
    <row r="1139">
      <c r="A1139" t="n">
        <v>22</v>
      </c>
      <c r="B1139" t="n">
        <v>65</v>
      </c>
      <c r="C1139" t="inlineStr">
        <is>
          <t xml:space="preserve">CONCLUIDO	</t>
        </is>
      </c>
      <c r="D1139" t="n">
        <v>3.6005</v>
      </c>
      <c r="E1139" t="n">
        <v>27.77</v>
      </c>
      <c r="F1139" t="n">
        <v>24.89</v>
      </c>
      <c r="G1139" t="n">
        <v>57.43</v>
      </c>
      <c r="H1139" t="n">
        <v>0.82</v>
      </c>
      <c r="I1139" t="n">
        <v>26</v>
      </c>
      <c r="J1139" t="n">
        <v>140.63</v>
      </c>
      <c r="K1139" t="n">
        <v>46.47</v>
      </c>
      <c r="L1139" t="n">
        <v>6.5</v>
      </c>
      <c r="M1139" t="n">
        <v>21</v>
      </c>
      <c r="N1139" t="n">
        <v>22.67</v>
      </c>
      <c r="O1139" t="n">
        <v>17578.8</v>
      </c>
      <c r="P1139" t="n">
        <v>219.49</v>
      </c>
      <c r="Q1139" t="n">
        <v>1397.2</v>
      </c>
      <c r="R1139" t="n">
        <v>95.81999999999999</v>
      </c>
      <c r="S1139" t="n">
        <v>66.97</v>
      </c>
      <c r="T1139" t="n">
        <v>11782.87</v>
      </c>
      <c r="U1139" t="n">
        <v>0.7</v>
      </c>
      <c r="V1139" t="n">
        <v>0.85</v>
      </c>
      <c r="W1139" t="n">
        <v>5.34</v>
      </c>
      <c r="X1139" t="n">
        <v>0.72</v>
      </c>
      <c r="Y1139" t="n">
        <v>1</v>
      </c>
      <c r="Z1139" t="n">
        <v>10</v>
      </c>
    </row>
    <row r="1140">
      <c r="A1140" t="n">
        <v>23</v>
      </c>
      <c r="B1140" t="n">
        <v>65</v>
      </c>
      <c r="C1140" t="inlineStr">
        <is>
          <t xml:space="preserve">CONCLUIDO	</t>
        </is>
      </c>
      <c r="D1140" t="n">
        <v>3.6075</v>
      </c>
      <c r="E1140" t="n">
        <v>27.72</v>
      </c>
      <c r="F1140" t="n">
        <v>24.86</v>
      </c>
      <c r="G1140" t="n">
        <v>59.66</v>
      </c>
      <c r="H1140" t="n">
        <v>0.85</v>
      </c>
      <c r="I1140" t="n">
        <v>25</v>
      </c>
      <c r="J1140" t="n">
        <v>140.97</v>
      </c>
      <c r="K1140" t="n">
        <v>46.47</v>
      </c>
      <c r="L1140" t="n">
        <v>6.75</v>
      </c>
      <c r="M1140" t="n">
        <v>19</v>
      </c>
      <c r="N1140" t="n">
        <v>22.76</v>
      </c>
      <c r="O1140" t="n">
        <v>17620.76</v>
      </c>
      <c r="P1140" t="n">
        <v>216.26</v>
      </c>
      <c r="Q1140" t="n">
        <v>1397.28</v>
      </c>
      <c r="R1140" t="n">
        <v>94.98</v>
      </c>
      <c r="S1140" t="n">
        <v>66.97</v>
      </c>
      <c r="T1140" t="n">
        <v>11364.68</v>
      </c>
      <c r="U1140" t="n">
        <v>0.71</v>
      </c>
      <c r="V1140" t="n">
        <v>0.85</v>
      </c>
      <c r="W1140" t="n">
        <v>5.34</v>
      </c>
      <c r="X1140" t="n">
        <v>0.6899999999999999</v>
      </c>
      <c r="Y1140" t="n">
        <v>1</v>
      </c>
      <c r="Z1140" t="n">
        <v>10</v>
      </c>
    </row>
    <row r="1141">
      <c r="A1141" t="n">
        <v>24</v>
      </c>
      <c r="B1141" t="n">
        <v>65</v>
      </c>
      <c r="C1141" t="inlineStr">
        <is>
          <t xml:space="preserve">CONCLUIDO	</t>
        </is>
      </c>
      <c r="D1141" t="n">
        <v>3.6139</v>
      </c>
      <c r="E1141" t="n">
        <v>27.67</v>
      </c>
      <c r="F1141" t="n">
        <v>24.84</v>
      </c>
      <c r="G1141" t="n">
        <v>62.09</v>
      </c>
      <c r="H1141" t="n">
        <v>0.88</v>
      </c>
      <c r="I1141" t="n">
        <v>24</v>
      </c>
      <c r="J1141" t="n">
        <v>141.31</v>
      </c>
      <c r="K1141" t="n">
        <v>46.47</v>
      </c>
      <c r="L1141" t="n">
        <v>7</v>
      </c>
      <c r="M1141" t="n">
        <v>11</v>
      </c>
      <c r="N1141" t="n">
        <v>22.85</v>
      </c>
      <c r="O1141" t="n">
        <v>17662.75</v>
      </c>
      <c r="P1141" t="n">
        <v>214.93</v>
      </c>
      <c r="Q1141" t="n">
        <v>1397.23</v>
      </c>
      <c r="R1141" t="n">
        <v>93.93000000000001</v>
      </c>
      <c r="S1141" t="n">
        <v>66.97</v>
      </c>
      <c r="T1141" t="n">
        <v>10845.2</v>
      </c>
      <c r="U1141" t="n">
        <v>0.71</v>
      </c>
      <c r="V1141" t="n">
        <v>0.85</v>
      </c>
      <c r="W1141" t="n">
        <v>5.35</v>
      </c>
      <c r="X1141" t="n">
        <v>0.67</v>
      </c>
      <c r="Y1141" t="n">
        <v>1</v>
      </c>
      <c r="Z1141" t="n">
        <v>10</v>
      </c>
    </row>
    <row r="1142">
      <c r="A1142" t="n">
        <v>25</v>
      </c>
      <c r="B1142" t="n">
        <v>65</v>
      </c>
      <c r="C1142" t="inlineStr">
        <is>
          <t xml:space="preserve">CONCLUIDO	</t>
        </is>
      </c>
      <c r="D1142" t="n">
        <v>3.619</v>
      </c>
      <c r="E1142" t="n">
        <v>27.63</v>
      </c>
      <c r="F1142" t="n">
        <v>24.83</v>
      </c>
      <c r="G1142" t="n">
        <v>64.76000000000001</v>
      </c>
      <c r="H1142" t="n">
        <v>0.91</v>
      </c>
      <c r="I1142" t="n">
        <v>23</v>
      </c>
      <c r="J1142" t="n">
        <v>141.66</v>
      </c>
      <c r="K1142" t="n">
        <v>46.47</v>
      </c>
      <c r="L1142" t="n">
        <v>7.25</v>
      </c>
      <c r="M1142" t="n">
        <v>6</v>
      </c>
      <c r="N1142" t="n">
        <v>22.94</v>
      </c>
      <c r="O1142" t="n">
        <v>17704.77</v>
      </c>
      <c r="P1142" t="n">
        <v>213.72</v>
      </c>
      <c r="Q1142" t="n">
        <v>1397.22</v>
      </c>
      <c r="R1142" t="n">
        <v>93.47</v>
      </c>
      <c r="S1142" t="n">
        <v>66.97</v>
      </c>
      <c r="T1142" t="n">
        <v>10623.24</v>
      </c>
      <c r="U1142" t="n">
        <v>0.72</v>
      </c>
      <c r="V1142" t="n">
        <v>0.85</v>
      </c>
      <c r="W1142" t="n">
        <v>5.35</v>
      </c>
      <c r="X1142" t="n">
        <v>0.66</v>
      </c>
      <c r="Y1142" t="n">
        <v>1</v>
      </c>
      <c r="Z1142" t="n">
        <v>10</v>
      </c>
    </row>
    <row r="1143">
      <c r="A1143" t="n">
        <v>26</v>
      </c>
      <c r="B1143" t="n">
        <v>65</v>
      </c>
      <c r="C1143" t="inlineStr">
        <is>
          <t xml:space="preserve">CONCLUIDO	</t>
        </is>
      </c>
      <c r="D1143" t="n">
        <v>3.6186</v>
      </c>
      <c r="E1143" t="n">
        <v>27.64</v>
      </c>
      <c r="F1143" t="n">
        <v>24.83</v>
      </c>
      <c r="G1143" t="n">
        <v>64.77</v>
      </c>
      <c r="H1143" t="n">
        <v>0.93</v>
      </c>
      <c r="I1143" t="n">
        <v>23</v>
      </c>
      <c r="J1143" t="n">
        <v>142</v>
      </c>
      <c r="K1143" t="n">
        <v>46.47</v>
      </c>
      <c r="L1143" t="n">
        <v>7.5</v>
      </c>
      <c r="M1143" t="n">
        <v>2</v>
      </c>
      <c r="N1143" t="n">
        <v>23.03</v>
      </c>
      <c r="O1143" t="n">
        <v>17746.83</v>
      </c>
      <c r="P1143" t="n">
        <v>214.09</v>
      </c>
      <c r="Q1143" t="n">
        <v>1397.23</v>
      </c>
      <c r="R1143" t="n">
        <v>93.42</v>
      </c>
      <c r="S1143" t="n">
        <v>66.97</v>
      </c>
      <c r="T1143" t="n">
        <v>10598.23</v>
      </c>
      <c r="U1143" t="n">
        <v>0.72</v>
      </c>
      <c r="V1143" t="n">
        <v>0.85</v>
      </c>
      <c r="W1143" t="n">
        <v>5.36</v>
      </c>
      <c r="X1143" t="n">
        <v>0.66</v>
      </c>
      <c r="Y1143" t="n">
        <v>1</v>
      </c>
      <c r="Z1143" t="n">
        <v>10</v>
      </c>
    </row>
    <row r="1144">
      <c r="A1144" t="n">
        <v>27</v>
      </c>
      <c r="B1144" t="n">
        <v>65</v>
      </c>
      <c r="C1144" t="inlineStr">
        <is>
          <t xml:space="preserve">CONCLUIDO	</t>
        </is>
      </c>
      <c r="D1144" t="n">
        <v>3.6181</v>
      </c>
      <c r="E1144" t="n">
        <v>27.64</v>
      </c>
      <c r="F1144" t="n">
        <v>24.83</v>
      </c>
      <c r="G1144" t="n">
        <v>64.78</v>
      </c>
      <c r="H1144" t="n">
        <v>0.96</v>
      </c>
      <c r="I1144" t="n">
        <v>23</v>
      </c>
      <c r="J1144" t="n">
        <v>142.34</v>
      </c>
      <c r="K1144" t="n">
        <v>46.47</v>
      </c>
      <c r="L1144" t="n">
        <v>7.75</v>
      </c>
      <c r="M1144" t="n">
        <v>2</v>
      </c>
      <c r="N1144" t="n">
        <v>23.12</v>
      </c>
      <c r="O1144" t="n">
        <v>17788.92</v>
      </c>
      <c r="P1144" t="n">
        <v>214.84</v>
      </c>
      <c r="Q1144" t="n">
        <v>1397.23</v>
      </c>
      <c r="R1144" t="n">
        <v>93.48</v>
      </c>
      <c r="S1144" t="n">
        <v>66.97</v>
      </c>
      <c r="T1144" t="n">
        <v>10627.74</v>
      </c>
      <c r="U1144" t="n">
        <v>0.72</v>
      </c>
      <c r="V1144" t="n">
        <v>0.85</v>
      </c>
      <c r="W1144" t="n">
        <v>5.36</v>
      </c>
      <c r="X1144" t="n">
        <v>0.67</v>
      </c>
      <c r="Y1144" t="n">
        <v>1</v>
      </c>
      <c r="Z1144" t="n">
        <v>10</v>
      </c>
    </row>
    <row r="1145">
      <c r="A1145" t="n">
        <v>28</v>
      </c>
      <c r="B1145" t="n">
        <v>65</v>
      </c>
      <c r="C1145" t="inlineStr">
        <is>
          <t xml:space="preserve">CONCLUIDO	</t>
        </is>
      </c>
      <c r="D1145" t="n">
        <v>3.6181</v>
      </c>
      <c r="E1145" t="n">
        <v>27.64</v>
      </c>
      <c r="F1145" t="n">
        <v>24.83</v>
      </c>
      <c r="G1145" t="n">
        <v>64.78</v>
      </c>
      <c r="H1145" t="n">
        <v>0.99</v>
      </c>
      <c r="I1145" t="n">
        <v>23</v>
      </c>
      <c r="J1145" t="n">
        <v>142.68</v>
      </c>
      <c r="K1145" t="n">
        <v>46.47</v>
      </c>
      <c r="L1145" t="n">
        <v>8</v>
      </c>
      <c r="M1145" t="n">
        <v>1</v>
      </c>
      <c r="N1145" t="n">
        <v>23.21</v>
      </c>
      <c r="O1145" t="n">
        <v>17831.04</v>
      </c>
      <c r="P1145" t="n">
        <v>214.96</v>
      </c>
      <c r="Q1145" t="n">
        <v>1397.23</v>
      </c>
      <c r="R1145" t="n">
        <v>93.48</v>
      </c>
      <c r="S1145" t="n">
        <v>66.97</v>
      </c>
      <c r="T1145" t="n">
        <v>10624.82</v>
      </c>
      <c r="U1145" t="n">
        <v>0.72</v>
      </c>
      <c r="V1145" t="n">
        <v>0.85</v>
      </c>
      <c r="W1145" t="n">
        <v>5.36</v>
      </c>
      <c r="X1145" t="n">
        <v>0.67</v>
      </c>
      <c r="Y1145" t="n">
        <v>1</v>
      </c>
      <c r="Z1145" t="n">
        <v>10</v>
      </c>
    </row>
    <row r="1146">
      <c r="A1146" t="n">
        <v>29</v>
      </c>
      <c r="B1146" t="n">
        <v>65</v>
      </c>
      <c r="C1146" t="inlineStr">
        <is>
          <t xml:space="preserve">CONCLUIDO	</t>
        </is>
      </c>
      <c r="D1146" t="n">
        <v>3.6182</v>
      </c>
      <c r="E1146" t="n">
        <v>27.64</v>
      </c>
      <c r="F1146" t="n">
        <v>24.83</v>
      </c>
      <c r="G1146" t="n">
        <v>64.78</v>
      </c>
      <c r="H1146" t="n">
        <v>1.02</v>
      </c>
      <c r="I1146" t="n">
        <v>23</v>
      </c>
      <c r="J1146" t="n">
        <v>143.02</v>
      </c>
      <c r="K1146" t="n">
        <v>46.47</v>
      </c>
      <c r="L1146" t="n">
        <v>8.25</v>
      </c>
      <c r="M1146" t="n">
        <v>1</v>
      </c>
      <c r="N1146" t="n">
        <v>23.3</v>
      </c>
      <c r="O1146" t="n">
        <v>17873.19</v>
      </c>
      <c r="P1146" t="n">
        <v>215.25</v>
      </c>
      <c r="Q1146" t="n">
        <v>1397.23</v>
      </c>
      <c r="R1146" t="n">
        <v>93.40000000000001</v>
      </c>
      <c r="S1146" t="n">
        <v>66.97</v>
      </c>
      <c r="T1146" t="n">
        <v>10588.25</v>
      </c>
      <c r="U1146" t="n">
        <v>0.72</v>
      </c>
      <c r="V1146" t="n">
        <v>0.85</v>
      </c>
      <c r="W1146" t="n">
        <v>5.36</v>
      </c>
      <c r="X1146" t="n">
        <v>0.67</v>
      </c>
      <c r="Y1146" t="n">
        <v>1</v>
      </c>
      <c r="Z1146" t="n">
        <v>10</v>
      </c>
    </row>
    <row r="1147">
      <c r="A1147" t="n">
        <v>30</v>
      </c>
      <c r="B1147" t="n">
        <v>65</v>
      </c>
      <c r="C1147" t="inlineStr">
        <is>
          <t xml:space="preserve">CONCLUIDO	</t>
        </is>
      </c>
      <c r="D1147" t="n">
        <v>3.6182</v>
      </c>
      <c r="E1147" t="n">
        <v>27.64</v>
      </c>
      <c r="F1147" t="n">
        <v>24.83</v>
      </c>
      <c r="G1147" t="n">
        <v>64.78</v>
      </c>
      <c r="H1147" t="n">
        <v>1.05</v>
      </c>
      <c r="I1147" t="n">
        <v>23</v>
      </c>
      <c r="J1147" t="n">
        <v>143.36</v>
      </c>
      <c r="K1147" t="n">
        <v>46.47</v>
      </c>
      <c r="L1147" t="n">
        <v>8.5</v>
      </c>
      <c r="M1147" t="n">
        <v>1</v>
      </c>
      <c r="N1147" t="n">
        <v>23.4</v>
      </c>
      <c r="O1147" t="n">
        <v>17915.37</v>
      </c>
      <c r="P1147" t="n">
        <v>215.51</v>
      </c>
      <c r="Q1147" t="n">
        <v>1397.23</v>
      </c>
      <c r="R1147" t="n">
        <v>93.41</v>
      </c>
      <c r="S1147" t="n">
        <v>66.97</v>
      </c>
      <c r="T1147" t="n">
        <v>10590.95</v>
      </c>
      <c r="U1147" t="n">
        <v>0.72</v>
      </c>
      <c r="V1147" t="n">
        <v>0.85</v>
      </c>
      <c r="W1147" t="n">
        <v>5.36</v>
      </c>
      <c r="X1147" t="n">
        <v>0.67</v>
      </c>
      <c r="Y1147" t="n">
        <v>1</v>
      </c>
      <c r="Z1147" t="n">
        <v>10</v>
      </c>
    </row>
    <row r="1148">
      <c r="A1148" t="n">
        <v>31</v>
      </c>
      <c r="B1148" t="n">
        <v>65</v>
      </c>
      <c r="C1148" t="inlineStr">
        <is>
          <t xml:space="preserve">CONCLUIDO	</t>
        </is>
      </c>
      <c r="D1148" t="n">
        <v>3.618</v>
      </c>
      <c r="E1148" t="n">
        <v>27.64</v>
      </c>
      <c r="F1148" t="n">
        <v>24.83</v>
      </c>
      <c r="G1148" t="n">
        <v>64.78</v>
      </c>
      <c r="H1148" t="n">
        <v>1.08</v>
      </c>
      <c r="I1148" t="n">
        <v>23</v>
      </c>
      <c r="J1148" t="n">
        <v>143.7</v>
      </c>
      <c r="K1148" t="n">
        <v>46.47</v>
      </c>
      <c r="L1148" t="n">
        <v>8.75</v>
      </c>
      <c r="M1148" t="n">
        <v>0</v>
      </c>
      <c r="N1148" t="n">
        <v>23.49</v>
      </c>
      <c r="O1148" t="n">
        <v>17957.59</v>
      </c>
      <c r="P1148" t="n">
        <v>216.01</v>
      </c>
      <c r="Q1148" t="n">
        <v>1397.23</v>
      </c>
      <c r="R1148" t="n">
        <v>93.40000000000001</v>
      </c>
      <c r="S1148" t="n">
        <v>66.97</v>
      </c>
      <c r="T1148" t="n">
        <v>10587.22</v>
      </c>
      <c r="U1148" t="n">
        <v>0.72</v>
      </c>
      <c r="V1148" t="n">
        <v>0.85</v>
      </c>
      <c r="W1148" t="n">
        <v>5.36</v>
      </c>
      <c r="X1148" t="n">
        <v>0.67</v>
      </c>
      <c r="Y1148" t="n">
        <v>1</v>
      </c>
      <c r="Z1148" t="n">
        <v>10</v>
      </c>
    </row>
    <row r="1149">
      <c r="A1149" t="n">
        <v>0</v>
      </c>
      <c r="B1149" t="n">
        <v>130</v>
      </c>
      <c r="C1149" t="inlineStr">
        <is>
          <t xml:space="preserve">CONCLUIDO	</t>
        </is>
      </c>
      <c r="D1149" t="n">
        <v>1.5919</v>
      </c>
      <c r="E1149" t="n">
        <v>62.82</v>
      </c>
      <c r="F1149" t="n">
        <v>37.87</v>
      </c>
      <c r="G1149" t="n">
        <v>5.02</v>
      </c>
      <c r="H1149" t="n">
        <v>0.07000000000000001</v>
      </c>
      <c r="I1149" t="n">
        <v>453</v>
      </c>
      <c r="J1149" t="n">
        <v>252.85</v>
      </c>
      <c r="K1149" t="n">
        <v>59.19</v>
      </c>
      <c r="L1149" t="n">
        <v>1</v>
      </c>
      <c r="M1149" t="n">
        <v>451</v>
      </c>
      <c r="N1149" t="n">
        <v>62.65</v>
      </c>
      <c r="O1149" t="n">
        <v>31418.63</v>
      </c>
      <c r="P1149" t="n">
        <v>624.13</v>
      </c>
      <c r="Q1149" t="n">
        <v>1398.16</v>
      </c>
      <c r="R1149" t="n">
        <v>520.75</v>
      </c>
      <c r="S1149" t="n">
        <v>66.97</v>
      </c>
      <c r="T1149" t="n">
        <v>222109.56</v>
      </c>
      <c r="U1149" t="n">
        <v>0.13</v>
      </c>
      <c r="V1149" t="n">
        <v>0.5600000000000001</v>
      </c>
      <c r="W1149" t="n">
        <v>6.03</v>
      </c>
      <c r="X1149" t="n">
        <v>13.68</v>
      </c>
      <c r="Y1149" t="n">
        <v>1</v>
      </c>
      <c r="Z1149" t="n">
        <v>10</v>
      </c>
    </row>
    <row r="1150">
      <c r="A1150" t="n">
        <v>1</v>
      </c>
      <c r="B1150" t="n">
        <v>130</v>
      </c>
      <c r="C1150" t="inlineStr">
        <is>
          <t xml:space="preserve">CONCLUIDO	</t>
        </is>
      </c>
      <c r="D1150" t="n">
        <v>1.9121</v>
      </c>
      <c r="E1150" t="n">
        <v>52.3</v>
      </c>
      <c r="F1150" t="n">
        <v>33.75</v>
      </c>
      <c r="G1150" t="n">
        <v>6.29</v>
      </c>
      <c r="H1150" t="n">
        <v>0.09</v>
      </c>
      <c r="I1150" t="n">
        <v>322</v>
      </c>
      <c r="J1150" t="n">
        <v>253.3</v>
      </c>
      <c r="K1150" t="n">
        <v>59.19</v>
      </c>
      <c r="L1150" t="n">
        <v>1.25</v>
      </c>
      <c r="M1150" t="n">
        <v>320</v>
      </c>
      <c r="N1150" t="n">
        <v>62.86</v>
      </c>
      <c r="O1150" t="n">
        <v>31474.5</v>
      </c>
      <c r="P1150" t="n">
        <v>555.29</v>
      </c>
      <c r="Q1150" t="n">
        <v>1398.19</v>
      </c>
      <c r="R1150" t="n">
        <v>384.85</v>
      </c>
      <c r="S1150" t="n">
        <v>66.97</v>
      </c>
      <c r="T1150" t="n">
        <v>154817.57</v>
      </c>
      <c r="U1150" t="n">
        <v>0.17</v>
      </c>
      <c r="V1150" t="n">
        <v>0.62</v>
      </c>
      <c r="W1150" t="n">
        <v>5.83</v>
      </c>
      <c r="X1150" t="n">
        <v>9.57</v>
      </c>
      <c r="Y1150" t="n">
        <v>1</v>
      </c>
      <c r="Z1150" t="n">
        <v>10</v>
      </c>
    </row>
    <row r="1151">
      <c r="A1151" t="n">
        <v>2</v>
      </c>
      <c r="B1151" t="n">
        <v>130</v>
      </c>
      <c r="C1151" t="inlineStr">
        <is>
          <t xml:space="preserve">CONCLUIDO	</t>
        </is>
      </c>
      <c r="D1151" t="n">
        <v>2.1463</v>
      </c>
      <c r="E1151" t="n">
        <v>46.59</v>
      </c>
      <c r="F1151" t="n">
        <v>31.56</v>
      </c>
      <c r="G1151" t="n">
        <v>7.58</v>
      </c>
      <c r="H1151" t="n">
        <v>0.11</v>
      </c>
      <c r="I1151" t="n">
        <v>250</v>
      </c>
      <c r="J1151" t="n">
        <v>253.75</v>
      </c>
      <c r="K1151" t="n">
        <v>59.19</v>
      </c>
      <c r="L1151" t="n">
        <v>1.5</v>
      </c>
      <c r="M1151" t="n">
        <v>248</v>
      </c>
      <c r="N1151" t="n">
        <v>63.06</v>
      </c>
      <c r="O1151" t="n">
        <v>31530.44</v>
      </c>
      <c r="P1151" t="n">
        <v>518.45</v>
      </c>
      <c r="Q1151" t="n">
        <v>1397.97</v>
      </c>
      <c r="R1151" t="n">
        <v>312.7</v>
      </c>
      <c r="S1151" t="n">
        <v>66.97</v>
      </c>
      <c r="T1151" t="n">
        <v>119100.52</v>
      </c>
      <c r="U1151" t="n">
        <v>0.21</v>
      </c>
      <c r="V1151" t="n">
        <v>0.67</v>
      </c>
      <c r="W1151" t="n">
        <v>5.73</v>
      </c>
      <c r="X1151" t="n">
        <v>7.39</v>
      </c>
      <c r="Y1151" t="n">
        <v>1</v>
      </c>
      <c r="Z1151" t="n">
        <v>10</v>
      </c>
    </row>
    <row r="1152">
      <c r="A1152" t="n">
        <v>3</v>
      </c>
      <c r="B1152" t="n">
        <v>130</v>
      </c>
      <c r="C1152" t="inlineStr">
        <is>
          <t xml:space="preserve">CONCLUIDO	</t>
        </is>
      </c>
      <c r="D1152" t="n">
        <v>2.3264</v>
      </c>
      <c r="E1152" t="n">
        <v>42.99</v>
      </c>
      <c r="F1152" t="n">
        <v>30.16</v>
      </c>
      <c r="G1152" t="n">
        <v>8.83</v>
      </c>
      <c r="H1152" t="n">
        <v>0.12</v>
      </c>
      <c r="I1152" t="n">
        <v>205</v>
      </c>
      <c r="J1152" t="n">
        <v>254.21</v>
      </c>
      <c r="K1152" t="n">
        <v>59.19</v>
      </c>
      <c r="L1152" t="n">
        <v>1.75</v>
      </c>
      <c r="M1152" t="n">
        <v>203</v>
      </c>
      <c r="N1152" t="n">
        <v>63.26</v>
      </c>
      <c r="O1152" t="n">
        <v>31586.46</v>
      </c>
      <c r="P1152" t="n">
        <v>494.35</v>
      </c>
      <c r="Q1152" t="n">
        <v>1397.69</v>
      </c>
      <c r="R1152" t="n">
        <v>267.78</v>
      </c>
      <c r="S1152" t="n">
        <v>66.97</v>
      </c>
      <c r="T1152" t="n">
        <v>96867.13</v>
      </c>
      <c r="U1152" t="n">
        <v>0.25</v>
      </c>
      <c r="V1152" t="n">
        <v>0.7</v>
      </c>
      <c r="W1152" t="n">
        <v>5.63</v>
      </c>
      <c r="X1152" t="n">
        <v>5.99</v>
      </c>
      <c r="Y1152" t="n">
        <v>1</v>
      </c>
      <c r="Z1152" t="n">
        <v>10</v>
      </c>
    </row>
    <row r="1153">
      <c r="A1153" t="n">
        <v>4</v>
      </c>
      <c r="B1153" t="n">
        <v>130</v>
      </c>
      <c r="C1153" t="inlineStr">
        <is>
          <t xml:space="preserve">CONCLUIDO	</t>
        </is>
      </c>
      <c r="D1153" t="n">
        <v>2.4724</v>
      </c>
      <c r="E1153" t="n">
        <v>40.45</v>
      </c>
      <c r="F1153" t="n">
        <v>29.18</v>
      </c>
      <c r="G1153" t="n">
        <v>10.12</v>
      </c>
      <c r="H1153" t="n">
        <v>0.14</v>
      </c>
      <c r="I1153" t="n">
        <v>173</v>
      </c>
      <c r="J1153" t="n">
        <v>254.66</v>
      </c>
      <c r="K1153" t="n">
        <v>59.19</v>
      </c>
      <c r="L1153" t="n">
        <v>2</v>
      </c>
      <c r="M1153" t="n">
        <v>171</v>
      </c>
      <c r="N1153" t="n">
        <v>63.47</v>
      </c>
      <c r="O1153" t="n">
        <v>31642.55</v>
      </c>
      <c r="P1153" t="n">
        <v>477.48</v>
      </c>
      <c r="Q1153" t="n">
        <v>1397.6</v>
      </c>
      <c r="R1153" t="n">
        <v>236.47</v>
      </c>
      <c r="S1153" t="n">
        <v>66.97</v>
      </c>
      <c r="T1153" t="n">
        <v>81369.48</v>
      </c>
      <c r="U1153" t="n">
        <v>0.28</v>
      </c>
      <c r="V1153" t="n">
        <v>0.72</v>
      </c>
      <c r="W1153" t="n">
        <v>5.57</v>
      </c>
      <c r="X1153" t="n">
        <v>5.01</v>
      </c>
      <c r="Y1153" t="n">
        <v>1</v>
      </c>
      <c r="Z1153" t="n">
        <v>10</v>
      </c>
    </row>
    <row r="1154">
      <c r="A1154" t="n">
        <v>5</v>
      </c>
      <c r="B1154" t="n">
        <v>130</v>
      </c>
      <c r="C1154" t="inlineStr">
        <is>
          <t xml:space="preserve">CONCLUIDO	</t>
        </is>
      </c>
      <c r="D1154" t="n">
        <v>2.5868</v>
      </c>
      <c r="E1154" t="n">
        <v>38.66</v>
      </c>
      <c r="F1154" t="n">
        <v>28.52</v>
      </c>
      <c r="G1154" t="n">
        <v>11.41</v>
      </c>
      <c r="H1154" t="n">
        <v>0.16</v>
      </c>
      <c r="I1154" t="n">
        <v>150</v>
      </c>
      <c r="J1154" t="n">
        <v>255.12</v>
      </c>
      <c r="K1154" t="n">
        <v>59.19</v>
      </c>
      <c r="L1154" t="n">
        <v>2.25</v>
      </c>
      <c r="M1154" t="n">
        <v>148</v>
      </c>
      <c r="N1154" t="n">
        <v>63.67</v>
      </c>
      <c r="O1154" t="n">
        <v>31698.72</v>
      </c>
      <c r="P1154" t="n">
        <v>465.56</v>
      </c>
      <c r="Q1154" t="n">
        <v>1397.61</v>
      </c>
      <c r="R1154" t="n">
        <v>214.4</v>
      </c>
      <c r="S1154" t="n">
        <v>66.97</v>
      </c>
      <c r="T1154" t="n">
        <v>70450</v>
      </c>
      <c r="U1154" t="n">
        <v>0.31</v>
      </c>
      <c r="V1154" t="n">
        <v>0.74</v>
      </c>
      <c r="W1154" t="n">
        <v>5.54</v>
      </c>
      <c r="X1154" t="n">
        <v>4.35</v>
      </c>
      <c r="Y1154" t="n">
        <v>1</v>
      </c>
      <c r="Z1154" t="n">
        <v>10</v>
      </c>
    </row>
    <row r="1155">
      <c r="A1155" t="n">
        <v>6</v>
      </c>
      <c r="B1155" t="n">
        <v>130</v>
      </c>
      <c r="C1155" t="inlineStr">
        <is>
          <t xml:space="preserve">CONCLUIDO	</t>
        </is>
      </c>
      <c r="D1155" t="n">
        <v>2.6846</v>
      </c>
      <c r="E1155" t="n">
        <v>37.25</v>
      </c>
      <c r="F1155" t="n">
        <v>27.99</v>
      </c>
      <c r="G1155" t="n">
        <v>12.72</v>
      </c>
      <c r="H1155" t="n">
        <v>0.17</v>
      </c>
      <c r="I1155" t="n">
        <v>132</v>
      </c>
      <c r="J1155" t="n">
        <v>255.57</v>
      </c>
      <c r="K1155" t="n">
        <v>59.19</v>
      </c>
      <c r="L1155" t="n">
        <v>2.5</v>
      </c>
      <c r="M1155" t="n">
        <v>130</v>
      </c>
      <c r="N1155" t="n">
        <v>63.88</v>
      </c>
      <c r="O1155" t="n">
        <v>31754.97</v>
      </c>
      <c r="P1155" t="n">
        <v>456.14</v>
      </c>
      <c r="Q1155" t="n">
        <v>1397.47</v>
      </c>
      <c r="R1155" t="n">
        <v>196.82</v>
      </c>
      <c r="S1155" t="n">
        <v>66.97</v>
      </c>
      <c r="T1155" t="n">
        <v>61749.87</v>
      </c>
      <c r="U1155" t="n">
        <v>0.34</v>
      </c>
      <c r="V1155" t="n">
        <v>0.75</v>
      </c>
      <c r="W1155" t="n">
        <v>5.52</v>
      </c>
      <c r="X1155" t="n">
        <v>3.82</v>
      </c>
      <c r="Y1155" t="n">
        <v>1</v>
      </c>
      <c r="Z1155" t="n">
        <v>10</v>
      </c>
    </row>
    <row r="1156">
      <c r="A1156" t="n">
        <v>7</v>
      </c>
      <c r="B1156" t="n">
        <v>130</v>
      </c>
      <c r="C1156" t="inlineStr">
        <is>
          <t xml:space="preserve">CONCLUIDO	</t>
        </is>
      </c>
      <c r="D1156" t="n">
        <v>2.7676</v>
      </c>
      <c r="E1156" t="n">
        <v>36.13</v>
      </c>
      <c r="F1156" t="n">
        <v>27.56</v>
      </c>
      <c r="G1156" t="n">
        <v>14.01</v>
      </c>
      <c r="H1156" t="n">
        <v>0.19</v>
      </c>
      <c r="I1156" t="n">
        <v>118</v>
      </c>
      <c r="J1156" t="n">
        <v>256.03</v>
      </c>
      <c r="K1156" t="n">
        <v>59.19</v>
      </c>
      <c r="L1156" t="n">
        <v>2.75</v>
      </c>
      <c r="M1156" t="n">
        <v>116</v>
      </c>
      <c r="N1156" t="n">
        <v>64.09</v>
      </c>
      <c r="O1156" t="n">
        <v>31811.29</v>
      </c>
      <c r="P1156" t="n">
        <v>447.98</v>
      </c>
      <c r="Q1156" t="n">
        <v>1397.34</v>
      </c>
      <c r="R1156" t="n">
        <v>183.14</v>
      </c>
      <c r="S1156" t="n">
        <v>66.97</v>
      </c>
      <c r="T1156" t="n">
        <v>54984.19</v>
      </c>
      <c r="U1156" t="n">
        <v>0.37</v>
      </c>
      <c r="V1156" t="n">
        <v>0.76</v>
      </c>
      <c r="W1156" t="n">
        <v>5.48</v>
      </c>
      <c r="X1156" t="n">
        <v>3.39</v>
      </c>
      <c r="Y1156" t="n">
        <v>1</v>
      </c>
      <c r="Z1156" t="n">
        <v>10</v>
      </c>
    </row>
    <row r="1157">
      <c r="A1157" t="n">
        <v>8</v>
      </c>
      <c r="B1157" t="n">
        <v>130</v>
      </c>
      <c r="C1157" t="inlineStr">
        <is>
          <t xml:space="preserve">CONCLUIDO	</t>
        </is>
      </c>
      <c r="D1157" t="n">
        <v>2.8333</v>
      </c>
      <c r="E1157" t="n">
        <v>35.29</v>
      </c>
      <c r="F1157" t="n">
        <v>27.26</v>
      </c>
      <c r="G1157" t="n">
        <v>15.29</v>
      </c>
      <c r="H1157" t="n">
        <v>0.21</v>
      </c>
      <c r="I1157" t="n">
        <v>107</v>
      </c>
      <c r="J1157" t="n">
        <v>256.49</v>
      </c>
      <c r="K1157" t="n">
        <v>59.19</v>
      </c>
      <c r="L1157" t="n">
        <v>3</v>
      </c>
      <c r="M1157" t="n">
        <v>105</v>
      </c>
      <c r="N1157" t="n">
        <v>64.29000000000001</v>
      </c>
      <c r="O1157" t="n">
        <v>31867.69</v>
      </c>
      <c r="P1157" t="n">
        <v>442.34</v>
      </c>
      <c r="Q1157" t="n">
        <v>1397.54</v>
      </c>
      <c r="R1157" t="n">
        <v>173.28</v>
      </c>
      <c r="S1157" t="n">
        <v>66.97</v>
      </c>
      <c r="T1157" t="n">
        <v>50105.78</v>
      </c>
      <c r="U1157" t="n">
        <v>0.39</v>
      </c>
      <c r="V1157" t="n">
        <v>0.77</v>
      </c>
      <c r="W1157" t="n">
        <v>5.47</v>
      </c>
      <c r="X1157" t="n">
        <v>3.09</v>
      </c>
      <c r="Y1157" t="n">
        <v>1</v>
      </c>
      <c r="Z1157" t="n">
        <v>10</v>
      </c>
    </row>
    <row r="1158">
      <c r="A1158" t="n">
        <v>9</v>
      </c>
      <c r="B1158" t="n">
        <v>130</v>
      </c>
      <c r="C1158" t="inlineStr">
        <is>
          <t xml:space="preserve">CONCLUIDO	</t>
        </is>
      </c>
      <c r="D1158" t="n">
        <v>2.8931</v>
      </c>
      <c r="E1158" t="n">
        <v>34.56</v>
      </c>
      <c r="F1158" t="n">
        <v>26.97</v>
      </c>
      <c r="G1158" t="n">
        <v>16.51</v>
      </c>
      <c r="H1158" t="n">
        <v>0.23</v>
      </c>
      <c r="I1158" t="n">
        <v>98</v>
      </c>
      <c r="J1158" t="n">
        <v>256.95</v>
      </c>
      <c r="K1158" t="n">
        <v>59.19</v>
      </c>
      <c r="L1158" t="n">
        <v>3.25</v>
      </c>
      <c r="M1158" t="n">
        <v>96</v>
      </c>
      <c r="N1158" t="n">
        <v>64.5</v>
      </c>
      <c r="O1158" t="n">
        <v>31924.29</v>
      </c>
      <c r="P1158" t="n">
        <v>436.73</v>
      </c>
      <c r="Q1158" t="n">
        <v>1397.42</v>
      </c>
      <c r="R1158" t="n">
        <v>163.65</v>
      </c>
      <c r="S1158" t="n">
        <v>66.97</v>
      </c>
      <c r="T1158" t="n">
        <v>45335.56</v>
      </c>
      <c r="U1158" t="n">
        <v>0.41</v>
      </c>
      <c r="V1158" t="n">
        <v>0.78</v>
      </c>
      <c r="W1158" t="n">
        <v>5.46</v>
      </c>
      <c r="X1158" t="n">
        <v>2.8</v>
      </c>
      <c r="Y1158" t="n">
        <v>1</v>
      </c>
      <c r="Z1158" t="n">
        <v>10</v>
      </c>
    </row>
    <row r="1159">
      <c r="A1159" t="n">
        <v>10</v>
      </c>
      <c r="B1159" t="n">
        <v>130</v>
      </c>
      <c r="C1159" t="inlineStr">
        <is>
          <t xml:space="preserve">CONCLUIDO	</t>
        </is>
      </c>
      <c r="D1159" t="n">
        <v>2.9447</v>
      </c>
      <c r="E1159" t="n">
        <v>33.96</v>
      </c>
      <c r="F1159" t="n">
        <v>26.75</v>
      </c>
      <c r="G1159" t="n">
        <v>17.84</v>
      </c>
      <c r="H1159" t="n">
        <v>0.24</v>
      </c>
      <c r="I1159" t="n">
        <v>90</v>
      </c>
      <c r="J1159" t="n">
        <v>257.41</v>
      </c>
      <c r="K1159" t="n">
        <v>59.19</v>
      </c>
      <c r="L1159" t="n">
        <v>3.5</v>
      </c>
      <c r="M1159" t="n">
        <v>88</v>
      </c>
      <c r="N1159" t="n">
        <v>64.70999999999999</v>
      </c>
      <c r="O1159" t="n">
        <v>31980.84</v>
      </c>
      <c r="P1159" t="n">
        <v>432.4</v>
      </c>
      <c r="Q1159" t="n">
        <v>1397.25</v>
      </c>
      <c r="R1159" t="n">
        <v>156.67</v>
      </c>
      <c r="S1159" t="n">
        <v>66.97</v>
      </c>
      <c r="T1159" t="n">
        <v>41885.93</v>
      </c>
      <c r="U1159" t="n">
        <v>0.43</v>
      </c>
      <c r="V1159" t="n">
        <v>0.79</v>
      </c>
      <c r="W1159" t="n">
        <v>5.45</v>
      </c>
      <c r="X1159" t="n">
        <v>2.59</v>
      </c>
      <c r="Y1159" t="n">
        <v>1</v>
      </c>
      <c r="Z1159" t="n">
        <v>10</v>
      </c>
    </row>
    <row r="1160">
      <c r="A1160" t="n">
        <v>11</v>
      </c>
      <c r="B1160" t="n">
        <v>130</v>
      </c>
      <c r="C1160" t="inlineStr">
        <is>
          <t xml:space="preserve">CONCLUIDO	</t>
        </is>
      </c>
      <c r="D1160" t="n">
        <v>2.9934</v>
      </c>
      <c r="E1160" t="n">
        <v>33.41</v>
      </c>
      <c r="F1160" t="n">
        <v>26.54</v>
      </c>
      <c r="G1160" t="n">
        <v>19.19</v>
      </c>
      <c r="H1160" t="n">
        <v>0.26</v>
      </c>
      <c r="I1160" t="n">
        <v>83</v>
      </c>
      <c r="J1160" t="n">
        <v>257.86</v>
      </c>
      <c r="K1160" t="n">
        <v>59.19</v>
      </c>
      <c r="L1160" t="n">
        <v>3.75</v>
      </c>
      <c r="M1160" t="n">
        <v>81</v>
      </c>
      <c r="N1160" t="n">
        <v>64.92</v>
      </c>
      <c r="O1160" t="n">
        <v>32037.48</v>
      </c>
      <c r="P1160" t="n">
        <v>428.01</v>
      </c>
      <c r="Q1160" t="n">
        <v>1397.32</v>
      </c>
      <c r="R1160" t="n">
        <v>149.97</v>
      </c>
      <c r="S1160" t="n">
        <v>66.97</v>
      </c>
      <c r="T1160" t="n">
        <v>38569.44</v>
      </c>
      <c r="U1160" t="n">
        <v>0.45</v>
      </c>
      <c r="V1160" t="n">
        <v>0.79</v>
      </c>
      <c r="W1160" t="n">
        <v>5.43</v>
      </c>
      <c r="X1160" t="n">
        <v>2.38</v>
      </c>
      <c r="Y1160" t="n">
        <v>1</v>
      </c>
      <c r="Z1160" t="n">
        <v>10</v>
      </c>
    </row>
    <row r="1161">
      <c r="A1161" t="n">
        <v>12</v>
      </c>
      <c r="B1161" t="n">
        <v>130</v>
      </c>
      <c r="C1161" t="inlineStr">
        <is>
          <t xml:space="preserve">CONCLUIDO	</t>
        </is>
      </c>
      <c r="D1161" t="n">
        <v>3.0287</v>
      </c>
      <c r="E1161" t="n">
        <v>33.02</v>
      </c>
      <c r="F1161" t="n">
        <v>26.4</v>
      </c>
      <c r="G1161" t="n">
        <v>20.31</v>
      </c>
      <c r="H1161" t="n">
        <v>0.28</v>
      </c>
      <c r="I1161" t="n">
        <v>78</v>
      </c>
      <c r="J1161" t="n">
        <v>258.32</v>
      </c>
      <c r="K1161" t="n">
        <v>59.19</v>
      </c>
      <c r="L1161" t="n">
        <v>4</v>
      </c>
      <c r="M1161" t="n">
        <v>76</v>
      </c>
      <c r="N1161" t="n">
        <v>65.13</v>
      </c>
      <c r="O1161" t="n">
        <v>32094.19</v>
      </c>
      <c r="P1161" t="n">
        <v>424.68</v>
      </c>
      <c r="Q1161" t="n">
        <v>1397.34</v>
      </c>
      <c r="R1161" t="n">
        <v>145.34</v>
      </c>
      <c r="S1161" t="n">
        <v>66.97</v>
      </c>
      <c r="T1161" t="n">
        <v>36281.18</v>
      </c>
      <c r="U1161" t="n">
        <v>0.46</v>
      </c>
      <c r="V1161" t="n">
        <v>0.8</v>
      </c>
      <c r="W1161" t="n">
        <v>5.42</v>
      </c>
      <c r="X1161" t="n">
        <v>2.23</v>
      </c>
      <c r="Y1161" t="n">
        <v>1</v>
      </c>
      <c r="Z1161" t="n">
        <v>10</v>
      </c>
    </row>
    <row r="1162">
      <c r="A1162" t="n">
        <v>13</v>
      </c>
      <c r="B1162" t="n">
        <v>130</v>
      </c>
      <c r="C1162" t="inlineStr">
        <is>
          <t xml:space="preserve">CONCLUIDO	</t>
        </is>
      </c>
      <c r="D1162" t="n">
        <v>3.0743</v>
      </c>
      <c r="E1162" t="n">
        <v>32.53</v>
      </c>
      <c r="F1162" t="n">
        <v>26.2</v>
      </c>
      <c r="G1162" t="n">
        <v>21.84</v>
      </c>
      <c r="H1162" t="n">
        <v>0.29</v>
      </c>
      <c r="I1162" t="n">
        <v>72</v>
      </c>
      <c r="J1162" t="n">
        <v>258.78</v>
      </c>
      <c r="K1162" t="n">
        <v>59.19</v>
      </c>
      <c r="L1162" t="n">
        <v>4.25</v>
      </c>
      <c r="M1162" t="n">
        <v>70</v>
      </c>
      <c r="N1162" t="n">
        <v>65.34</v>
      </c>
      <c r="O1162" t="n">
        <v>32150.98</v>
      </c>
      <c r="P1162" t="n">
        <v>420.69</v>
      </c>
      <c r="Q1162" t="n">
        <v>1397.45</v>
      </c>
      <c r="R1162" t="n">
        <v>138.86</v>
      </c>
      <c r="S1162" t="n">
        <v>66.97</v>
      </c>
      <c r="T1162" t="n">
        <v>33072.98</v>
      </c>
      <c r="U1162" t="n">
        <v>0.48</v>
      </c>
      <c r="V1162" t="n">
        <v>0.8</v>
      </c>
      <c r="W1162" t="n">
        <v>5.41</v>
      </c>
      <c r="X1162" t="n">
        <v>2.04</v>
      </c>
      <c r="Y1162" t="n">
        <v>1</v>
      </c>
      <c r="Z1162" t="n">
        <v>10</v>
      </c>
    </row>
    <row r="1163">
      <c r="A1163" t="n">
        <v>14</v>
      </c>
      <c r="B1163" t="n">
        <v>130</v>
      </c>
      <c r="C1163" t="inlineStr">
        <is>
          <t xml:space="preserve">CONCLUIDO	</t>
        </is>
      </c>
      <c r="D1163" t="n">
        <v>3.1031</v>
      </c>
      <c r="E1163" t="n">
        <v>32.23</v>
      </c>
      <c r="F1163" t="n">
        <v>26.1</v>
      </c>
      <c r="G1163" t="n">
        <v>23.03</v>
      </c>
      <c r="H1163" t="n">
        <v>0.31</v>
      </c>
      <c r="I1163" t="n">
        <v>68</v>
      </c>
      <c r="J1163" t="n">
        <v>259.25</v>
      </c>
      <c r="K1163" t="n">
        <v>59.19</v>
      </c>
      <c r="L1163" t="n">
        <v>4.5</v>
      </c>
      <c r="M1163" t="n">
        <v>66</v>
      </c>
      <c r="N1163" t="n">
        <v>65.55</v>
      </c>
      <c r="O1163" t="n">
        <v>32207.85</v>
      </c>
      <c r="P1163" t="n">
        <v>418.04</v>
      </c>
      <c r="Q1163" t="n">
        <v>1397.27</v>
      </c>
      <c r="R1163" t="n">
        <v>135.33</v>
      </c>
      <c r="S1163" t="n">
        <v>66.97</v>
      </c>
      <c r="T1163" t="n">
        <v>31326.31</v>
      </c>
      <c r="U1163" t="n">
        <v>0.49</v>
      </c>
      <c r="V1163" t="n">
        <v>0.8100000000000001</v>
      </c>
      <c r="W1163" t="n">
        <v>5.41</v>
      </c>
      <c r="X1163" t="n">
        <v>1.93</v>
      </c>
      <c r="Y1163" t="n">
        <v>1</v>
      </c>
      <c r="Z1163" t="n">
        <v>10</v>
      </c>
    </row>
    <row r="1164">
      <c r="A1164" t="n">
        <v>15</v>
      </c>
      <c r="B1164" t="n">
        <v>130</v>
      </c>
      <c r="C1164" t="inlineStr">
        <is>
          <t xml:space="preserve">CONCLUIDO	</t>
        </is>
      </c>
      <c r="D1164" t="n">
        <v>3.1311</v>
      </c>
      <c r="E1164" t="n">
        <v>31.94</v>
      </c>
      <c r="F1164" t="n">
        <v>26</v>
      </c>
      <c r="G1164" t="n">
        <v>24.38</v>
      </c>
      <c r="H1164" t="n">
        <v>0.33</v>
      </c>
      <c r="I1164" t="n">
        <v>64</v>
      </c>
      <c r="J1164" t="n">
        <v>259.71</v>
      </c>
      <c r="K1164" t="n">
        <v>59.19</v>
      </c>
      <c r="L1164" t="n">
        <v>4.75</v>
      </c>
      <c r="M1164" t="n">
        <v>62</v>
      </c>
      <c r="N1164" t="n">
        <v>65.76000000000001</v>
      </c>
      <c r="O1164" t="n">
        <v>32264.79</v>
      </c>
      <c r="P1164" t="n">
        <v>415.69</v>
      </c>
      <c r="Q1164" t="n">
        <v>1397.35</v>
      </c>
      <c r="R1164" t="n">
        <v>132.29</v>
      </c>
      <c r="S1164" t="n">
        <v>66.97</v>
      </c>
      <c r="T1164" t="n">
        <v>29828.21</v>
      </c>
      <c r="U1164" t="n">
        <v>0.51</v>
      </c>
      <c r="V1164" t="n">
        <v>0.8100000000000001</v>
      </c>
      <c r="W1164" t="n">
        <v>5.4</v>
      </c>
      <c r="X1164" t="n">
        <v>1.84</v>
      </c>
      <c r="Y1164" t="n">
        <v>1</v>
      </c>
      <c r="Z1164" t="n">
        <v>10</v>
      </c>
    </row>
    <row r="1165">
      <c r="A1165" t="n">
        <v>16</v>
      </c>
      <c r="B1165" t="n">
        <v>130</v>
      </c>
      <c r="C1165" t="inlineStr">
        <is>
          <t xml:space="preserve">CONCLUIDO	</t>
        </is>
      </c>
      <c r="D1165" t="n">
        <v>3.1559</v>
      </c>
      <c r="E1165" t="n">
        <v>31.69</v>
      </c>
      <c r="F1165" t="n">
        <v>25.9</v>
      </c>
      <c r="G1165" t="n">
        <v>25.48</v>
      </c>
      <c r="H1165" t="n">
        <v>0.34</v>
      </c>
      <c r="I1165" t="n">
        <v>61</v>
      </c>
      <c r="J1165" t="n">
        <v>260.17</v>
      </c>
      <c r="K1165" t="n">
        <v>59.19</v>
      </c>
      <c r="L1165" t="n">
        <v>5</v>
      </c>
      <c r="M1165" t="n">
        <v>59</v>
      </c>
      <c r="N1165" t="n">
        <v>65.98</v>
      </c>
      <c r="O1165" t="n">
        <v>32321.82</v>
      </c>
      <c r="P1165" t="n">
        <v>413.31</v>
      </c>
      <c r="Q1165" t="n">
        <v>1397.37</v>
      </c>
      <c r="R1165" t="n">
        <v>128.87</v>
      </c>
      <c r="S1165" t="n">
        <v>66.97</v>
      </c>
      <c r="T1165" t="n">
        <v>28129.45</v>
      </c>
      <c r="U1165" t="n">
        <v>0.52</v>
      </c>
      <c r="V1165" t="n">
        <v>0.8100000000000001</v>
      </c>
      <c r="W1165" t="n">
        <v>5.4</v>
      </c>
      <c r="X1165" t="n">
        <v>1.73</v>
      </c>
      <c r="Y1165" t="n">
        <v>1</v>
      </c>
      <c r="Z1165" t="n">
        <v>10</v>
      </c>
    </row>
    <row r="1166">
      <c r="A1166" t="n">
        <v>17</v>
      </c>
      <c r="B1166" t="n">
        <v>130</v>
      </c>
      <c r="C1166" t="inlineStr">
        <is>
          <t xml:space="preserve">CONCLUIDO	</t>
        </is>
      </c>
      <c r="D1166" t="n">
        <v>3.1876</v>
      </c>
      <c r="E1166" t="n">
        <v>31.37</v>
      </c>
      <c r="F1166" t="n">
        <v>25.78</v>
      </c>
      <c r="G1166" t="n">
        <v>27.14</v>
      </c>
      <c r="H1166" t="n">
        <v>0.36</v>
      </c>
      <c r="I1166" t="n">
        <v>57</v>
      </c>
      <c r="J1166" t="n">
        <v>260.63</v>
      </c>
      <c r="K1166" t="n">
        <v>59.19</v>
      </c>
      <c r="L1166" t="n">
        <v>5.25</v>
      </c>
      <c r="M1166" t="n">
        <v>55</v>
      </c>
      <c r="N1166" t="n">
        <v>66.19</v>
      </c>
      <c r="O1166" t="n">
        <v>32378.93</v>
      </c>
      <c r="P1166" t="n">
        <v>410.01</v>
      </c>
      <c r="Q1166" t="n">
        <v>1397.18</v>
      </c>
      <c r="R1166" t="n">
        <v>125.05</v>
      </c>
      <c r="S1166" t="n">
        <v>66.97</v>
      </c>
      <c r="T1166" t="n">
        <v>26240.69</v>
      </c>
      <c r="U1166" t="n">
        <v>0.54</v>
      </c>
      <c r="V1166" t="n">
        <v>0.82</v>
      </c>
      <c r="W1166" t="n">
        <v>5.39</v>
      </c>
      <c r="X1166" t="n">
        <v>1.61</v>
      </c>
      <c r="Y1166" t="n">
        <v>1</v>
      </c>
      <c r="Z1166" t="n">
        <v>10</v>
      </c>
    </row>
    <row r="1167">
      <c r="A1167" t="n">
        <v>18</v>
      </c>
      <c r="B1167" t="n">
        <v>130</v>
      </c>
      <c r="C1167" t="inlineStr">
        <is>
          <t xml:space="preserve">CONCLUIDO	</t>
        </is>
      </c>
      <c r="D1167" t="n">
        <v>3.2049</v>
      </c>
      <c r="E1167" t="n">
        <v>31.2</v>
      </c>
      <c r="F1167" t="n">
        <v>25.71</v>
      </c>
      <c r="G1167" t="n">
        <v>28.05</v>
      </c>
      <c r="H1167" t="n">
        <v>0.37</v>
      </c>
      <c r="I1167" t="n">
        <v>55</v>
      </c>
      <c r="J1167" t="n">
        <v>261.1</v>
      </c>
      <c r="K1167" t="n">
        <v>59.19</v>
      </c>
      <c r="L1167" t="n">
        <v>5.5</v>
      </c>
      <c r="M1167" t="n">
        <v>53</v>
      </c>
      <c r="N1167" t="n">
        <v>66.40000000000001</v>
      </c>
      <c r="O1167" t="n">
        <v>32436.11</v>
      </c>
      <c r="P1167" t="n">
        <v>408.39</v>
      </c>
      <c r="Q1167" t="n">
        <v>1397.33</v>
      </c>
      <c r="R1167" t="n">
        <v>122.94</v>
      </c>
      <c r="S1167" t="n">
        <v>66.97</v>
      </c>
      <c r="T1167" t="n">
        <v>25197.84</v>
      </c>
      <c r="U1167" t="n">
        <v>0.54</v>
      </c>
      <c r="V1167" t="n">
        <v>0.82</v>
      </c>
      <c r="W1167" t="n">
        <v>5.38</v>
      </c>
      <c r="X1167" t="n">
        <v>1.54</v>
      </c>
      <c r="Y1167" t="n">
        <v>1</v>
      </c>
      <c r="Z1167" t="n">
        <v>10</v>
      </c>
    </row>
    <row r="1168">
      <c r="A1168" t="n">
        <v>19</v>
      </c>
      <c r="B1168" t="n">
        <v>130</v>
      </c>
      <c r="C1168" t="inlineStr">
        <is>
          <t xml:space="preserve">CONCLUIDO	</t>
        </is>
      </c>
      <c r="D1168" t="n">
        <v>3.2264</v>
      </c>
      <c r="E1168" t="n">
        <v>30.99</v>
      </c>
      <c r="F1168" t="n">
        <v>25.65</v>
      </c>
      <c r="G1168" t="n">
        <v>29.59</v>
      </c>
      <c r="H1168" t="n">
        <v>0.39</v>
      </c>
      <c r="I1168" t="n">
        <v>52</v>
      </c>
      <c r="J1168" t="n">
        <v>261.56</v>
      </c>
      <c r="K1168" t="n">
        <v>59.19</v>
      </c>
      <c r="L1168" t="n">
        <v>5.75</v>
      </c>
      <c r="M1168" t="n">
        <v>50</v>
      </c>
      <c r="N1168" t="n">
        <v>66.62</v>
      </c>
      <c r="O1168" t="n">
        <v>32493.38</v>
      </c>
      <c r="P1168" t="n">
        <v>406.58</v>
      </c>
      <c r="Q1168" t="n">
        <v>1397.37</v>
      </c>
      <c r="R1168" t="n">
        <v>120.76</v>
      </c>
      <c r="S1168" t="n">
        <v>66.97</v>
      </c>
      <c r="T1168" t="n">
        <v>24123.25</v>
      </c>
      <c r="U1168" t="n">
        <v>0.55</v>
      </c>
      <c r="V1168" t="n">
        <v>0.82</v>
      </c>
      <c r="W1168" t="n">
        <v>5.38</v>
      </c>
      <c r="X1168" t="n">
        <v>1.48</v>
      </c>
      <c r="Y1168" t="n">
        <v>1</v>
      </c>
      <c r="Z1168" t="n">
        <v>10</v>
      </c>
    </row>
    <row r="1169">
      <c r="A1169" t="n">
        <v>20</v>
      </c>
      <c r="B1169" t="n">
        <v>130</v>
      </c>
      <c r="C1169" t="inlineStr">
        <is>
          <t xml:space="preserve">CONCLUIDO	</t>
        </is>
      </c>
      <c r="D1169" t="n">
        <v>3.243</v>
      </c>
      <c r="E1169" t="n">
        <v>30.84</v>
      </c>
      <c r="F1169" t="n">
        <v>25.59</v>
      </c>
      <c r="G1169" t="n">
        <v>30.7</v>
      </c>
      <c r="H1169" t="n">
        <v>0.41</v>
      </c>
      <c r="I1169" t="n">
        <v>50</v>
      </c>
      <c r="J1169" t="n">
        <v>262.03</v>
      </c>
      <c r="K1169" t="n">
        <v>59.19</v>
      </c>
      <c r="L1169" t="n">
        <v>6</v>
      </c>
      <c r="M1169" t="n">
        <v>48</v>
      </c>
      <c r="N1169" t="n">
        <v>66.83</v>
      </c>
      <c r="O1169" t="n">
        <v>32550.72</v>
      </c>
      <c r="P1169" t="n">
        <v>404.81</v>
      </c>
      <c r="Q1169" t="n">
        <v>1397.44</v>
      </c>
      <c r="R1169" t="n">
        <v>118.58</v>
      </c>
      <c r="S1169" t="n">
        <v>66.97</v>
      </c>
      <c r="T1169" t="n">
        <v>23043.59</v>
      </c>
      <c r="U1169" t="n">
        <v>0.5600000000000001</v>
      </c>
      <c r="V1169" t="n">
        <v>0.82</v>
      </c>
      <c r="W1169" t="n">
        <v>5.38</v>
      </c>
      <c r="X1169" t="n">
        <v>1.42</v>
      </c>
      <c r="Y1169" t="n">
        <v>1</v>
      </c>
      <c r="Z1169" t="n">
        <v>10</v>
      </c>
    </row>
    <row r="1170">
      <c r="A1170" t="n">
        <v>21</v>
      </c>
      <c r="B1170" t="n">
        <v>130</v>
      </c>
      <c r="C1170" t="inlineStr">
        <is>
          <t xml:space="preserve">CONCLUIDO	</t>
        </is>
      </c>
      <c r="D1170" t="n">
        <v>3.259</v>
      </c>
      <c r="E1170" t="n">
        <v>30.68</v>
      </c>
      <c r="F1170" t="n">
        <v>25.53</v>
      </c>
      <c r="G1170" t="n">
        <v>31.92</v>
      </c>
      <c r="H1170" t="n">
        <v>0.42</v>
      </c>
      <c r="I1170" t="n">
        <v>48</v>
      </c>
      <c r="J1170" t="n">
        <v>262.49</v>
      </c>
      <c r="K1170" t="n">
        <v>59.19</v>
      </c>
      <c r="L1170" t="n">
        <v>6.25</v>
      </c>
      <c r="M1170" t="n">
        <v>46</v>
      </c>
      <c r="N1170" t="n">
        <v>67.05</v>
      </c>
      <c r="O1170" t="n">
        <v>32608.15</v>
      </c>
      <c r="P1170" t="n">
        <v>402.79</v>
      </c>
      <c r="Q1170" t="n">
        <v>1397.3</v>
      </c>
      <c r="R1170" t="n">
        <v>117.01</v>
      </c>
      <c r="S1170" t="n">
        <v>66.97</v>
      </c>
      <c r="T1170" t="n">
        <v>22268.46</v>
      </c>
      <c r="U1170" t="n">
        <v>0.57</v>
      </c>
      <c r="V1170" t="n">
        <v>0.82</v>
      </c>
      <c r="W1170" t="n">
        <v>5.37</v>
      </c>
      <c r="X1170" t="n">
        <v>1.37</v>
      </c>
      <c r="Y1170" t="n">
        <v>1</v>
      </c>
      <c r="Z1170" t="n">
        <v>10</v>
      </c>
    </row>
    <row r="1171">
      <c r="A1171" t="n">
        <v>22</v>
      </c>
      <c r="B1171" t="n">
        <v>130</v>
      </c>
      <c r="C1171" t="inlineStr">
        <is>
          <t xml:space="preserve">CONCLUIDO	</t>
        </is>
      </c>
      <c r="D1171" t="n">
        <v>3.2776</v>
      </c>
      <c r="E1171" t="n">
        <v>30.51</v>
      </c>
      <c r="F1171" t="n">
        <v>25.46</v>
      </c>
      <c r="G1171" t="n">
        <v>33.2</v>
      </c>
      <c r="H1171" t="n">
        <v>0.44</v>
      </c>
      <c r="I1171" t="n">
        <v>46</v>
      </c>
      <c r="J1171" t="n">
        <v>262.96</v>
      </c>
      <c r="K1171" t="n">
        <v>59.19</v>
      </c>
      <c r="L1171" t="n">
        <v>6.5</v>
      </c>
      <c r="M1171" t="n">
        <v>44</v>
      </c>
      <c r="N1171" t="n">
        <v>67.26000000000001</v>
      </c>
      <c r="O1171" t="n">
        <v>32665.66</v>
      </c>
      <c r="P1171" t="n">
        <v>400.76</v>
      </c>
      <c r="Q1171" t="n">
        <v>1397.2</v>
      </c>
      <c r="R1171" t="n">
        <v>114.46</v>
      </c>
      <c r="S1171" t="n">
        <v>66.97</v>
      </c>
      <c r="T1171" t="n">
        <v>21001.84</v>
      </c>
      <c r="U1171" t="n">
        <v>0.59</v>
      </c>
      <c r="V1171" t="n">
        <v>0.83</v>
      </c>
      <c r="W1171" t="n">
        <v>5.37</v>
      </c>
      <c r="X1171" t="n">
        <v>1.29</v>
      </c>
      <c r="Y1171" t="n">
        <v>1</v>
      </c>
      <c r="Z1171" t="n">
        <v>10</v>
      </c>
    </row>
    <row r="1172">
      <c r="A1172" t="n">
        <v>23</v>
      </c>
      <c r="B1172" t="n">
        <v>130</v>
      </c>
      <c r="C1172" t="inlineStr">
        <is>
          <t xml:space="preserve">CONCLUIDO	</t>
        </is>
      </c>
      <c r="D1172" t="n">
        <v>3.2943</v>
      </c>
      <c r="E1172" t="n">
        <v>30.36</v>
      </c>
      <c r="F1172" t="n">
        <v>25.4</v>
      </c>
      <c r="G1172" t="n">
        <v>34.64</v>
      </c>
      <c r="H1172" t="n">
        <v>0.46</v>
      </c>
      <c r="I1172" t="n">
        <v>44</v>
      </c>
      <c r="J1172" t="n">
        <v>263.42</v>
      </c>
      <c r="K1172" t="n">
        <v>59.19</v>
      </c>
      <c r="L1172" t="n">
        <v>6.75</v>
      </c>
      <c r="M1172" t="n">
        <v>42</v>
      </c>
      <c r="N1172" t="n">
        <v>67.48</v>
      </c>
      <c r="O1172" t="n">
        <v>32723.25</v>
      </c>
      <c r="P1172" t="n">
        <v>399.17</v>
      </c>
      <c r="Q1172" t="n">
        <v>1397.24</v>
      </c>
      <c r="R1172" t="n">
        <v>112.86</v>
      </c>
      <c r="S1172" t="n">
        <v>66.97</v>
      </c>
      <c r="T1172" t="n">
        <v>20214.2</v>
      </c>
      <c r="U1172" t="n">
        <v>0.59</v>
      </c>
      <c r="V1172" t="n">
        <v>0.83</v>
      </c>
      <c r="W1172" t="n">
        <v>5.36</v>
      </c>
      <c r="X1172" t="n">
        <v>1.23</v>
      </c>
      <c r="Y1172" t="n">
        <v>1</v>
      </c>
      <c r="Z1172" t="n">
        <v>10</v>
      </c>
    </row>
    <row r="1173">
      <c r="A1173" t="n">
        <v>24</v>
      </c>
      <c r="B1173" t="n">
        <v>130</v>
      </c>
      <c r="C1173" t="inlineStr">
        <is>
          <t xml:space="preserve">CONCLUIDO	</t>
        </is>
      </c>
      <c r="D1173" t="n">
        <v>3.3092</v>
      </c>
      <c r="E1173" t="n">
        <v>30.22</v>
      </c>
      <c r="F1173" t="n">
        <v>25.36</v>
      </c>
      <c r="G1173" t="n">
        <v>36.23</v>
      </c>
      <c r="H1173" t="n">
        <v>0.47</v>
      </c>
      <c r="I1173" t="n">
        <v>42</v>
      </c>
      <c r="J1173" t="n">
        <v>263.89</v>
      </c>
      <c r="K1173" t="n">
        <v>59.19</v>
      </c>
      <c r="L1173" t="n">
        <v>7</v>
      </c>
      <c r="M1173" t="n">
        <v>40</v>
      </c>
      <c r="N1173" t="n">
        <v>67.7</v>
      </c>
      <c r="O1173" t="n">
        <v>32780.92</v>
      </c>
      <c r="P1173" t="n">
        <v>397.61</v>
      </c>
      <c r="Q1173" t="n">
        <v>1397.22</v>
      </c>
      <c r="R1173" t="n">
        <v>111.16</v>
      </c>
      <c r="S1173" t="n">
        <v>66.97</v>
      </c>
      <c r="T1173" t="n">
        <v>19372.23</v>
      </c>
      <c r="U1173" t="n">
        <v>0.6</v>
      </c>
      <c r="V1173" t="n">
        <v>0.83</v>
      </c>
      <c r="W1173" t="n">
        <v>5.37</v>
      </c>
      <c r="X1173" t="n">
        <v>1.19</v>
      </c>
      <c r="Y1173" t="n">
        <v>1</v>
      </c>
      <c r="Z1173" t="n">
        <v>10</v>
      </c>
    </row>
    <row r="1174">
      <c r="A1174" t="n">
        <v>25</v>
      </c>
      <c r="B1174" t="n">
        <v>130</v>
      </c>
      <c r="C1174" t="inlineStr">
        <is>
          <t xml:space="preserve">CONCLUIDO	</t>
        </is>
      </c>
      <c r="D1174" t="n">
        <v>3.3167</v>
      </c>
      <c r="E1174" t="n">
        <v>30.15</v>
      </c>
      <c r="F1174" t="n">
        <v>25.34</v>
      </c>
      <c r="G1174" t="n">
        <v>37.08</v>
      </c>
      <c r="H1174" t="n">
        <v>0.49</v>
      </c>
      <c r="I1174" t="n">
        <v>41</v>
      </c>
      <c r="J1174" t="n">
        <v>264.36</v>
      </c>
      <c r="K1174" t="n">
        <v>59.19</v>
      </c>
      <c r="L1174" t="n">
        <v>7.25</v>
      </c>
      <c r="M1174" t="n">
        <v>39</v>
      </c>
      <c r="N1174" t="n">
        <v>67.92</v>
      </c>
      <c r="O1174" t="n">
        <v>32838.68</v>
      </c>
      <c r="P1174" t="n">
        <v>396.11</v>
      </c>
      <c r="Q1174" t="n">
        <v>1397.33</v>
      </c>
      <c r="R1174" t="n">
        <v>110.61</v>
      </c>
      <c r="S1174" t="n">
        <v>66.97</v>
      </c>
      <c r="T1174" t="n">
        <v>19100.81</v>
      </c>
      <c r="U1174" t="n">
        <v>0.61</v>
      </c>
      <c r="V1174" t="n">
        <v>0.83</v>
      </c>
      <c r="W1174" t="n">
        <v>5.37</v>
      </c>
      <c r="X1174" t="n">
        <v>1.17</v>
      </c>
      <c r="Y1174" t="n">
        <v>1</v>
      </c>
      <c r="Z1174" t="n">
        <v>10</v>
      </c>
    </row>
    <row r="1175">
      <c r="A1175" t="n">
        <v>26</v>
      </c>
      <c r="B1175" t="n">
        <v>130</v>
      </c>
      <c r="C1175" t="inlineStr">
        <is>
          <t xml:space="preserve">CONCLUIDO	</t>
        </is>
      </c>
      <c r="D1175" t="n">
        <v>3.3349</v>
      </c>
      <c r="E1175" t="n">
        <v>29.99</v>
      </c>
      <c r="F1175" t="n">
        <v>25.27</v>
      </c>
      <c r="G1175" t="n">
        <v>38.88</v>
      </c>
      <c r="H1175" t="n">
        <v>0.5</v>
      </c>
      <c r="I1175" t="n">
        <v>39</v>
      </c>
      <c r="J1175" t="n">
        <v>264.83</v>
      </c>
      <c r="K1175" t="n">
        <v>59.19</v>
      </c>
      <c r="L1175" t="n">
        <v>7.5</v>
      </c>
      <c r="M1175" t="n">
        <v>37</v>
      </c>
      <c r="N1175" t="n">
        <v>68.14</v>
      </c>
      <c r="O1175" t="n">
        <v>32896.51</v>
      </c>
      <c r="P1175" t="n">
        <v>393.93</v>
      </c>
      <c r="Q1175" t="n">
        <v>1397.23</v>
      </c>
      <c r="R1175" t="n">
        <v>108.53</v>
      </c>
      <c r="S1175" t="n">
        <v>66.97</v>
      </c>
      <c r="T1175" t="n">
        <v>18072.27</v>
      </c>
      <c r="U1175" t="n">
        <v>0.62</v>
      </c>
      <c r="V1175" t="n">
        <v>0.83</v>
      </c>
      <c r="W1175" t="n">
        <v>5.36</v>
      </c>
      <c r="X1175" t="n">
        <v>1.11</v>
      </c>
      <c r="Y1175" t="n">
        <v>1</v>
      </c>
      <c r="Z1175" t="n">
        <v>10</v>
      </c>
    </row>
    <row r="1176">
      <c r="A1176" t="n">
        <v>27</v>
      </c>
      <c r="B1176" t="n">
        <v>130</v>
      </c>
      <c r="C1176" t="inlineStr">
        <is>
          <t xml:space="preserve">CONCLUIDO	</t>
        </is>
      </c>
      <c r="D1176" t="n">
        <v>3.3434</v>
      </c>
      <c r="E1176" t="n">
        <v>29.91</v>
      </c>
      <c r="F1176" t="n">
        <v>25.25</v>
      </c>
      <c r="G1176" t="n">
        <v>39.86</v>
      </c>
      <c r="H1176" t="n">
        <v>0.52</v>
      </c>
      <c r="I1176" t="n">
        <v>38</v>
      </c>
      <c r="J1176" t="n">
        <v>265.3</v>
      </c>
      <c r="K1176" t="n">
        <v>59.19</v>
      </c>
      <c r="L1176" t="n">
        <v>7.75</v>
      </c>
      <c r="M1176" t="n">
        <v>36</v>
      </c>
      <c r="N1176" t="n">
        <v>68.36</v>
      </c>
      <c r="O1176" t="n">
        <v>32954.43</v>
      </c>
      <c r="P1176" t="n">
        <v>392.34</v>
      </c>
      <c r="Q1176" t="n">
        <v>1397.41</v>
      </c>
      <c r="R1176" t="n">
        <v>107.46</v>
      </c>
      <c r="S1176" t="n">
        <v>66.97</v>
      </c>
      <c r="T1176" t="n">
        <v>17541.42</v>
      </c>
      <c r="U1176" t="n">
        <v>0.62</v>
      </c>
      <c r="V1176" t="n">
        <v>0.83</v>
      </c>
      <c r="W1176" t="n">
        <v>5.37</v>
      </c>
      <c r="X1176" t="n">
        <v>1.08</v>
      </c>
      <c r="Y1176" t="n">
        <v>1</v>
      </c>
      <c r="Z1176" t="n">
        <v>10</v>
      </c>
    </row>
    <row r="1177">
      <c r="A1177" t="n">
        <v>28</v>
      </c>
      <c r="B1177" t="n">
        <v>130</v>
      </c>
      <c r="C1177" t="inlineStr">
        <is>
          <t xml:space="preserve">CONCLUIDO	</t>
        </is>
      </c>
      <c r="D1177" t="n">
        <v>3.3626</v>
      </c>
      <c r="E1177" t="n">
        <v>29.74</v>
      </c>
      <c r="F1177" t="n">
        <v>25.17</v>
      </c>
      <c r="G1177" t="n">
        <v>41.96</v>
      </c>
      <c r="H1177" t="n">
        <v>0.54</v>
      </c>
      <c r="I1177" t="n">
        <v>36</v>
      </c>
      <c r="J1177" t="n">
        <v>265.77</v>
      </c>
      <c r="K1177" t="n">
        <v>59.19</v>
      </c>
      <c r="L1177" t="n">
        <v>8</v>
      </c>
      <c r="M1177" t="n">
        <v>34</v>
      </c>
      <c r="N1177" t="n">
        <v>68.58</v>
      </c>
      <c r="O1177" t="n">
        <v>33012.44</v>
      </c>
      <c r="P1177" t="n">
        <v>390.78</v>
      </c>
      <c r="Q1177" t="n">
        <v>1397.34</v>
      </c>
      <c r="R1177" t="n">
        <v>105.21</v>
      </c>
      <c r="S1177" t="n">
        <v>66.97</v>
      </c>
      <c r="T1177" t="n">
        <v>16426.54</v>
      </c>
      <c r="U1177" t="n">
        <v>0.64</v>
      </c>
      <c r="V1177" t="n">
        <v>0.84</v>
      </c>
      <c r="W1177" t="n">
        <v>5.36</v>
      </c>
      <c r="X1177" t="n">
        <v>1.01</v>
      </c>
      <c r="Y1177" t="n">
        <v>1</v>
      </c>
      <c r="Z1177" t="n">
        <v>10</v>
      </c>
    </row>
    <row r="1178">
      <c r="A1178" t="n">
        <v>29</v>
      </c>
      <c r="B1178" t="n">
        <v>130</v>
      </c>
      <c r="C1178" t="inlineStr">
        <is>
          <t xml:space="preserve">CONCLUIDO	</t>
        </is>
      </c>
      <c r="D1178" t="n">
        <v>3.3714</v>
      </c>
      <c r="E1178" t="n">
        <v>29.66</v>
      </c>
      <c r="F1178" t="n">
        <v>25.15</v>
      </c>
      <c r="G1178" t="n">
        <v>43.11</v>
      </c>
      <c r="H1178" t="n">
        <v>0.55</v>
      </c>
      <c r="I1178" t="n">
        <v>35</v>
      </c>
      <c r="J1178" t="n">
        <v>266.24</v>
      </c>
      <c r="K1178" t="n">
        <v>59.19</v>
      </c>
      <c r="L1178" t="n">
        <v>8.25</v>
      </c>
      <c r="M1178" t="n">
        <v>33</v>
      </c>
      <c r="N1178" t="n">
        <v>68.8</v>
      </c>
      <c r="O1178" t="n">
        <v>33070.52</v>
      </c>
      <c r="P1178" t="n">
        <v>388.96</v>
      </c>
      <c r="Q1178" t="n">
        <v>1397.36</v>
      </c>
      <c r="R1178" t="n">
        <v>104.38</v>
      </c>
      <c r="S1178" t="n">
        <v>66.97</v>
      </c>
      <c r="T1178" t="n">
        <v>16014.95</v>
      </c>
      <c r="U1178" t="n">
        <v>0.64</v>
      </c>
      <c r="V1178" t="n">
        <v>0.84</v>
      </c>
      <c r="W1178" t="n">
        <v>5.35</v>
      </c>
      <c r="X1178" t="n">
        <v>0.98</v>
      </c>
      <c r="Y1178" t="n">
        <v>1</v>
      </c>
      <c r="Z1178" t="n">
        <v>10</v>
      </c>
    </row>
    <row r="1179">
      <c r="A1179" t="n">
        <v>30</v>
      </c>
      <c r="B1179" t="n">
        <v>130</v>
      </c>
      <c r="C1179" t="inlineStr">
        <is>
          <t xml:space="preserve">CONCLUIDO	</t>
        </is>
      </c>
      <c r="D1179" t="n">
        <v>3.3824</v>
      </c>
      <c r="E1179" t="n">
        <v>29.56</v>
      </c>
      <c r="F1179" t="n">
        <v>25.1</v>
      </c>
      <c r="G1179" t="n">
        <v>44.29</v>
      </c>
      <c r="H1179" t="n">
        <v>0.57</v>
      </c>
      <c r="I1179" t="n">
        <v>34</v>
      </c>
      <c r="J1179" t="n">
        <v>266.71</v>
      </c>
      <c r="K1179" t="n">
        <v>59.19</v>
      </c>
      <c r="L1179" t="n">
        <v>8.5</v>
      </c>
      <c r="M1179" t="n">
        <v>32</v>
      </c>
      <c r="N1179" t="n">
        <v>69.02</v>
      </c>
      <c r="O1179" t="n">
        <v>33128.7</v>
      </c>
      <c r="P1179" t="n">
        <v>387.87</v>
      </c>
      <c r="Q1179" t="n">
        <v>1397.3</v>
      </c>
      <c r="R1179" t="n">
        <v>102.76</v>
      </c>
      <c r="S1179" t="n">
        <v>66.97</v>
      </c>
      <c r="T1179" t="n">
        <v>15212.42</v>
      </c>
      <c r="U1179" t="n">
        <v>0.65</v>
      </c>
      <c r="V1179" t="n">
        <v>0.84</v>
      </c>
      <c r="W1179" t="n">
        <v>5.35</v>
      </c>
      <c r="X1179" t="n">
        <v>0.93</v>
      </c>
      <c r="Y1179" t="n">
        <v>1</v>
      </c>
      <c r="Z1179" t="n">
        <v>10</v>
      </c>
    </row>
    <row r="1180">
      <c r="A1180" t="n">
        <v>31</v>
      </c>
      <c r="B1180" t="n">
        <v>130</v>
      </c>
      <c r="C1180" t="inlineStr">
        <is>
          <t xml:space="preserve">CONCLUIDO	</t>
        </is>
      </c>
      <c r="D1180" t="n">
        <v>3.393</v>
      </c>
      <c r="E1180" t="n">
        <v>29.47</v>
      </c>
      <c r="F1180" t="n">
        <v>25.05</v>
      </c>
      <c r="G1180" t="n">
        <v>45.55</v>
      </c>
      <c r="H1180" t="n">
        <v>0.58</v>
      </c>
      <c r="I1180" t="n">
        <v>33</v>
      </c>
      <c r="J1180" t="n">
        <v>267.18</v>
      </c>
      <c r="K1180" t="n">
        <v>59.19</v>
      </c>
      <c r="L1180" t="n">
        <v>8.75</v>
      </c>
      <c r="M1180" t="n">
        <v>31</v>
      </c>
      <c r="N1180" t="n">
        <v>69.23999999999999</v>
      </c>
      <c r="O1180" t="n">
        <v>33186.95</v>
      </c>
      <c r="P1180" t="n">
        <v>386.23</v>
      </c>
      <c r="Q1180" t="n">
        <v>1397.27</v>
      </c>
      <c r="R1180" t="n">
        <v>101.33</v>
      </c>
      <c r="S1180" t="n">
        <v>66.97</v>
      </c>
      <c r="T1180" t="n">
        <v>14502.12</v>
      </c>
      <c r="U1180" t="n">
        <v>0.66</v>
      </c>
      <c r="V1180" t="n">
        <v>0.84</v>
      </c>
      <c r="W1180" t="n">
        <v>5.35</v>
      </c>
      <c r="X1180" t="n">
        <v>0.89</v>
      </c>
      <c r="Y1180" t="n">
        <v>1</v>
      </c>
      <c r="Z1180" t="n">
        <v>10</v>
      </c>
    </row>
    <row r="1181">
      <c r="A1181" t="n">
        <v>32</v>
      </c>
      <c r="B1181" t="n">
        <v>130</v>
      </c>
      <c r="C1181" t="inlineStr">
        <is>
          <t xml:space="preserve">CONCLUIDO	</t>
        </is>
      </c>
      <c r="D1181" t="n">
        <v>3.399</v>
      </c>
      <c r="E1181" t="n">
        <v>29.42</v>
      </c>
      <c r="F1181" t="n">
        <v>25.05</v>
      </c>
      <c r="G1181" t="n">
        <v>46.97</v>
      </c>
      <c r="H1181" t="n">
        <v>0.6</v>
      </c>
      <c r="I1181" t="n">
        <v>32</v>
      </c>
      <c r="J1181" t="n">
        <v>267.66</v>
      </c>
      <c r="K1181" t="n">
        <v>59.19</v>
      </c>
      <c r="L1181" t="n">
        <v>9</v>
      </c>
      <c r="M1181" t="n">
        <v>30</v>
      </c>
      <c r="N1181" t="n">
        <v>69.45999999999999</v>
      </c>
      <c r="O1181" t="n">
        <v>33245.29</v>
      </c>
      <c r="P1181" t="n">
        <v>385.04</v>
      </c>
      <c r="Q1181" t="n">
        <v>1397.21</v>
      </c>
      <c r="R1181" t="n">
        <v>101.33</v>
      </c>
      <c r="S1181" t="n">
        <v>66.97</v>
      </c>
      <c r="T1181" t="n">
        <v>14507.07</v>
      </c>
      <c r="U1181" t="n">
        <v>0.66</v>
      </c>
      <c r="V1181" t="n">
        <v>0.84</v>
      </c>
      <c r="W1181" t="n">
        <v>5.35</v>
      </c>
      <c r="X1181" t="n">
        <v>0.89</v>
      </c>
      <c r="Y1181" t="n">
        <v>1</v>
      </c>
      <c r="Z1181" t="n">
        <v>10</v>
      </c>
    </row>
    <row r="1182">
      <c r="A1182" t="n">
        <v>33</v>
      </c>
      <c r="B1182" t="n">
        <v>130</v>
      </c>
      <c r="C1182" t="inlineStr">
        <is>
          <t xml:space="preserve">CONCLUIDO	</t>
        </is>
      </c>
      <c r="D1182" t="n">
        <v>3.406</v>
      </c>
      <c r="E1182" t="n">
        <v>29.36</v>
      </c>
      <c r="F1182" t="n">
        <v>25.04</v>
      </c>
      <c r="G1182" t="n">
        <v>48.46</v>
      </c>
      <c r="H1182" t="n">
        <v>0.61</v>
      </c>
      <c r="I1182" t="n">
        <v>31</v>
      </c>
      <c r="J1182" t="n">
        <v>268.13</v>
      </c>
      <c r="K1182" t="n">
        <v>59.19</v>
      </c>
      <c r="L1182" t="n">
        <v>9.25</v>
      </c>
      <c r="M1182" t="n">
        <v>29</v>
      </c>
      <c r="N1182" t="n">
        <v>69.69</v>
      </c>
      <c r="O1182" t="n">
        <v>33303.72</v>
      </c>
      <c r="P1182" t="n">
        <v>384.38</v>
      </c>
      <c r="Q1182" t="n">
        <v>1397.2</v>
      </c>
      <c r="R1182" t="n">
        <v>101.09</v>
      </c>
      <c r="S1182" t="n">
        <v>66.97</v>
      </c>
      <c r="T1182" t="n">
        <v>14393.7</v>
      </c>
      <c r="U1182" t="n">
        <v>0.66</v>
      </c>
      <c r="V1182" t="n">
        <v>0.84</v>
      </c>
      <c r="W1182" t="n">
        <v>5.34</v>
      </c>
      <c r="X1182" t="n">
        <v>0.87</v>
      </c>
      <c r="Y1182" t="n">
        <v>1</v>
      </c>
      <c r="Z1182" t="n">
        <v>10</v>
      </c>
    </row>
    <row r="1183">
      <c r="A1183" t="n">
        <v>34</v>
      </c>
      <c r="B1183" t="n">
        <v>130</v>
      </c>
      <c r="C1183" t="inlineStr">
        <is>
          <t xml:space="preserve">CONCLUIDO	</t>
        </is>
      </c>
      <c r="D1183" t="n">
        <v>3.4164</v>
      </c>
      <c r="E1183" t="n">
        <v>29.27</v>
      </c>
      <c r="F1183" t="n">
        <v>25</v>
      </c>
      <c r="G1183" t="n">
        <v>50</v>
      </c>
      <c r="H1183" t="n">
        <v>0.63</v>
      </c>
      <c r="I1183" t="n">
        <v>30</v>
      </c>
      <c r="J1183" t="n">
        <v>268.61</v>
      </c>
      <c r="K1183" t="n">
        <v>59.19</v>
      </c>
      <c r="L1183" t="n">
        <v>9.5</v>
      </c>
      <c r="M1183" t="n">
        <v>28</v>
      </c>
      <c r="N1183" t="n">
        <v>69.91</v>
      </c>
      <c r="O1183" t="n">
        <v>33362.23</v>
      </c>
      <c r="P1183" t="n">
        <v>382.94</v>
      </c>
      <c r="Q1183" t="n">
        <v>1397.23</v>
      </c>
      <c r="R1183" t="n">
        <v>99.77</v>
      </c>
      <c r="S1183" t="n">
        <v>66.97</v>
      </c>
      <c r="T1183" t="n">
        <v>13736.05</v>
      </c>
      <c r="U1183" t="n">
        <v>0.67</v>
      </c>
      <c r="V1183" t="n">
        <v>0.84</v>
      </c>
      <c r="W1183" t="n">
        <v>5.34</v>
      </c>
      <c r="X1183" t="n">
        <v>0.83</v>
      </c>
      <c r="Y1183" t="n">
        <v>1</v>
      </c>
      <c r="Z1183" t="n">
        <v>10</v>
      </c>
    </row>
    <row r="1184">
      <c r="A1184" t="n">
        <v>35</v>
      </c>
      <c r="B1184" t="n">
        <v>130</v>
      </c>
      <c r="C1184" t="inlineStr">
        <is>
          <t xml:space="preserve">CONCLUIDO	</t>
        </is>
      </c>
      <c r="D1184" t="n">
        <v>3.4278</v>
      </c>
      <c r="E1184" t="n">
        <v>29.17</v>
      </c>
      <c r="F1184" t="n">
        <v>24.95</v>
      </c>
      <c r="G1184" t="n">
        <v>51.62</v>
      </c>
      <c r="H1184" t="n">
        <v>0.64</v>
      </c>
      <c r="I1184" t="n">
        <v>29</v>
      </c>
      <c r="J1184" t="n">
        <v>269.08</v>
      </c>
      <c r="K1184" t="n">
        <v>59.19</v>
      </c>
      <c r="L1184" t="n">
        <v>9.75</v>
      </c>
      <c r="M1184" t="n">
        <v>27</v>
      </c>
      <c r="N1184" t="n">
        <v>70.14</v>
      </c>
      <c r="O1184" t="n">
        <v>33420.83</v>
      </c>
      <c r="P1184" t="n">
        <v>380.89</v>
      </c>
      <c r="Q1184" t="n">
        <v>1397.26</v>
      </c>
      <c r="R1184" t="n">
        <v>98.23999999999999</v>
      </c>
      <c r="S1184" t="n">
        <v>66.97</v>
      </c>
      <c r="T1184" t="n">
        <v>12977.01</v>
      </c>
      <c r="U1184" t="n">
        <v>0.68</v>
      </c>
      <c r="V1184" t="n">
        <v>0.84</v>
      </c>
      <c r="W1184" t="n">
        <v>5.34</v>
      </c>
      <c r="X1184" t="n">
        <v>0.78</v>
      </c>
      <c r="Y1184" t="n">
        <v>1</v>
      </c>
      <c r="Z1184" t="n">
        <v>10</v>
      </c>
    </row>
    <row r="1185">
      <c r="A1185" t="n">
        <v>36</v>
      </c>
      <c r="B1185" t="n">
        <v>130</v>
      </c>
      <c r="C1185" t="inlineStr">
        <is>
          <t xml:space="preserve">CONCLUIDO	</t>
        </is>
      </c>
      <c r="D1185" t="n">
        <v>3.4251</v>
      </c>
      <c r="E1185" t="n">
        <v>29.2</v>
      </c>
      <c r="F1185" t="n">
        <v>24.97</v>
      </c>
      <c r="G1185" t="n">
        <v>51.67</v>
      </c>
      <c r="H1185" t="n">
        <v>0.66</v>
      </c>
      <c r="I1185" t="n">
        <v>29</v>
      </c>
      <c r="J1185" t="n">
        <v>269.56</v>
      </c>
      <c r="K1185" t="n">
        <v>59.19</v>
      </c>
      <c r="L1185" t="n">
        <v>10</v>
      </c>
      <c r="M1185" t="n">
        <v>27</v>
      </c>
      <c r="N1185" t="n">
        <v>70.36</v>
      </c>
      <c r="O1185" t="n">
        <v>33479.51</v>
      </c>
      <c r="P1185" t="n">
        <v>380.19</v>
      </c>
      <c r="Q1185" t="n">
        <v>1397.3</v>
      </c>
      <c r="R1185" t="n">
        <v>98.89</v>
      </c>
      <c r="S1185" t="n">
        <v>66.97</v>
      </c>
      <c r="T1185" t="n">
        <v>13303.36</v>
      </c>
      <c r="U1185" t="n">
        <v>0.68</v>
      </c>
      <c r="V1185" t="n">
        <v>0.84</v>
      </c>
      <c r="W1185" t="n">
        <v>5.34</v>
      </c>
      <c r="X1185" t="n">
        <v>0.8100000000000001</v>
      </c>
      <c r="Y1185" t="n">
        <v>1</v>
      </c>
      <c r="Z1185" t="n">
        <v>10</v>
      </c>
    </row>
    <row r="1186">
      <c r="A1186" t="n">
        <v>37</v>
      </c>
      <c r="B1186" t="n">
        <v>130</v>
      </c>
      <c r="C1186" t="inlineStr">
        <is>
          <t xml:space="preserve">CONCLUIDO	</t>
        </is>
      </c>
      <c r="D1186" t="n">
        <v>3.4354</v>
      </c>
      <c r="E1186" t="n">
        <v>29.11</v>
      </c>
      <c r="F1186" t="n">
        <v>24.93</v>
      </c>
      <c r="G1186" t="n">
        <v>53.43</v>
      </c>
      <c r="H1186" t="n">
        <v>0.68</v>
      </c>
      <c r="I1186" t="n">
        <v>28</v>
      </c>
      <c r="J1186" t="n">
        <v>270.03</v>
      </c>
      <c r="K1186" t="n">
        <v>59.19</v>
      </c>
      <c r="L1186" t="n">
        <v>10.25</v>
      </c>
      <c r="M1186" t="n">
        <v>26</v>
      </c>
      <c r="N1186" t="n">
        <v>70.59</v>
      </c>
      <c r="O1186" t="n">
        <v>33538.28</v>
      </c>
      <c r="P1186" t="n">
        <v>379.35</v>
      </c>
      <c r="Q1186" t="n">
        <v>1397.19</v>
      </c>
      <c r="R1186" t="n">
        <v>97.73</v>
      </c>
      <c r="S1186" t="n">
        <v>66.97</v>
      </c>
      <c r="T1186" t="n">
        <v>12729.11</v>
      </c>
      <c r="U1186" t="n">
        <v>0.6899999999999999</v>
      </c>
      <c r="V1186" t="n">
        <v>0.84</v>
      </c>
      <c r="W1186" t="n">
        <v>5.33</v>
      </c>
      <c r="X1186" t="n">
        <v>0.77</v>
      </c>
      <c r="Y1186" t="n">
        <v>1</v>
      </c>
      <c r="Z1186" t="n">
        <v>10</v>
      </c>
    </row>
    <row r="1187">
      <c r="A1187" t="n">
        <v>38</v>
      </c>
      <c r="B1187" t="n">
        <v>130</v>
      </c>
      <c r="C1187" t="inlineStr">
        <is>
          <t xml:space="preserve">CONCLUIDO	</t>
        </is>
      </c>
      <c r="D1187" t="n">
        <v>3.4438</v>
      </c>
      <c r="E1187" t="n">
        <v>29.04</v>
      </c>
      <c r="F1187" t="n">
        <v>24.91</v>
      </c>
      <c r="G1187" t="n">
        <v>55.36</v>
      </c>
      <c r="H1187" t="n">
        <v>0.6899999999999999</v>
      </c>
      <c r="I1187" t="n">
        <v>27</v>
      </c>
      <c r="J1187" t="n">
        <v>270.51</v>
      </c>
      <c r="K1187" t="n">
        <v>59.19</v>
      </c>
      <c r="L1187" t="n">
        <v>10.5</v>
      </c>
      <c r="M1187" t="n">
        <v>25</v>
      </c>
      <c r="N1187" t="n">
        <v>70.81999999999999</v>
      </c>
      <c r="O1187" t="n">
        <v>33597.14</v>
      </c>
      <c r="P1187" t="n">
        <v>377.49</v>
      </c>
      <c r="Q1187" t="n">
        <v>1397.23</v>
      </c>
      <c r="R1187" t="n">
        <v>96.84999999999999</v>
      </c>
      <c r="S1187" t="n">
        <v>66.97</v>
      </c>
      <c r="T1187" t="n">
        <v>12292.2</v>
      </c>
      <c r="U1187" t="n">
        <v>0.6899999999999999</v>
      </c>
      <c r="V1187" t="n">
        <v>0.84</v>
      </c>
      <c r="W1187" t="n">
        <v>5.34</v>
      </c>
      <c r="X1187" t="n">
        <v>0.75</v>
      </c>
      <c r="Y1187" t="n">
        <v>1</v>
      </c>
      <c r="Z1187" t="n">
        <v>10</v>
      </c>
    </row>
    <row r="1188">
      <c r="A1188" t="n">
        <v>39</v>
      </c>
      <c r="B1188" t="n">
        <v>130</v>
      </c>
      <c r="C1188" t="inlineStr">
        <is>
          <t xml:space="preserve">CONCLUIDO	</t>
        </is>
      </c>
      <c r="D1188" t="n">
        <v>3.4527</v>
      </c>
      <c r="E1188" t="n">
        <v>28.96</v>
      </c>
      <c r="F1188" t="n">
        <v>24.89</v>
      </c>
      <c r="G1188" t="n">
        <v>57.43</v>
      </c>
      <c r="H1188" t="n">
        <v>0.71</v>
      </c>
      <c r="I1188" t="n">
        <v>26</v>
      </c>
      <c r="J1188" t="n">
        <v>270.99</v>
      </c>
      <c r="K1188" t="n">
        <v>59.19</v>
      </c>
      <c r="L1188" t="n">
        <v>10.75</v>
      </c>
      <c r="M1188" t="n">
        <v>24</v>
      </c>
      <c r="N1188" t="n">
        <v>71.04000000000001</v>
      </c>
      <c r="O1188" t="n">
        <v>33656.08</v>
      </c>
      <c r="P1188" t="n">
        <v>375.24</v>
      </c>
      <c r="Q1188" t="n">
        <v>1397.21</v>
      </c>
      <c r="R1188" t="n">
        <v>96.06</v>
      </c>
      <c r="S1188" t="n">
        <v>66.97</v>
      </c>
      <c r="T1188" t="n">
        <v>11901.6</v>
      </c>
      <c r="U1188" t="n">
        <v>0.7</v>
      </c>
      <c r="V1188" t="n">
        <v>0.85</v>
      </c>
      <c r="W1188" t="n">
        <v>5.34</v>
      </c>
      <c r="X1188" t="n">
        <v>0.72</v>
      </c>
      <c r="Y1188" t="n">
        <v>1</v>
      </c>
      <c r="Z1188" t="n">
        <v>10</v>
      </c>
    </row>
    <row r="1189">
      <c r="A1189" t="n">
        <v>40</v>
      </c>
      <c r="B1189" t="n">
        <v>130</v>
      </c>
      <c r="C1189" t="inlineStr">
        <is>
          <t xml:space="preserve">CONCLUIDO	</t>
        </is>
      </c>
      <c r="D1189" t="n">
        <v>3.4528</v>
      </c>
      <c r="E1189" t="n">
        <v>28.96</v>
      </c>
      <c r="F1189" t="n">
        <v>24.89</v>
      </c>
      <c r="G1189" t="n">
        <v>57.43</v>
      </c>
      <c r="H1189" t="n">
        <v>0.72</v>
      </c>
      <c r="I1189" t="n">
        <v>26</v>
      </c>
      <c r="J1189" t="n">
        <v>271.47</v>
      </c>
      <c r="K1189" t="n">
        <v>59.19</v>
      </c>
      <c r="L1189" t="n">
        <v>11</v>
      </c>
      <c r="M1189" t="n">
        <v>24</v>
      </c>
      <c r="N1189" t="n">
        <v>71.27</v>
      </c>
      <c r="O1189" t="n">
        <v>33715.11</v>
      </c>
      <c r="P1189" t="n">
        <v>375.07</v>
      </c>
      <c r="Q1189" t="n">
        <v>1397.23</v>
      </c>
      <c r="R1189" t="n">
        <v>95.86</v>
      </c>
      <c r="S1189" t="n">
        <v>66.97</v>
      </c>
      <c r="T1189" t="n">
        <v>11803.57</v>
      </c>
      <c r="U1189" t="n">
        <v>0.7</v>
      </c>
      <c r="V1189" t="n">
        <v>0.85</v>
      </c>
      <c r="W1189" t="n">
        <v>5.34</v>
      </c>
      <c r="X1189" t="n">
        <v>0.72</v>
      </c>
      <c r="Y1189" t="n">
        <v>1</v>
      </c>
      <c r="Z1189" t="n">
        <v>10</v>
      </c>
    </row>
    <row r="1190">
      <c r="A1190" t="n">
        <v>41</v>
      </c>
      <c r="B1190" t="n">
        <v>130</v>
      </c>
      <c r="C1190" t="inlineStr">
        <is>
          <t xml:space="preserve">CONCLUIDO	</t>
        </is>
      </c>
      <c r="D1190" t="n">
        <v>3.4621</v>
      </c>
      <c r="E1190" t="n">
        <v>28.88</v>
      </c>
      <c r="F1190" t="n">
        <v>24.86</v>
      </c>
      <c r="G1190" t="n">
        <v>59.66</v>
      </c>
      <c r="H1190" t="n">
        <v>0.74</v>
      </c>
      <c r="I1190" t="n">
        <v>25</v>
      </c>
      <c r="J1190" t="n">
        <v>271.95</v>
      </c>
      <c r="K1190" t="n">
        <v>59.19</v>
      </c>
      <c r="L1190" t="n">
        <v>11.25</v>
      </c>
      <c r="M1190" t="n">
        <v>23</v>
      </c>
      <c r="N1190" t="n">
        <v>71.5</v>
      </c>
      <c r="O1190" t="n">
        <v>33774.23</v>
      </c>
      <c r="P1190" t="n">
        <v>374.38</v>
      </c>
      <c r="Q1190" t="n">
        <v>1397.21</v>
      </c>
      <c r="R1190" t="n">
        <v>95.18000000000001</v>
      </c>
      <c r="S1190" t="n">
        <v>66.97</v>
      </c>
      <c r="T1190" t="n">
        <v>11467.93</v>
      </c>
      <c r="U1190" t="n">
        <v>0.7</v>
      </c>
      <c r="V1190" t="n">
        <v>0.85</v>
      </c>
      <c r="W1190" t="n">
        <v>5.33</v>
      </c>
      <c r="X1190" t="n">
        <v>0.6899999999999999</v>
      </c>
      <c r="Y1190" t="n">
        <v>1</v>
      </c>
      <c r="Z1190" t="n">
        <v>10</v>
      </c>
    </row>
    <row r="1191">
      <c r="A1191" t="n">
        <v>42</v>
      </c>
      <c r="B1191" t="n">
        <v>130</v>
      </c>
      <c r="C1191" t="inlineStr">
        <is>
          <t xml:space="preserve">CONCLUIDO	</t>
        </is>
      </c>
      <c r="D1191" t="n">
        <v>3.4607</v>
      </c>
      <c r="E1191" t="n">
        <v>28.9</v>
      </c>
      <c r="F1191" t="n">
        <v>24.87</v>
      </c>
      <c r="G1191" t="n">
        <v>59.68</v>
      </c>
      <c r="H1191" t="n">
        <v>0.75</v>
      </c>
      <c r="I1191" t="n">
        <v>25</v>
      </c>
      <c r="J1191" t="n">
        <v>272.43</v>
      </c>
      <c r="K1191" t="n">
        <v>59.19</v>
      </c>
      <c r="L1191" t="n">
        <v>11.5</v>
      </c>
      <c r="M1191" t="n">
        <v>23</v>
      </c>
      <c r="N1191" t="n">
        <v>71.73</v>
      </c>
      <c r="O1191" t="n">
        <v>33833.57</v>
      </c>
      <c r="P1191" t="n">
        <v>373.19</v>
      </c>
      <c r="Q1191" t="n">
        <v>1397.31</v>
      </c>
      <c r="R1191" t="n">
        <v>95.25</v>
      </c>
      <c r="S1191" t="n">
        <v>66.97</v>
      </c>
      <c r="T1191" t="n">
        <v>11503.88</v>
      </c>
      <c r="U1191" t="n">
        <v>0.7</v>
      </c>
      <c r="V1191" t="n">
        <v>0.85</v>
      </c>
      <c r="W1191" t="n">
        <v>5.34</v>
      </c>
      <c r="X1191" t="n">
        <v>0.7</v>
      </c>
      <c r="Y1191" t="n">
        <v>1</v>
      </c>
      <c r="Z1191" t="n">
        <v>10</v>
      </c>
    </row>
    <row r="1192">
      <c r="A1192" t="n">
        <v>43</v>
      </c>
      <c r="B1192" t="n">
        <v>130</v>
      </c>
      <c r="C1192" t="inlineStr">
        <is>
          <t xml:space="preserve">CONCLUIDO	</t>
        </is>
      </c>
      <c r="D1192" t="n">
        <v>3.473</v>
      </c>
      <c r="E1192" t="n">
        <v>28.79</v>
      </c>
      <c r="F1192" t="n">
        <v>24.82</v>
      </c>
      <c r="G1192" t="n">
        <v>62.04</v>
      </c>
      <c r="H1192" t="n">
        <v>0.77</v>
      </c>
      <c r="I1192" t="n">
        <v>24</v>
      </c>
      <c r="J1192" t="n">
        <v>272.91</v>
      </c>
      <c r="K1192" t="n">
        <v>59.19</v>
      </c>
      <c r="L1192" t="n">
        <v>11.75</v>
      </c>
      <c r="M1192" t="n">
        <v>22</v>
      </c>
      <c r="N1192" t="n">
        <v>71.95999999999999</v>
      </c>
      <c r="O1192" t="n">
        <v>33892.87</v>
      </c>
      <c r="P1192" t="n">
        <v>371.59</v>
      </c>
      <c r="Q1192" t="n">
        <v>1397.18</v>
      </c>
      <c r="R1192" t="n">
        <v>93.89</v>
      </c>
      <c r="S1192" t="n">
        <v>66.97</v>
      </c>
      <c r="T1192" t="n">
        <v>10827.13</v>
      </c>
      <c r="U1192" t="n">
        <v>0.71</v>
      </c>
      <c r="V1192" t="n">
        <v>0.85</v>
      </c>
      <c r="W1192" t="n">
        <v>5.33</v>
      </c>
      <c r="X1192" t="n">
        <v>0.65</v>
      </c>
      <c r="Y1192" t="n">
        <v>1</v>
      </c>
      <c r="Z1192" t="n">
        <v>10</v>
      </c>
    </row>
    <row r="1193">
      <c r="A1193" t="n">
        <v>44</v>
      </c>
      <c r="B1193" t="n">
        <v>130</v>
      </c>
      <c r="C1193" t="inlineStr">
        <is>
          <t xml:space="preserve">CONCLUIDO	</t>
        </is>
      </c>
      <c r="D1193" t="n">
        <v>3.472</v>
      </c>
      <c r="E1193" t="n">
        <v>28.8</v>
      </c>
      <c r="F1193" t="n">
        <v>24.82</v>
      </c>
      <c r="G1193" t="n">
        <v>62.06</v>
      </c>
      <c r="H1193" t="n">
        <v>0.78</v>
      </c>
      <c r="I1193" t="n">
        <v>24</v>
      </c>
      <c r="J1193" t="n">
        <v>273.39</v>
      </c>
      <c r="K1193" t="n">
        <v>59.19</v>
      </c>
      <c r="L1193" t="n">
        <v>12</v>
      </c>
      <c r="M1193" t="n">
        <v>22</v>
      </c>
      <c r="N1193" t="n">
        <v>72.2</v>
      </c>
      <c r="O1193" t="n">
        <v>33952.26</v>
      </c>
      <c r="P1193" t="n">
        <v>370.48</v>
      </c>
      <c r="Q1193" t="n">
        <v>1397.2</v>
      </c>
      <c r="R1193" t="n">
        <v>94.28</v>
      </c>
      <c r="S1193" t="n">
        <v>66.97</v>
      </c>
      <c r="T1193" t="n">
        <v>11021.65</v>
      </c>
      <c r="U1193" t="n">
        <v>0.71</v>
      </c>
      <c r="V1193" t="n">
        <v>0.85</v>
      </c>
      <c r="W1193" t="n">
        <v>5.32</v>
      </c>
      <c r="X1193" t="n">
        <v>0.66</v>
      </c>
      <c r="Y1193" t="n">
        <v>1</v>
      </c>
      <c r="Z1193" t="n">
        <v>10</v>
      </c>
    </row>
    <row r="1194">
      <c r="A1194" t="n">
        <v>45</v>
      </c>
      <c r="B1194" t="n">
        <v>130</v>
      </c>
      <c r="C1194" t="inlineStr">
        <is>
          <t xml:space="preserve">CONCLUIDO	</t>
        </is>
      </c>
      <c r="D1194" t="n">
        <v>3.4821</v>
      </c>
      <c r="E1194" t="n">
        <v>28.72</v>
      </c>
      <c r="F1194" t="n">
        <v>24.79</v>
      </c>
      <c r="G1194" t="n">
        <v>64.67</v>
      </c>
      <c r="H1194" t="n">
        <v>0.8</v>
      </c>
      <c r="I1194" t="n">
        <v>23</v>
      </c>
      <c r="J1194" t="n">
        <v>273.87</v>
      </c>
      <c r="K1194" t="n">
        <v>59.19</v>
      </c>
      <c r="L1194" t="n">
        <v>12.25</v>
      </c>
      <c r="M1194" t="n">
        <v>21</v>
      </c>
      <c r="N1194" t="n">
        <v>72.43000000000001</v>
      </c>
      <c r="O1194" t="n">
        <v>34011.74</v>
      </c>
      <c r="P1194" t="n">
        <v>369.23</v>
      </c>
      <c r="Q1194" t="n">
        <v>1397.2</v>
      </c>
      <c r="R1194" t="n">
        <v>92.95</v>
      </c>
      <c r="S1194" t="n">
        <v>66.97</v>
      </c>
      <c r="T1194" t="n">
        <v>10360.57</v>
      </c>
      <c r="U1194" t="n">
        <v>0.72</v>
      </c>
      <c r="V1194" t="n">
        <v>0.85</v>
      </c>
      <c r="W1194" t="n">
        <v>5.33</v>
      </c>
      <c r="X1194" t="n">
        <v>0.62</v>
      </c>
      <c r="Y1194" t="n">
        <v>1</v>
      </c>
      <c r="Z1194" t="n">
        <v>10</v>
      </c>
    </row>
    <row r="1195">
      <c r="A1195" t="n">
        <v>46</v>
      </c>
      <c r="B1195" t="n">
        <v>130</v>
      </c>
      <c r="C1195" t="inlineStr">
        <is>
          <t xml:space="preserve">CONCLUIDO	</t>
        </is>
      </c>
      <c r="D1195" t="n">
        <v>3.482</v>
      </c>
      <c r="E1195" t="n">
        <v>28.72</v>
      </c>
      <c r="F1195" t="n">
        <v>24.79</v>
      </c>
      <c r="G1195" t="n">
        <v>64.67</v>
      </c>
      <c r="H1195" t="n">
        <v>0.8100000000000001</v>
      </c>
      <c r="I1195" t="n">
        <v>23</v>
      </c>
      <c r="J1195" t="n">
        <v>274.35</v>
      </c>
      <c r="K1195" t="n">
        <v>59.19</v>
      </c>
      <c r="L1195" t="n">
        <v>12.5</v>
      </c>
      <c r="M1195" t="n">
        <v>21</v>
      </c>
      <c r="N1195" t="n">
        <v>72.66</v>
      </c>
      <c r="O1195" t="n">
        <v>34071.31</v>
      </c>
      <c r="P1195" t="n">
        <v>368.07</v>
      </c>
      <c r="Q1195" t="n">
        <v>1397.2</v>
      </c>
      <c r="R1195" t="n">
        <v>92.77</v>
      </c>
      <c r="S1195" t="n">
        <v>66.97</v>
      </c>
      <c r="T1195" t="n">
        <v>10270.75</v>
      </c>
      <c r="U1195" t="n">
        <v>0.72</v>
      </c>
      <c r="V1195" t="n">
        <v>0.85</v>
      </c>
      <c r="W1195" t="n">
        <v>5.33</v>
      </c>
      <c r="X1195" t="n">
        <v>0.62</v>
      </c>
      <c r="Y1195" t="n">
        <v>1</v>
      </c>
      <c r="Z1195" t="n">
        <v>10</v>
      </c>
    </row>
    <row r="1196">
      <c r="A1196" t="n">
        <v>47</v>
      </c>
      <c r="B1196" t="n">
        <v>130</v>
      </c>
      <c r="C1196" t="inlineStr">
        <is>
          <t xml:space="preserve">CONCLUIDO	</t>
        </is>
      </c>
      <c r="D1196" t="n">
        <v>3.4887</v>
      </c>
      <c r="E1196" t="n">
        <v>28.66</v>
      </c>
      <c r="F1196" t="n">
        <v>24.78</v>
      </c>
      <c r="G1196" t="n">
        <v>67.59</v>
      </c>
      <c r="H1196" t="n">
        <v>0.83</v>
      </c>
      <c r="I1196" t="n">
        <v>22</v>
      </c>
      <c r="J1196" t="n">
        <v>274.84</v>
      </c>
      <c r="K1196" t="n">
        <v>59.19</v>
      </c>
      <c r="L1196" t="n">
        <v>12.75</v>
      </c>
      <c r="M1196" t="n">
        <v>20</v>
      </c>
      <c r="N1196" t="n">
        <v>72.89</v>
      </c>
      <c r="O1196" t="n">
        <v>34130.98</v>
      </c>
      <c r="P1196" t="n">
        <v>368.2</v>
      </c>
      <c r="Q1196" t="n">
        <v>1397.23</v>
      </c>
      <c r="R1196" t="n">
        <v>92.55</v>
      </c>
      <c r="S1196" t="n">
        <v>66.97</v>
      </c>
      <c r="T1196" t="n">
        <v>10168.56</v>
      </c>
      <c r="U1196" t="n">
        <v>0.72</v>
      </c>
      <c r="V1196" t="n">
        <v>0.85</v>
      </c>
      <c r="W1196" t="n">
        <v>5.33</v>
      </c>
      <c r="X1196" t="n">
        <v>0.62</v>
      </c>
      <c r="Y1196" t="n">
        <v>1</v>
      </c>
      <c r="Z1196" t="n">
        <v>10</v>
      </c>
    </row>
    <row r="1197">
      <c r="A1197" t="n">
        <v>48</v>
      </c>
      <c r="B1197" t="n">
        <v>130</v>
      </c>
      <c r="C1197" t="inlineStr">
        <is>
          <t xml:space="preserve">CONCLUIDO	</t>
        </is>
      </c>
      <c r="D1197" t="n">
        <v>3.4903</v>
      </c>
      <c r="E1197" t="n">
        <v>28.65</v>
      </c>
      <c r="F1197" t="n">
        <v>24.77</v>
      </c>
      <c r="G1197" t="n">
        <v>67.56</v>
      </c>
      <c r="H1197" t="n">
        <v>0.84</v>
      </c>
      <c r="I1197" t="n">
        <v>22</v>
      </c>
      <c r="J1197" t="n">
        <v>275.32</v>
      </c>
      <c r="K1197" t="n">
        <v>59.19</v>
      </c>
      <c r="L1197" t="n">
        <v>13</v>
      </c>
      <c r="M1197" t="n">
        <v>20</v>
      </c>
      <c r="N1197" t="n">
        <v>73.13</v>
      </c>
      <c r="O1197" t="n">
        <v>34190.73</v>
      </c>
      <c r="P1197" t="n">
        <v>365.55</v>
      </c>
      <c r="Q1197" t="n">
        <v>1397.28</v>
      </c>
      <c r="R1197" t="n">
        <v>92.47</v>
      </c>
      <c r="S1197" t="n">
        <v>66.97</v>
      </c>
      <c r="T1197" t="n">
        <v>10126.57</v>
      </c>
      <c r="U1197" t="n">
        <v>0.72</v>
      </c>
      <c r="V1197" t="n">
        <v>0.85</v>
      </c>
      <c r="W1197" t="n">
        <v>5.32</v>
      </c>
      <c r="X1197" t="n">
        <v>0.6</v>
      </c>
      <c r="Y1197" t="n">
        <v>1</v>
      </c>
      <c r="Z1197" t="n">
        <v>10</v>
      </c>
    </row>
    <row r="1198">
      <c r="A1198" t="n">
        <v>49</v>
      </c>
      <c r="B1198" t="n">
        <v>130</v>
      </c>
      <c r="C1198" t="inlineStr">
        <is>
          <t xml:space="preserve">CONCLUIDO	</t>
        </is>
      </c>
      <c r="D1198" t="n">
        <v>3.5004</v>
      </c>
      <c r="E1198" t="n">
        <v>28.57</v>
      </c>
      <c r="F1198" t="n">
        <v>24.74</v>
      </c>
      <c r="G1198" t="n">
        <v>70.68000000000001</v>
      </c>
      <c r="H1198" t="n">
        <v>0.86</v>
      </c>
      <c r="I1198" t="n">
        <v>21</v>
      </c>
      <c r="J1198" t="n">
        <v>275.81</v>
      </c>
      <c r="K1198" t="n">
        <v>59.19</v>
      </c>
      <c r="L1198" t="n">
        <v>13.25</v>
      </c>
      <c r="M1198" t="n">
        <v>19</v>
      </c>
      <c r="N1198" t="n">
        <v>73.36</v>
      </c>
      <c r="O1198" t="n">
        <v>34250.57</v>
      </c>
      <c r="P1198" t="n">
        <v>364.43</v>
      </c>
      <c r="Q1198" t="n">
        <v>1397.19</v>
      </c>
      <c r="R1198" t="n">
        <v>91.15000000000001</v>
      </c>
      <c r="S1198" t="n">
        <v>66.97</v>
      </c>
      <c r="T1198" t="n">
        <v>9473.360000000001</v>
      </c>
      <c r="U1198" t="n">
        <v>0.73</v>
      </c>
      <c r="V1198" t="n">
        <v>0.85</v>
      </c>
      <c r="W1198" t="n">
        <v>5.33</v>
      </c>
      <c r="X1198" t="n">
        <v>0.57</v>
      </c>
      <c r="Y1198" t="n">
        <v>1</v>
      </c>
      <c r="Z1198" t="n">
        <v>10</v>
      </c>
    </row>
    <row r="1199">
      <c r="A1199" t="n">
        <v>50</v>
      </c>
      <c r="B1199" t="n">
        <v>130</v>
      </c>
      <c r="C1199" t="inlineStr">
        <is>
          <t xml:space="preserve">CONCLUIDO	</t>
        </is>
      </c>
      <c r="D1199" t="n">
        <v>3.5006</v>
      </c>
      <c r="E1199" t="n">
        <v>28.57</v>
      </c>
      <c r="F1199" t="n">
        <v>24.73</v>
      </c>
      <c r="G1199" t="n">
        <v>70.67</v>
      </c>
      <c r="H1199" t="n">
        <v>0.87</v>
      </c>
      <c r="I1199" t="n">
        <v>21</v>
      </c>
      <c r="J1199" t="n">
        <v>276.29</v>
      </c>
      <c r="K1199" t="n">
        <v>59.19</v>
      </c>
      <c r="L1199" t="n">
        <v>13.5</v>
      </c>
      <c r="M1199" t="n">
        <v>19</v>
      </c>
      <c r="N1199" t="n">
        <v>73.59999999999999</v>
      </c>
      <c r="O1199" t="n">
        <v>34310.51</v>
      </c>
      <c r="P1199" t="n">
        <v>363.2</v>
      </c>
      <c r="Q1199" t="n">
        <v>1397.21</v>
      </c>
      <c r="R1199" t="n">
        <v>90.91</v>
      </c>
      <c r="S1199" t="n">
        <v>66.97</v>
      </c>
      <c r="T1199" t="n">
        <v>9351.68</v>
      </c>
      <c r="U1199" t="n">
        <v>0.74</v>
      </c>
      <c r="V1199" t="n">
        <v>0.85</v>
      </c>
      <c r="W1199" t="n">
        <v>5.33</v>
      </c>
      <c r="X1199" t="n">
        <v>0.57</v>
      </c>
      <c r="Y1199" t="n">
        <v>1</v>
      </c>
      <c r="Z1199" t="n">
        <v>10</v>
      </c>
    </row>
    <row r="1200">
      <c r="A1200" t="n">
        <v>51</v>
      </c>
      <c r="B1200" t="n">
        <v>130</v>
      </c>
      <c r="C1200" t="inlineStr">
        <is>
          <t xml:space="preserve">CONCLUIDO	</t>
        </is>
      </c>
      <c r="D1200" t="n">
        <v>3.5094</v>
      </c>
      <c r="E1200" t="n">
        <v>28.5</v>
      </c>
      <c r="F1200" t="n">
        <v>24.71</v>
      </c>
      <c r="G1200" t="n">
        <v>74.14</v>
      </c>
      <c r="H1200" t="n">
        <v>0.88</v>
      </c>
      <c r="I1200" t="n">
        <v>20</v>
      </c>
      <c r="J1200" t="n">
        <v>276.78</v>
      </c>
      <c r="K1200" t="n">
        <v>59.19</v>
      </c>
      <c r="L1200" t="n">
        <v>13.75</v>
      </c>
      <c r="M1200" t="n">
        <v>18</v>
      </c>
      <c r="N1200" t="n">
        <v>73.84</v>
      </c>
      <c r="O1200" t="n">
        <v>34370.54</v>
      </c>
      <c r="P1200" t="n">
        <v>362.56</v>
      </c>
      <c r="Q1200" t="n">
        <v>1397.27</v>
      </c>
      <c r="R1200" t="n">
        <v>90.14</v>
      </c>
      <c r="S1200" t="n">
        <v>66.97</v>
      </c>
      <c r="T1200" t="n">
        <v>8973.16</v>
      </c>
      <c r="U1200" t="n">
        <v>0.74</v>
      </c>
      <c r="V1200" t="n">
        <v>0.85</v>
      </c>
      <c r="W1200" t="n">
        <v>5.33</v>
      </c>
      <c r="X1200" t="n">
        <v>0.55</v>
      </c>
      <c r="Y1200" t="n">
        <v>1</v>
      </c>
      <c r="Z1200" t="n">
        <v>10</v>
      </c>
    </row>
    <row r="1201">
      <c r="A1201" t="n">
        <v>52</v>
      </c>
      <c r="B1201" t="n">
        <v>130</v>
      </c>
      <c r="C1201" t="inlineStr">
        <is>
          <t xml:space="preserve">CONCLUIDO	</t>
        </is>
      </c>
      <c r="D1201" t="n">
        <v>3.51</v>
      </c>
      <c r="E1201" t="n">
        <v>28.49</v>
      </c>
      <c r="F1201" t="n">
        <v>24.71</v>
      </c>
      <c r="G1201" t="n">
        <v>74.12</v>
      </c>
      <c r="H1201" t="n">
        <v>0.9</v>
      </c>
      <c r="I1201" t="n">
        <v>20</v>
      </c>
      <c r="J1201" t="n">
        <v>277.27</v>
      </c>
      <c r="K1201" t="n">
        <v>59.19</v>
      </c>
      <c r="L1201" t="n">
        <v>14</v>
      </c>
      <c r="M1201" t="n">
        <v>18</v>
      </c>
      <c r="N1201" t="n">
        <v>74.06999999999999</v>
      </c>
      <c r="O1201" t="n">
        <v>34430.66</v>
      </c>
      <c r="P1201" t="n">
        <v>361.69</v>
      </c>
      <c r="Q1201" t="n">
        <v>1397.18</v>
      </c>
      <c r="R1201" t="n">
        <v>89.98</v>
      </c>
      <c r="S1201" t="n">
        <v>66.97</v>
      </c>
      <c r="T1201" t="n">
        <v>8890.32</v>
      </c>
      <c r="U1201" t="n">
        <v>0.74</v>
      </c>
      <c r="V1201" t="n">
        <v>0.85</v>
      </c>
      <c r="W1201" t="n">
        <v>5.33</v>
      </c>
      <c r="X1201" t="n">
        <v>0.54</v>
      </c>
      <c r="Y1201" t="n">
        <v>1</v>
      </c>
      <c r="Z1201" t="n">
        <v>10</v>
      </c>
    </row>
    <row r="1202">
      <c r="A1202" t="n">
        <v>53</v>
      </c>
      <c r="B1202" t="n">
        <v>130</v>
      </c>
      <c r="C1202" t="inlineStr">
        <is>
          <t xml:space="preserve">CONCLUIDO	</t>
        </is>
      </c>
      <c r="D1202" t="n">
        <v>3.5194</v>
      </c>
      <c r="E1202" t="n">
        <v>28.41</v>
      </c>
      <c r="F1202" t="n">
        <v>24.68</v>
      </c>
      <c r="G1202" t="n">
        <v>77.94</v>
      </c>
      <c r="H1202" t="n">
        <v>0.91</v>
      </c>
      <c r="I1202" t="n">
        <v>19</v>
      </c>
      <c r="J1202" t="n">
        <v>277.76</v>
      </c>
      <c r="K1202" t="n">
        <v>59.19</v>
      </c>
      <c r="L1202" t="n">
        <v>14.25</v>
      </c>
      <c r="M1202" t="n">
        <v>17</v>
      </c>
      <c r="N1202" t="n">
        <v>74.31</v>
      </c>
      <c r="O1202" t="n">
        <v>34490.87</v>
      </c>
      <c r="P1202" t="n">
        <v>358.11</v>
      </c>
      <c r="Q1202" t="n">
        <v>1397.19</v>
      </c>
      <c r="R1202" t="n">
        <v>89.31999999999999</v>
      </c>
      <c r="S1202" t="n">
        <v>66.97</v>
      </c>
      <c r="T1202" t="n">
        <v>8566.969999999999</v>
      </c>
      <c r="U1202" t="n">
        <v>0.75</v>
      </c>
      <c r="V1202" t="n">
        <v>0.85</v>
      </c>
      <c r="W1202" t="n">
        <v>5.33</v>
      </c>
      <c r="X1202" t="n">
        <v>0.51</v>
      </c>
      <c r="Y1202" t="n">
        <v>1</v>
      </c>
      <c r="Z1202" t="n">
        <v>10</v>
      </c>
    </row>
    <row r="1203">
      <c r="A1203" t="n">
        <v>54</v>
      </c>
      <c r="B1203" t="n">
        <v>130</v>
      </c>
      <c r="C1203" t="inlineStr">
        <is>
          <t xml:space="preserve">CONCLUIDO	</t>
        </is>
      </c>
      <c r="D1203" t="n">
        <v>3.5189</v>
      </c>
      <c r="E1203" t="n">
        <v>28.42</v>
      </c>
      <c r="F1203" t="n">
        <v>24.68</v>
      </c>
      <c r="G1203" t="n">
        <v>77.95</v>
      </c>
      <c r="H1203" t="n">
        <v>0.93</v>
      </c>
      <c r="I1203" t="n">
        <v>19</v>
      </c>
      <c r="J1203" t="n">
        <v>278.25</v>
      </c>
      <c r="K1203" t="n">
        <v>59.19</v>
      </c>
      <c r="L1203" t="n">
        <v>14.5</v>
      </c>
      <c r="M1203" t="n">
        <v>17</v>
      </c>
      <c r="N1203" t="n">
        <v>74.55</v>
      </c>
      <c r="O1203" t="n">
        <v>34551.18</v>
      </c>
      <c r="P1203" t="n">
        <v>359.51</v>
      </c>
      <c r="Q1203" t="n">
        <v>1397.31</v>
      </c>
      <c r="R1203" t="n">
        <v>89.5</v>
      </c>
      <c r="S1203" t="n">
        <v>66.97</v>
      </c>
      <c r="T1203" t="n">
        <v>8656.719999999999</v>
      </c>
      <c r="U1203" t="n">
        <v>0.75</v>
      </c>
      <c r="V1203" t="n">
        <v>0.85</v>
      </c>
      <c r="W1203" t="n">
        <v>5.32</v>
      </c>
      <c r="X1203" t="n">
        <v>0.52</v>
      </c>
      <c r="Y1203" t="n">
        <v>1</v>
      </c>
      <c r="Z1203" t="n">
        <v>10</v>
      </c>
    </row>
    <row r="1204">
      <c r="A1204" t="n">
        <v>55</v>
      </c>
      <c r="B1204" t="n">
        <v>130</v>
      </c>
      <c r="C1204" t="inlineStr">
        <is>
          <t xml:space="preserve">CONCLUIDO	</t>
        </is>
      </c>
      <c r="D1204" t="n">
        <v>3.5202</v>
      </c>
      <c r="E1204" t="n">
        <v>28.41</v>
      </c>
      <c r="F1204" t="n">
        <v>24.67</v>
      </c>
      <c r="G1204" t="n">
        <v>77.92</v>
      </c>
      <c r="H1204" t="n">
        <v>0.9399999999999999</v>
      </c>
      <c r="I1204" t="n">
        <v>19</v>
      </c>
      <c r="J1204" t="n">
        <v>278.74</v>
      </c>
      <c r="K1204" t="n">
        <v>59.19</v>
      </c>
      <c r="L1204" t="n">
        <v>14.75</v>
      </c>
      <c r="M1204" t="n">
        <v>17</v>
      </c>
      <c r="N1204" t="n">
        <v>74.79000000000001</v>
      </c>
      <c r="O1204" t="n">
        <v>34611.59</v>
      </c>
      <c r="P1204" t="n">
        <v>358.23</v>
      </c>
      <c r="Q1204" t="n">
        <v>1397.17</v>
      </c>
      <c r="R1204" t="n">
        <v>89.22</v>
      </c>
      <c r="S1204" t="n">
        <v>66.97</v>
      </c>
      <c r="T1204" t="n">
        <v>8515.74</v>
      </c>
      <c r="U1204" t="n">
        <v>0.75</v>
      </c>
      <c r="V1204" t="n">
        <v>0.85</v>
      </c>
      <c r="W1204" t="n">
        <v>5.32</v>
      </c>
      <c r="X1204" t="n">
        <v>0.51</v>
      </c>
      <c r="Y1204" t="n">
        <v>1</v>
      </c>
      <c r="Z1204" t="n">
        <v>10</v>
      </c>
    </row>
    <row r="1205">
      <c r="A1205" t="n">
        <v>56</v>
      </c>
      <c r="B1205" t="n">
        <v>130</v>
      </c>
      <c r="C1205" t="inlineStr">
        <is>
          <t xml:space="preserve">CONCLUIDO	</t>
        </is>
      </c>
      <c r="D1205" t="n">
        <v>3.5287</v>
      </c>
      <c r="E1205" t="n">
        <v>28.34</v>
      </c>
      <c r="F1205" t="n">
        <v>24.65</v>
      </c>
      <c r="G1205" t="n">
        <v>82.18000000000001</v>
      </c>
      <c r="H1205" t="n">
        <v>0.96</v>
      </c>
      <c r="I1205" t="n">
        <v>18</v>
      </c>
      <c r="J1205" t="n">
        <v>279.23</v>
      </c>
      <c r="K1205" t="n">
        <v>59.19</v>
      </c>
      <c r="L1205" t="n">
        <v>15</v>
      </c>
      <c r="M1205" t="n">
        <v>16</v>
      </c>
      <c r="N1205" t="n">
        <v>75.03</v>
      </c>
      <c r="O1205" t="n">
        <v>34672.08</v>
      </c>
      <c r="P1205" t="n">
        <v>355.01</v>
      </c>
      <c r="Q1205" t="n">
        <v>1397.23</v>
      </c>
      <c r="R1205" t="n">
        <v>88.54000000000001</v>
      </c>
      <c r="S1205" t="n">
        <v>66.97</v>
      </c>
      <c r="T1205" t="n">
        <v>8180.04</v>
      </c>
      <c r="U1205" t="n">
        <v>0.76</v>
      </c>
      <c r="V1205" t="n">
        <v>0.85</v>
      </c>
      <c r="W1205" t="n">
        <v>5.32</v>
      </c>
      <c r="X1205" t="n">
        <v>0.49</v>
      </c>
      <c r="Y1205" t="n">
        <v>1</v>
      </c>
      <c r="Z1205" t="n">
        <v>10</v>
      </c>
    </row>
    <row r="1206">
      <c r="A1206" t="n">
        <v>57</v>
      </c>
      <c r="B1206" t="n">
        <v>130</v>
      </c>
      <c r="C1206" t="inlineStr">
        <is>
          <t xml:space="preserve">CONCLUIDO	</t>
        </is>
      </c>
      <c r="D1206" t="n">
        <v>3.5261</v>
      </c>
      <c r="E1206" t="n">
        <v>28.36</v>
      </c>
      <c r="F1206" t="n">
        <v>24.67</v>
      </c>
      <c r="G1206" t="n">
        <v>82.25</v>
      </c>
      <c r="H1206" t="n">
        <v>0.97</v>
      </c>
      <c r="I1206" t="n">
        <v>18</v>
      </c>
      <c r="J1206" t="n">
        <v>279.72</v>
      </c>
      <c r="K1206" t="n">
        <v>59.19</v>
      </c>
      <c r="L1206" t="n">
        <v>15.25</v>
      </c>
      <c r="M1206" t="n">
        <v>16</v>
      </c>
      <c r="N1206" t="n">
        <v>75.27</v>
      </c>
      <c r="O1206" t="n">
        <v>34732.68</v>
      </c>
      <c r="P1206" t="n">
        <v>356.15</v>
      </c>
      <c r="Q1206" t="n">
        <v>1397.29</v>
      </c>
      <c r="R1206" t="n">
        <v>89.22</v>
      </c>
      <c r="S1206" t="n">
        <v>66.97</v>
      </c>
      <c r="T1206" t="n">
        <v>8521.620000000001</v>
      </c>
      <c r="U1206" t="n">
        <v>0.75</v>
      </c>
      <c r="V1206" t="n">
        <v>0.85</v>
      </c>
      <c r="W1206" t="n">
        <v>5.32</v>
      </c>
      <c r="X1206" t="n">
        <v>0.51</v>
      </c>
      <c r="Y1206" t="n">
        <v>1</v>
      </c>
      <c r="Z1206" t="n">
        <v>10</v>
      </c>
    </row>
    <row r="1207">
      <c r="A1207" t="n">
        <v>58</v>
      </c>
      <c r="B1207" t="n">
        <v>130</v>
      </c>
      <c r="C1207" t="inlineStr">
        <is>
          <t xml:space="preserve">CONCLUIDO	</t>
        </is>
      </c>
      <c r="D1207" t="n">
        <v>3.5295</v>
      </c>
      <c r="E1207" t="n">
        <v>28.33</v>
      </c>
      <c r="F1207" t="n">
        <v>24.65</v>
      </c>
      <c r="G1207" t="n">
        <v>82.16</v>
      </c>
      <c r="H1207" t="n">
        <v>0.98</v>
      </c>
      <c r="I1207" t="n">
        <v>18</v>
      </c>
      <c r="J1207" t="n">
        <v>280.21</v>
      </c>
      <c r="K1207" t="n">
        <v>59.19</v>
      </c>
      <c r="L1207" t="n">
        <v>15.5</v>
      </c>
      <c r="M1207" t="n">
        <v>16</v>
      </c>
      <c r="N1207" t="n">
        <v>75.52</v>
      </c>
      <c r="O1207" t="n">
        <v>34793.36</v>
      </c>
      <c r="P1207" t="n">
        <v>354.33</v>
      </c>
      <c r="Q1207" t="n">
        <v>1397.21</v>
      </c>
      <c r="R1207" t="n">
        <v>88.40000000000001</v>
      </c>
      <c r="S1207" t="n">
        <v>66.97</v>
      </c>
      <c r="T1207" t="n">
        <v>8112.12</v>
      </c>
      <c r="U1207" t="n">
        <v>0.76</v>
      </c>
      <c r="V1207" t="n">
        <v>0.85</v>
      </c>
      <c r="W1207" t="n">
        <v>5.32</v>
      </c>
      <c r="X1207" t="n">
        <v>0.48</v>
      </c>
      <c r="Y1207" t="n">
        <v>1</v>
      </c>
      <c r="Z1207" t="n">
        <v>10</v>
      </c>
    </row>
    <row r="1208">
      <c r="A1208" t="n">
        <v>59</v>
      </c>
      <c r="B1208" t="n">
        <v>130</v>
      </c>
      <c r="C1208" t="inlineStr">
        <is>
          <t xml:space="preserve">CONCLUIDO	</t>
        </is>
      </c>
      <c r="D1208" t="n">
        <v>3.5402</v>
      </c>
      <c r="E1208" t="n">
        <v>28.25</v>
      </c>
      <c r="F1208" t="n">
        <v>24.61</v>
      </c>
      <c r="G1208" t="n">
        <v>86.86</v>
      </c>
      <c r="H1208" t="n">
        <v>1</v>
      </c>
      <c r="I1208" t="n">
        <v>17</v>
      </c>
      <c r="J1208" t="n">
        <v>280.7</v>
      </c>
      <c r="K1208" t="n">
        <v>59.19</v>
      </c>
      <c r="L1208" t="n">
        <v>15.75</v>
      </c>
      <c r="M1208" t="n">
        <v>15</v>
      </c>
      <c r="N1208" t="n">
        <v>75.76000000000001</v>
      </c>
      <c r="O1208" t="n">
        <v>34854.15</v>
      </c>
      <c r="P1208" t="n">
        <v>351.76</v>
      </c>
      <c r="Q1208" t="n">
        <v>1397.21</v>
      </c>
      <c r="R1208" t="n">
        <v>86.98999999999999</v>
      </c>
      <c r="S1208" t="n">
        <v>66.97</v>
      </c>
      <c r="T1208" t="n">
        <v>7410.26</v>
      </c>
      <c r="U1208" t="n">
        <v>0.77</v>
      </c>
      <c r="V1208" t="n">
        <v>0.86</v>
      </c>
      <c r="W1208" t="n">
        <v>5.32</v>
      </c>
      <c r="X1208" t="n">
        <v>0.45</v>
      </c>
      <c r="Y1208" t="n">
        <v>1</v>
      </c>
      <c r="Z1208" t="n">
        <v>10</v>
      </c>
    </row>
    <row r="1209">
      <c r="A1209" t="n">
        <v>60</v>
      </c>
      <c r="B1209" t="n">
        <v>130</v>
      </c>
      <c r="C1209" t="inlineStr">
        <is>
          <t xml:space="preserve">CONCLUIDO	</t>
        </is>
      </c>
      <c r="D1209" t="n">
        <v>3.5411</v>
      </c>
      <c r="E1209" t="n">
        <v>28.24</v>
      </c>
      <c r="F1209" t="n">
        <v>24.6</v>
      </c>
      <c r="G1209" t="n">
        <v>86.84</v>
      </c>
      <c r="H1209" t="n">
        <v>1.01</v>
      </c>
      <c r="I1209" t="n">
        <v>17</v>
      </c>
      <c r="J1209" t="n">
        <v>281.2</v>
      </c>
      <c r="K1209" t="n">
        <v>59.19</v>
      </c>
      <c r="L1209" t="n">
        <v>16</v>
      </c>
      <c r="M1209" t="n">
        <v>15</v>
      </c>
      <c r="N1209" t="n">
        <v>76</v>
      </c>
      <c r="O1209" t="n">
        <v>34915.03</v>
      </c>
      <c r="P1209" t="n">
        <v>351.04</v>
      </c>
      <c r="Q1209" t="n">
        <v>1397.25</v>
      </c>
      <c r="R1209" t="n">
        <v>86.91</v>
      </c>
      <c r="S1209" t="n">
        <v>66.97</v>
      </c>
      <c r="T1209" t="n">
        <v>7372.63</v>
      </c>
      <c r="U1209" t="n">
        <v>0.77</v>
      </c>
      <c r="V1209" t="n">
        <v>0.86</v>
      </c>
      <c r="W1209" t="n">
        <v>5.32</v>
      </c>
      <c r="X1209" t="n">
        <v>0.44</v>
      </c>
      <c r="Y1209" t="n">
        <v>1</v>
      </c>
      <c r="Z1209" t="n">
        <v>10</v>
      </c>
    </row>
    <row r="1210">
      <c r="A1210" t="n">
        <v>61</v>
      </c>
      <c r="B1210" t="n">
        <v>130</v>
      </c>
      <c r="C1210" t="inlineStr">
        <is>
          <t xml:space="preserve">CONCLUIDO	</t>
        </is>
      </c>
      <c r="D1210" t="n">
        <v>3.5393</v>
      </c>
      <c r="E1210" t="n">
        <v>28.25</v>
      </c>
      <c r="F1210" t="n">
        <v>24.62</v>
      </c>
      <c r="G1210" t="n">
        <v>86.89</v>
      </c>
      <c r="H1210" t="n">
        <v>1.03</v>
      </c>
      <c r="I1210" t="n">
        <v>17</v>
      </c>
      <c r="J1210" t="n">
        <v>281.69</v>
      </c>
      <c r="K1210" t="n">
        <v>59.19</v>
      </c>
      <c r="L1210" t="n">
        <v>16.25</v>
      </c>
      <c r="M1210" t="n">
        <v>15</v>
      </c>
      <c r="N1210" t="n">
        <v>76.25</v>
      </c>
      <c r="O1210" t="n">
        <v>34976</v>
      </c>
      <c r="P1210" t="n">
        <v>350.76</v>
      </c>
      <c r="Q1210" t="n">
        <v>1397.17</v>
      </c>
      <c r="R1210" t="n">
        <v>87.37</v>
      </c>
      <c r="S1210" t="n">
        <v>66.97</v>
      </c>
      <c r="T1210" t="n">
        <v>7600.92</v>
      </c>
      <c r="U1210" t="n">
        <v>0.77</v>
      </c>
      <c r="V1210" t="n">
        <v>0.85</v>
      </c>
      <c r="W1210" t="n">
        <v>5.32</v>
      </c>
      <c r="X1210" t="n">
        <v>0.45</v>
      </c>
      <c r="Y1210" t="n">
        <v>1</v>
      </c>
      <c r="Z1210" t="n">
        <v>10</v>
      </c>
    </row>
    <row r="1211">
      <c r="A1211" t="n">
        <v>62</v>
      </c>
      <c r="B1211" t="n">
        <v>130</v>
      </c>
      <c r="C1211" t="inlineStr">
        <is>
          <t xml:space="preserve">CONCLUIDO	</t>
        </is>
      </c>
      <c r="D1211" t="n">
        <v>3.5377</v>
      </c>
      <c r="E1211" t="n">
        <v>28.27</v>
      </c>
      <c r="F1211" t="n">
        <v>24.63</v>
      </c>
      <c r="G1211" t="n">
        <v>86.93000000000001</v>
      </c>
      <c r="H1211" t="n">
        <v>1.04</v>
      </c>
      <c r="I1211" t="n">
        <v>17</v>
      </c>
      <c r="J1211" t="n">
        <v>282.19</v>
      </c>
      <c r="K1211" t="n">
        <v>59.19</v>
      </c>
      <c r="L1211" t="n">
        <v>16.5</v>
      </c>
      <c r="M1211" t="n">
        <v>15</v>
      </c>
      <c r="N1211" t="n">
        <v>76.48999999999999</v>
      </c>
      <c r="O1211" t="n">
        <v>35037.08</v>
      </c>
      <c r="P1211" t="n">
        <v>348.86</v>
      </c>
      <c r="Q1211" t="n">
        <v>1397.24</v>
      </c>
      <c r="R1211" t="n">
        <v>87.55</v>
      </c>
      <c r="S1211" t="n">
        <v>66.97</v>
      </c>
      <c r="T1211" t="n">
        <v>7693</v>
      </c>
      <c r="U1211" t="n">
        <v>0.76</v>
      </c>
      <c r="V1211" t="n">
        <v>0.85</v>
      </c>
      <c r="W1211" t="n">
        <v>5.33</v>
      </c>
      <c r="X1211" t="n">
        <v>0.47</v>
      </c>
      <c r="Y1211" t="n">
        <v>1</v>
      </c>
      <c r="Z1211" t="n">
        <v>10</v>
      </c>
    </row>
    <row r="1212">
      <c r="A1212" t="n">
        <v>63</v>
      </c>
      <c r="B1212" t="n">
        <v>130</v>
      </c>
      <c r="C1212" t="inlineStr">
        <is>
          <t xml:space="preserve">CONCLUIDO	</t>
        </is>
      </c>
      <c r="D1212" t="n">
        <v>3.5481</v>
      </c>
      <c r="E1212" t="n">
        <v>28.18</v>
      </c>
      <c r="F1212" t="n">
        <v>24.6</v>
      </c>
      <c r="G1212" t="n">
        <v>92.23999999999999</v>
      </c>
      <c r="H1212" t="n">
        <v>1.06</v>
      </c>
      <c r="I1212" t="n">
        <v>16</v>
      </c>
      <c r="J1212" t="n">
        <v>282.68</v>
      </c>
      <c r="K1212" t="n">
        <v>59.19</v>
      </c>
      <c r="L1212" t="n">
        <v>16.75</v>
      </c>
      <c r="M1212" t="n">
        <v>14</v>
      </c>
      <c r="N1212" t="n">
        <v>76.73999999999999</v>
      </c>
      <c r="O1212" t="n">
        <v>35098.25</v>
      </c>
      <c r="P1212" t="n">
        <v>348.32</v>
      </c>
      <c r="Q1212" t="n">
        <v>1397.21</v>
      </c>
      <c r="R1212" t="n">
        <v>86.62</v>
      </c>
      <c r="S1212" t="n">
        <v>66.97</v>
      </c>
      <c r="T1212" t="n">
        <v>7232.81</v>
      </c>
      <c r="U1212" t="n">
        <v>0.77</v>
      </c>
      <c r="V1212" t="n">
        <v>0.86</v>
      </c>
      <c r="W1212" t="n">
        <v>5.32</v>
      </c>
      <c r="X1212" t="n">
        <v>0.43</v>
      </c>
      <c r="Y1212" t="n">
        <v>1</v>
      </c>
      <c r="Z1212" t="n">
        <v>10</v>
      </c>
    </row>
    <row r="1213">
      <c r="A1213" t="n">
        <v>64</v>
      </c>
      <c r="B1213" t="n">
        <v>130</v>
      </c>
      <c r="C1213" t="inlineStr">
        <is>
          <t xml:space="preserve">CONCLUIDO	</t>
        </is>
      </c>
      <c r="D1213" t="n">
        <v>3.5477</v>
      </c>
      <c r="E1213" t="n">
        <v>28.19</v>
      </c>
      <c r="F1213" t="n">
        <v>24.6</v>
      </c>
      <c r="G1213" t="n">
        <v>92.25</v>
      </c>
      <c r="H1213" t="n">
        <v>1.07</v>
      </c>
      <c r="I1213" t="n">
        <v>16</v>
      </c>
      <c r="J1213" t="n">
        <v>283.18</v>
      </c>
      <c r="K1213" t="n">
        <v>59.19</v>
      </c>
      <c r="L1213" t="n">
        <v>17</v>
      </c>
      <c r="M1213" t="n">
        <v>14</v>
      </c>
      <c r="N1213" t="n">
        <v>76.98</v>
      </c>
      <c r="O1213" t="n">
        <v>35159.52</v>
      </c>
      <c r="P1213" t="n">
        <v>347.81</v>
      </c>
      <c r="Q1213" t="n">
        <v>1397.26</v>
      </c>
      <c r="R1213" t="n">
        <v>86.84</v>
      </c>
      <c r="S1213" t="n">
        <v>66.97</v>
      </c>
      <c r="T1213" t="n">
        <v>7343.46</v>
      </c>
      <c r="U1213" t="n">
        <v>0.77</v>
      </c>
      <c r="V1213" t="n">
        <v>0.86</v>
      </c>
      <c r="W1213" t="n">
        <v>5.32</v>
      </c>
      <c r="X1213" t="n">
        <v>0.43</v>
      </c>
      <c r="Y1213" t="n">
        <v>1</v>
      </c>
      <c r="Z1213" t="n">
        <v>10</v>
      </c>
    </row>
    <row r="1214">
      <c r="A1214" t="n">
        <v>65</v>
      </c>
      <c r="B1214" t="n">
        <v>130</v>
      </c>
      <c r="C1214" t="inlineStr">
        <is>
          <t xml:space="preserve">CONCLUIDO	</t>
        </is>
      </c>
      <c r="D1214" t="n">
        <v>3.5467</v>
      </c>
      <c r="E1214" t="n">
        <v>28.2</v>
      </c>
      <c r="F1214" t="n">
        <v>24.61</v>
      </c>
      <c r="G1214" t="n">
        <v>92.28</v>
      </c>
      <c r="H1214" t="n">
        <v>1.08</v>
      </c>
      <c r="I1214" t="n">
        <v>16</v>
      </c>
      <c r="J1214" t="n">
        <v>283.68</v>
      </c>
      <c r="K1214" t="n">
        <v>59.19</v>
      </c>
      <c r="L1214" t="n">
        <v>17.25</v>
      </c>
      <c r="M1214" t="n">
        <v>14</v>
      </c>
      <c r="N1214" t="n">
        <v>77.23</v>
      </c>
      <c r="O1214" t="n">
        <v>35220.89</v>
      </c>
      <c r="P1214" t="n">
        <v>347.3</v>
      </c>
      <c r="Q1214" t="n">
        <v>1397.21</v>
      </c>
      <c r="R1214" t="n">
        <v>87.11</v>
      </c>
      <c r="S1214" t="n">
        <v>66.97</v>
      </c>
      <c r="T1214" t="n">
        <v>7476.1</v>
      </c>
      <c r="U1214" t="n">
        <v>0.77</v>
      </c>
      <c r="V1214" t="n">
        <v>0.86</v>
      </c>
      <c r="W1214" t="n">
        <v>5.32</v>
      </c>
      <c r="X1214" t="n">
        <v>0.44</v>
      </c>
      <c r="Y1214" t="n">
        <v>1</v>
      </c>
      <c r="Z1214" t="n">
        <v>10</v>
      </c>
    </row>
    <row r="1215">
      <c r="A1215" t="n">
        <v>66</v>
      </c>
      <c r="B1215" t="n">
        <v>130</v>
      </c>
      <c r="C1215" t="inlineStr">
        <is>
          <t xml:space="preserve">CONCLUIDO	</t>
        </is>
      </c>
      <c r="D1215" t="n">
        <v>3.5484</v>
      </c>
      <c r="E1215" t="n">
        <v>28.18</v>
      </c>
      <c r="F1215" t="n">
        <v>24.59</v>
      </c>
      <c r="G1215" t="n">
        <v>92.23</v>
      </c>
      <c r="H1215" t="n">
        <v>1.1</v>
      </c>
      <c r="I1215" t="n">
        <v>16</v>
      </c>
      <c r="J1215" t="n">
        <v>284.17</v>
      </c>
      <c r="K1215" t="n">
        <v>59.19</v>
      </c>
      <c r="L1215" t="n">
        <v>17.5</v>
      </c>
      <c r="M1215" t="n">
        <v>14</v>
      </c>
      <c r="N1215" t="n">
        <v>77.48</v>
      </c>
      <c r="O1215" t="n">
        <v>35282.36</v>
      </c>
      <c r="P1215" t="n">
        <v>345.73</v>
      </c>
      <c r="Q1215" t="n">
        <v>1397.29</v>
      </c>
      <c r="R1215" t="n">
        <v>86.58</v>
      </c>
      <c r="S1215" t="n">
        <v>66.97</v>
      </c>
      <c r="T1215" t="n">
        <v>7212.06</v>
      </c>
      <c r="U1215" t="n">
        <v>0.77</v>
      </c>
      <c r="V1215" t="n">
        <v>0.86</v>
      </c>
      <c r="W1215" t="n">
        <v>5.32</v>
      </c>
      <c r="X1215" t="n">
        <v>0.43</v>
      </c>
      <c r="Y1215" t="n">
        <v>1</v>
      </c>
      <c r="Z1215" t="n">
        <v>10</v>
      </c>
    </row>
    <row r="1216">
      <c r="A1216" t="n">
        <v>67</v>
      </c>
      <c r="B1216" t="n">
        <v>130</v>
      </c>
      <c r="C1216" t="inlineStr">
        <is>
          <t xml:space="preserve">CONCLUIDO	</t>
        </is>
      </c>
      <c r="D1216" t="n">
        <v>3.5592</v>
      </c>
      <c r="E1216" t="n">
        <v>28.1</v>
      </c>
      <c r="F1216" t="n">
        <v>24.56</v>
      </c>
      <c r="G1216" t="n">
        <v>98.23</v>
      </c>
      <c r="H1216" t="n">
        <v>1.11</v>
      </c>
      <c r="I1216" t="n">
        <v>15</v>
      </c>
      <c r="J1216" t="n">
        <v>284.67</v>
      </c>
      <c r="K1216" t="n">
        <v>59.19</v>
      </c>
      <c r="L1216" t="n">
        <v>17.75</v>
      </c>
      <c r="M1216" t="n">
        <v>13</v>
      </c>
      <c r="N1216" t="n">
        <v>77.73</v>
      </c>
      <c r="O1216" t="n">
        <v>35343.92</v>
      </c>
      <c r="P1216" t="n">
        <v>344.24</v>
      </c>
      <c r="Q1216" t="n">
        <v>1397.19</v>
      </c>
      <c r="R1216" t="n">
        <v>85.41</v>
      </c>
      <c r="S1216" t="n">
        <v>66.97</v>
      </c>
      <c r="T1216" t="n">
        <v>6633.01</v>
      </c>
      <c r="U1216" t="n">
        <v>0.78</v>
      </c>
      <c r="V1216" t="n">
        <v>0.86</v>
      </c>
      <c r="W1216" t="n">
        <v>5.32</v>
      </c>
      <c r="X1216" t="n">
        <v>0.39</v>
      </c>
      <c r="Y1216" t="n">
        <v>1</v>
      </c>
      <c r="Z1216" t="n">
        <v>10</v>
      </c>
    </row>
    <row r="1217">
      <c r="A1217" t="n">
        <v>68</v>
      </c>
      <c r="B1217" t="n">
        <v>130</v>
      </c>
      <c r="C1217" t="inlineStr">
        <is>
          <t xml:space="preserve">CONCLUIDO	</t>
        </is>
      </c>
      <c r="D1217" t="n">
        <v>3.5588</v>
      </c>
      <c r="E1217" t="n">
        <v>28.1</v>
      </c>
      <c r="F1217" t="n">
        <v>24.56</v>
      </c>
      <c r="G1217" t="n">
        <v>98.23999999999999</v>
      </c>
      <c r="H1217" t="n">
        <v>1.12</v>
      </c>
      <c r="I1217" t="n">
        <v>15</v>
      </c>
      <c r="J1217" t="n">
        <v>285.17</v>
      </c>
      <c r="K1217" t="n">
        <v>59.19</v>
      </c>
      <c r="L1217" t="n">
        <v>18</v>
      </c>
      <c r="M1217" t="n">
        <v>13</v>
      </c>
      <c r="N1217" t="n">
        <v>77.98</v>
      </c>
      <c r="O1217" t="n">
        <v>35405.59</v>
      </c>
      <c r="P1217" t="n">
        <v>343.24</v>
      </c>
      <c r="Q1217" t="n">
        <v>1397.23</v>
      </c>
      <c r="R1217" t="n">
        <v>85.36</v>
      </c>
      <c r="S1217" t="n">
        <v>66.97</v>
      </c>
      <c r="T1217" t="n">
        <v>6608.38</v>
      </c>
      <c r="U1217" t="n">
        <v>0.78</v>
      </c>
      <c r="V1217" t="n">
        <v>0.86</v>
      </c>
      <c r="W1217" t="n">
        <v>5.32</v>
      </c>
      <c r="X1217" t="n">
        <v>0.4</v>
      </c>
      <c r="Y1217" t="n">
        <v>1</v>
      </c>
      <c r="Z1217" t="n">
        <v>10</v>
      </c>
    </row>
    <row r="1218">
      <c r="A1218" t="n">
        <v>69</v>
      </c>
      <c r="B1218" t="n">
        <v>130</v>
      </c>
      <c r="C1218" t="inlineStr">
        <is>
          <t xml:space="preserve">CONCLUIDO	</t>
        </is>
      </c>
      <c r="D1218" t="n">
        <v>3.5568</v>
      </c>
      <c r="E1218" t="n">
        <v>28.12</v>
      </c>
      <c r="F1218" t="n">
        <v>24.58</v>
      </c>
      <c r="G1218" t="n">
        <v>98.31</v>
      </c>
      <c r="H1218" t="n">
        <v>1.14</v>
      </c>
      <c r="I1218" t="n">
        <v>15</v>
      </c>
      <c r="J1218" t="n">
        <v>285.67</v>
      </c>
      <c r="K1218" t="n">
        <v>59.19</v>
      </c>
      <c r="L1218" t="n">
        <v>18.25</v>
      </c>
      <c r="M1218" t="n">
        <v>13</v>
      </c>
      <c r="N1218" t="n">
        <v>78.23</v>
      </c>
      <c r="O1218" t="n">
        <v>35467.36</v>
      </c>
      <c r="P1218" t="n">
        <v>342.26</v>
      </c>
      <c r="Q1218" t="n">
        <v>1397.18</v>
      </c>
      <c r="R1218" t="n">
        <v>85.97</v>
      </c>
      <c r="S1218" t="n">
        <v>66.97</v>
      </c>
      <c r="T1218" t="n">
        <v>6911.24</v>
      </c>
      <c r="U1218" t="n">
        <v>0.78</v>
      </c>
      <c r="V1218" t="n">
        <v>0.86</v>
      </c>
      <c r="W1218" t="n">
        <v>5.32</v>
      </c>
      <c r="X1218" t="n">
        <v>0.41</v>
      </c>
      <c r="Y1218" t="n">
        <v>1</v>
      </c>
      <c r="Z1218" t="n">
        <v>10</v>
      </c>
    </row>
    <row r="1219">
      <c r="A1219" t="n">
        <v>70</v>
      </c>
      <c r="B1219" t="n">
        <v>130</v>
      </c>
      <c r="C1219" t="inlineStr">
        <is>
          <t xml:space="preserve">CONCLUIDO	</t>
        </is>
      </c>
      <c r="D1219" t="n">
        <v>3.5582</v>
      </c>
      <c r="E1219" t="n">
        <v>28.1</v>
      </c>
      <c r="F1219" t="n">
        <v>24.57</v>
      </c>
      <c r="G1219" t="n">
        <v>98.26000000000001</v>
      </c>
      <c r="H1219" t="n">
        <v>1.15</v>
      </c>
      <c r="I1219" t="n">
        <v>15</v>
      </c>
      <c r="J1219" t="n">
        <v>286.18</v>
      </c>
      <c r="K1219" t="n">
        <v>59.19</v>
      </c>
      <c r="L1219" t="n">
        <v>18.5</v>
      </c>
      <c r="M1219" t="n">
        <v>13</v>
      </c>
      <c r="N1219" t="n">
        <v>78.48</v>
      </c>
      <c r="O1219" t="n">
        <v>35529.23</v>
      </c>
      <c r="P1219" t="n">
        <v>339.45</v>
      </c>
      <c r="Q1219" t="n">
        <v>1397.17</v>
      </c>
      <c r="R1219" t="n">
        <v>85.53</v>
      </c>
      <c r="S1219" t="n">
        <v>66.97</v>
      </c>
      <c r="T1219" t="n">
        <v>6691.55</v>
      </c>
      <c r="U1219" t="n">
        <v>0.78</v>
      </c>
      <c r="V1219" t="n">
        <v>0.86</v>
      </c>
      <c r="W1219" t="n">
        <v>5.32</v>
      </c>
      <c r="X1219" t="n">
        <v>0.4</v>
      </c>
      <c r="Y1219" t="n">
        <v>1</v>
      </c>
      <c r="Z1219" t="n">
        <v>10</v>
      </c>
    </row>
    <row r="1220">
      <c r="A1220" t="n">
        <v>71</v>
      </c>
      <c r="B1220" t="n">
        <v>130</v>
      </c>
      <c r="C1220" t="inlineStr">
        <is>
          <t xml:space="preserve">CONCLUIDO	</t>
        </is>
      </c>
      <c r="D1220" t="n">
        <v>3.5691</v>
      </c>
      <c r="E1220" t="n">
        <v>28.02</v>
      </c>
      <c r="F1220" t="n">
        <v>24.53</v>
      </c>
      <c r="G1220" t="n">
        <v>105.12</v>
      </c>
      <c r="H1220" t="n">
        <v>1.16</v>
      </c>
      <c r="I1220" t="n">
        <v>14</v>
      </c>
      <c r="J1220" t="n">
        <v>286.68</v>
      </c>
      <c r="K1220" t="n">
        <v>59.19</v>
      </c>
      <c r="L1220" t="n">
        <v>18.75</v>
      </c>
      <c r="M1220" t="n">
        <v>12</v>
      </c>
      <c r="N1220" t="n">
        <v>78.73999999999999</v>
      </c>
      <c r="O1220" t="n">
        <v>35591.33</v>
      </c>
      <c r="P1220" t="n">
        <v>337.81</v>
      </c>
      <c r="Q1220" t="n">
        <v>1397.24</v>
      </c>
      <c r="R1220" t="n">
        <v>84.54000000000001</v>
      </c>
      <c r="S1220" t="n">
        <v>66.97</v>
      </c>
      <c r="T1220" t="n">
        <v>6200.75</v>
      </c>
      <c r="U1220" t="n">
        <v>0.79</v>
      </c>
      <c r="V1220" t="n">
        <v>0.86</v>
      </c>
      <c r="W1220" t="n">
        <v>5.31</v>
      </c>
      <c r="X1220" t="n">
        <v>0.36</v>
      </c>
      <c r="Y1220" t="n">
        <v>1</v>
      </c>
      <c r="Z1220" t="n">
        <v>10</v>
      </c>
    </row>
    <row r="1221">
      <c r="A1221" t="n">
        <v>72</v>
      </c>
      <c r="B1221" t="n">
        <v>130</v>
      </c>
      <c r="C1221" t="inlineStr">
        <is>
          <t xml:space="preserve">CONCLUIDO	</t>
        </is>
      </c>
      <c r="D1221" t="n">
        <v>3.5698</v>
      </c>
      <c r="E1221" t="n">
        <v>28.01</v>
      </c>
      <c r="F1221" t="n">
        <v>24.52</v>
      </c>
      <c r="G1221" t="n">
        <v>105.1</v>
      </c>
      <c r="H1221" t="n">
        <v>1.18</v>
      </c>
      <c r="I1221" t="n">
        <v>14</v>
      </c>
      <c r="J1221" t="n">
        <v>287.18</v>
      </c>
      <c r="K1221" t="n">
        <v>59.19</v>
      </c>
      <c r="L1221" t="n">
        <v>19</v>
      </c>
      <c r="M1221" t="n">
        <v>12</v>
      </c>
      <c r="N1221" t="n">
        <v>78.98999999999999</v>
      </c>
      <c r="O1221" t="n">
        <v>35653.4</v>
      </c>
      <c r="P1221" t="n">
        <v>337.65</v>
      </c>
      <c r="Q1221" t="n">
        <v>1397.17</v>
      </c>
      <c r="R1221" t="n">
        <v>84.28</v>
      </c>
      <c r="S1221" t="n">
        <v>66.97</v>
      </c>
      <c r="T1221" t="n">
        <v>6069.3</v>
      </c>
      <c r="U1221" t="n">
        <v>0.79</v>
      </c>
      <c r="V1221" t="n">
        <v>0.86</v>
      </c>
      <c r="W1221" t="n">
        <v>5.31</v>
      </c>
      <c r="X1221" t="n">
        <v>0.36</v>
      </c>
      <c r="Y1221" t="n">
        <v>1</v>
      </c>
      <c r="Z1221" t="n">
        <v>10</v>
      </c>
    </row>
    <row r="1222">
      <c r="A1222" t="n">
        <v>73</v>
      </c>
      <c r="B1222" t="n">
        <v>130</v>
      </c>
      <c r="C1222" t="inlineStr">
        <is>
          <t xml:space="preserve">CONCLUIDO	</t>
        </is>
      </c>
      <c r="D1222" t="n">
        <v>3.5679</v>
      </c>
      <c r="E1222" t="n">
        <v>28.03</v>
      </c>
      <c r="F1222" t="n">
        <v>24.54</v>
      </c>
      <c r="G1222" t="n">
        <v>105.16</v>
      </c>
      <c r="H1222" t="n">
        <v>1.19</v>
      </c>
      <c r="I1222" t="n">
        <v>14</v>
      </c>
      <c r="J1222" t="n">
        <v>287.69</v>
      </c>
      <c r="K1222" t="n">
        <v>59.19</v>
      </c>
      <c r="L1222" t="n">
        <v>19.25</v>
      </c>
      <c r="M1222" t="n">
        <v>12</v>
      </c>
      <c r="N1222" t="n">
        <v>79.23999999999999</v>
      </c>
      <c r="O1222" t="n">
        <v>35715.58</v>
      </c>
      <c r="P1222" t="n">
        <v>336.37</v>
      </c>
      <c r="Q1222" t="n">
        <v>1397.18</v>
      </c>
      <c r="R1222" t="n">
        <v>84.73</v>
      </c>
      <c r="S1222" t="n">
        <v>66.97</v>
      </c>
      <c r="T1222" t="n">
        <v>6296.09</v>
      </c>
      <c r="U1222" t="n">
        <v>0.79</v>
      </c>
      <c r="V1222" t="n">
        <v>0.86</v>
      </c>
      <c r="W1222" t="n">
        <v>5.32</v>
      </c>
      <c r="X1222" t="n">
        <v>0.37</v>
      </c>
      <c r="Y1222" t="n">
        <v>1</v>
      </c>
      <c r="Z1222" t="n">
        <v>10</v>
      </c>
    </row>
    <row r="1223">
      <c r="A1223" t="n">
        <v>74</v>
      </c>
      <c r="B1223" t="n">
        <v>130</v>
      </c>
      <c r="C1223" t="inlineStr">
        <is>
          <t xml:space="preserve">CONCLUIDO	</t>
        </is>
      </c>
      <c r="D1223" t="n">
        <v>3.568</v>
      </c>
      <c r="E1223" t="n">
        <v>28.03</v>
      </c>
      <c r="F1223" t="n">
        <v>24.54</v>
      </c>
      <c r="G1223" t="n">
        <v>105.16</v>
      </c>
      <c r="H1223" t="n">
        <v>1.2</v>
      </c>
      <c r="I1223" t="n">
        <v>14</v>
      </c>
      <c r="J1223" t="n">
        <v>288.19</v>
      </c>
      <c r="K1223" t="n">
        <v>59.19</v>
      </c>
      <c r="L1223" t="n">
        <v>19.5</v>
      </c>
      <c r="M1223" t="n">
        <v>12</v>
      </c>
      <c r="N1223" t="n">
        <v>79.5</v>
      </c>
      <c r="O1223" t="n">
        <v>35777.86</v>
      </c>
      <c r="P1223" t="n">
        <v>332.53</v>
      </c>
      <c r="Q1223" t="n">
        <v>1397.23</v>
      </c>
      <c r="R1223" t="n">
        <v>84.56999999999999</v>
      </c>
      <c r="S1223" t="n">
        <v>66.97</v>
      </c>
      <c r="T1223" t="n">
        <v>6218.95</v>
      </c>
      <c r="U1223" t="n">
        <v>0.79</v>
      </c>
      <c r="V1223" t="n">
        <v>0.86</v>
      </c>
      <c r="W1223" t="n">
        <v>5.32</v>
      </c>
      <c r="X1223" t="n">
        <v>0.37</v>
      </c>
      <c r="Y1223" t="n">
        <v>1</v>
      </c>
      <c r="Z1223" t="n">
        <v>10</v>
      </c>
    </row>
    <row r="1224">
      <c r="A1224" t="n">
        <v>75</v>
      </c>
      <c r="B1224" t="n">
        <v>130</v>
      </c>
      <c r="C1224" t="inlineStr">
        <is>
          <t xml:space="preserve">CONCLUIDO	</t>
        </is>
      </c>
      <c r="D1224" t="n">
        <v>3.5786</v>
      </c>
      <c r="E1224" t="n">
        <v>27.94</v>
      </c>
      <c r="F1224" t="n">
        <v>24.5</v>
      </c>
      <c r="G1224" t="n">
        <v>113.09</v>
      </c>
      <c r="H1224" t="n">
        <v>1.22</v>
      </c>
      <c r="I1224" t="n">
        <v>13</v>
      </c>
      <c r="J1224" t="n">
        <v>288.7</v>
      </c>
      <c r="K1224" t="n">
        <v>59.19</v>
      </c>
      <c r="L1224" t="n">
        <v>19.75</v>
      </c>
      <c r="M1224" t="n">
        <v>11</v>
      </c>
      <c r="N1224" t="n">
        <v>79.75</v>
      </c>
      <c r="O1224" t="n">
        <v>35840.25</v>
      </c>
      <c r="P1224" t="n">
        <v>330.97</v>
      </c>
      <c r="Q1224" t="n">
        <v>1397.18</v>
      </c>
      <c r="R1224" t="n">
        <v>83.59999999999999</v>
      </c>
      <c r="S1224" t="n">
        <v>66.97</v>
      </c>
      <c r="T1224" t="n">
        <v>5737.84</v>
      </c>
      <c r="U1224" t="n">
        <v>0.8</v>
      </c>
      <c r="V1224" t="n">
        <v>0.86</v>
      </c>
      <c r="W1224" t="n">
        <v>5.31</v>
      </c>
      <c r="X1224" t="n">
        <v>0.34</v>
      </c>
      <c r="Y1224" t="n">
        <v>1</v>
      </c>
      <c r="Z1224" t="n">
        <v>10</v>
      </c>
    </row>
    <row r="1225">
      <c r="A1225" t="n">
        <v>76</v>
      </c>
      <c r="B1225" t="n">
        <v>130</v>
      </c>
      <c r="C1225" t="inlineStr">
        <is>
          <t xml:space="preserve">CONCLUIDO	</t>
        </is>
      </c>
      <c r="D1225" t="n">
        <v>3.5766</v>
      </c>
      <c r="E1225" t="n">
        <v>27.96</v>
      </c>
      <c r="F1225" t="n">
        <v>24.52</v>
      </c>
      <c r="G1225" t="n">
        <v>113.16</v>
      </c>
      <c r="H1225" t="n">
        <v>1.23</v>
      </c>
      <c r="I1225" t="n">
        <v>13</v>
      </c>
      <c r="J1225" t="n">
        <v>289.2</v>
      </c>
      <c r="K1225" t="n">
        <v>59.19</v>
      </c>
      <c r="L1225" t="n">
        <v>20</v>
      </c>
      <c r="M1225" t="n">
        <v>11</v>
      </c>
      <c r="N1225" t="n">
        <v>80.01000000000001</v>
      </c>
      <c r="O1225" t="n">
        <v>35902.74</v>
      </c>
      <c r="P1225" t="n">
        <v>332.35</v>
      </c>
      <c r="Q1225" t="n">
        <v>1397.18</v>
      </c>
      <c r="R1225" t="n">
        <v>83.98999999999999</v>
      </c>
      <c r="S1225" t="n">
        <v>66.97</v>
      </c>
      <c r="T1225" t="n">
        <v>5932.13</v>
      </c>
      <c r="U1225" t="n">
        <v>0.8</v>
      </c>
      <c r="V1225" t="n">
        <v>0.86</v>
      </c>
      <c r="W1225" t="n">
        <v>5.32</v>
      </c>
      <c r="X1225" t="n">
        <v>0.35</v>
      </c>
      <c r="Y1225" t="n">
        <v>1</v>
      </c>
      <c r="Z1225" t="n">
        <v>10</v>
      </c>
    </row>
    <row r="1226">
      <c r="A1226" t="n">
        <v>77</v>
      </c>
      <c r="B1226" t="n">
        <v>130</v>
      </c>
      <c r="C1226" t="inlineStr">
        <is>
          <t xml:space="preserve">CONCLUIDO	</t>
        </is>
      </c>
      <c r="D1226" t="n">
        <v>3.5764</v>
      </c>
      <c r="E1226" t="n">
        <v>27.96</v>
      </c>
      <c r="F1226" t="n">
        <v>24.52</v>
      </c>
      <c r="G1226" t="n">
        <v>113.17</v>
      </c>
      <c r="H1226" t="n">
        <v>1.24</v>
      </c>
      <c r="I1226" t="n">
        <v>13</v>
      </c>
      <c r="J1226" t="n">
        <v>289.71</v>
      </c>
      <c r="K1226" t="n">
        <v>59.19</v>
      </c>
      <c r="L1226" t="n">
        <v>20.25</v>
      </c>
      <c r="M1226" t="n">
        <v>10</v>
      </c>
      <c r="N1226" t="n">
        <v>80.27</v>
      </c>
      <c r="O1226" t="n">
        <v>35965.33</v>
      </c>
      <c r="P1226" t="n">
        <v>332.17</v>
      </c>
      <c r="Q1226" t="n">
        <v>1397.22</v>
      </c>
      <c r="R1226" t="n">
        <v>84.16</v>
      </c>
      <c r="S1226" t="n">
        <v>66.97</v>
      </c>
      <c r="T1226" t="n">
        <v>6015.56</v>
      </c>
      <c r="U1226" t="n">
        <v>0.8</v>
      </c>
      <c r="V1226" t="n">
        <v>0.86</v>
      </c>
      <c r="W1226" t="n">
        <v>5.32</v>
      </c>
      <c r="X1226" t="n">
        <v>0.35</v>
      </c>
      <c r="Y1226" t="n">
        <v>1</v>
      </c>
      <c r="Z1226" t="n">
        <v>10</v>
      </c>
    </row>
    <row r="1227">
      <c r="A1227" t="n">
        <v>78</v>
      </c>
      <c r="B1227" t="n">
        <v>130</v>
      </c>
      <c r="C1227" t="inlineStr">
        <is>
          <t xml:space="preserve">CONCLUIDO	</t>
        </is>
      </c>
      <c r="D1227" t="n">
        <v>3.5768</v>
      </c>
      <c r="E1227" t="n">
        <v>27.96</v>
      </c>
      <c r="F1227" t="n">
        <v>24.52</v>
      </c>
      <c r="G1227" t="n">
        <v>113.16</v>
      </c>
      <c r="H1227" t="n">
        <v>1.26</v>
      </c>
      <c r="I1227" t="n">
        <v>13</v>
      </c>
      <c r="J1227" t="n">
        <v>290.22</v>
      </c>
      <c r="K1227" t="n">
        <v>59.19</v>
      </c>
      <c r="L1227" t="n">
        <v>20.5</v>
      </c>
      <c r="M1227" t="n">
        <v>9</v>
      </c>
      <c r="N1227" t="n">
        <v>80.53</v>
      </c>
      <c r="O1227" t="n">
        <v>36028.03</v>
      </c>
      <c r="P1227" t="n">
        <v>332.41</v>
      </c>
      <c r="Q1227" t="n">
        <v>1397.19</v>
      </c>
      <c r="R1227" t="n">
        <v>84.06999999999999</v>
      </c>
      <c r="S1227" t="n">
        <v>66.97</v>
      </c>
      <c r="T1227" t="n">
        <v>5973.51</v>
      </c>
      <c r="U1227" t="n">
        <v>0.8</v>
      </c>
      <c r="V1227" t="n">
        <v>0.86</v>
      </c>
      <c r="W1227" t="n">
        <v>5.32</v>
      </c>
      <c r="X1227" t="n">
        <v>0.35</v>
      </c>
      <c r="Y1227" t="n">
        <v>1</v>
      </c>
      <c r="Z1227" t="n">
        <v>10</v>
      </c>
    </row>
    <row r="1228">
      <c r="A1228" t="n">
        <v>79</v>
      </c>
      <c r="B1228" t="n">
        <v>130</v>
      </c>
      <c r="C1228" t="inlineStr">
        <is>
          <t xml:space="preserve">CONCLUIDO	</t>
        </is>
      </c>
      <c r="D1228" t="n">
        <v>3.5771</v>
      </c>
      <c r="E1228" t="n">
        <v>27.96</v>
      </c>
      <c r="F1228" t="n">
        <v>24.52</v>
      </c>
      <c r="G1228" t="n">
        <v>113.15</v>
      </c>
      <c r="H1228" t="n">
        <v>1.27</v>
      </c>
      <c r="I1228" t="n">
        <v>13</v>
      </c>
      <c r="J1228" t="n">
        <v>290.73</v>
      </c>
      <c r="K1228" t="n">
        <v>59.19</v>
      </c>
      <c r="L1228" t="n">
        <v>20.75</v>
      </c>
      <c r="M1228" t="n">
        <v>8</v>
      </c>
      <c r="N1228" t="n">
        <v>80.79000000000001</v>
      </c>
      <c r="O1228" t="n">
        <v>36090.84</v>
      </c>
      <c r="P1228" t="n">
        <v>329.98</v>
      </c>
      <c r="Q1228" t="n">
        <v>1397.18</v>
      </c>
      <c r="R1228" t="n">
        <v>83.90000000000001</v>
      </c>
      <c r="S1228" t="n">
        <v>66.97</v>
      </c>
      <c r="T1228" t="n">
        <v>5886.97</v>
      </c>
      <c r="U1228" t="n">
        <v>0.8</v>
      </c>
      <c r="V1228" t="n">
        <v>0.86</v>
      </c>
      <c r="W1228" t="n">
        <v>5.32</v>
      </c>
      <c r="X1228" t="n">
        <v>0.35</v>
      </c>
      <c r="Y1228" t="n">
        <v>1</v>
      </c>
      <c r="Z1228" t="n">
        <v>10</v>
      </c>
    </row>
    <row r="1229">
      <c r="A1229" t="n">
        <v>80</v>
      </c>
      <c r="B1229" t="n">
        <v>130</v>
      </c>
      <c r="C1229" t="inlineStr">
        <is>
          <t xml:space="preserve">CONCLUIDO	</t>
        </is>
      </c>
      <c r="D1229" t="n">
        <v>3.5771</v>
      </c>
      <c r="E1229" t="n">
        <v>27.96</v>
      </c>
      <c r="F1229" t="n">
        <v>24.51</v>
      </c>
      <c r="G1229" t="n">
        <v>113.14</v>
      </c>
      <c r="H1229" t="n">
        <v>1.28</v>
      </c>
      <c r="I1229" t="n">
        <v>13</v>
      </c>
      <c r="J1229" t="n">
        <v>291.24</v>
      </c>
      <c r="K1229" t="n">
        <v>59.19</v>
      </c>
      <c r="L1229" t="n">
        <v>21</v>
      </c>
      <c r="M1229" t="n">
        <v>8</v>
      </c>
      <c r="N1229" t="n">
        <v>81.05</v>
      </c>
      <c r="O1229" t="n">
        <v>36153.75</v>
      </c>
      <c r="P1229" t="n">
        <v>328.79</v>
      </c>
      <c r="Q1229" t="n">
        <v>1397.17</v>
      </c>
      <c r="R1229" t="n">
        <v>83.88</v>
      </c>
      <c r="S1229" t="n">
        <v>66.97</v>
      </c>
      <c r="T1229" t="n">
        <v>5875.34</v>
      </c>
      <c r="U1229" t="n">
        <v>0.8</v>
      </c>
      <c r="V1229" t="n">
        <v>0.86</v>
      </c>
      <c r="W1229" t="n">
        <v>5.32</v>
      </c>
      <c r="X1229" t="n">
        <v>0.35</v>
      </c>
      <c r="Y1229" t="n">
        <v>1</v>
      </c>
      <c r="Z1229" t="n">
        <v>10</v>
      </c>
    </row>
    <row r="1230">
      <c r="A1230" t="n">
        <v>81</v>
      </c>
      <c r="B1230" t="n">
        <v>130</v>
      </c>
      <c r="C1230" t="inlineStr">
        <is>
          <t xml:space="preserve">CONCLUIDO	</t>
        </is>
      </c>
      <c r="D1230" t="n">
        <v>3.5766</v>
      </c>
      <c r="E1230" t="n">
        <v>27.96</v>
      </c>
      <c r="F1230" t="n">
        <v>24.52</v>
      </c>
      <c r="G1230" t="n">
        <v>113.17</v>
      </c>
      <c r="H1230" t="n">
        <v>1.3</v>
      </c>
      <c r="I1230" t="n">
        <v>13</v>
      </c>
      <c r="J1230" t="n">
        <v>291.75</v>
      </c>
      <c r="K1230" t="n">
        <v>59.19</v>
      </c>
      <c r="L1230" t="n">
        <v>21.25</v>
      </c>
      <c r="M1230" t="n">
        <v>5</v>
      </c>
      <c r="N1230" t="n">
        <v>81.31</v>
      </c>
      <c r="O1230" t="n">
        <v>36216.77</v>
      </c>
      <c r="P1230" t="n">
        <v>328.59</v>
      </c>
      <c r="Q1230" t="n">
        <v>1397.26</v>
      </c>
      <c r="R1230" t="n">
        <v>83.97</v>
      </c>
      <c r="S1230" t="n">
        <v>66.97</v>
      </c>
      <c r="T1230" t="n">
        <v>5924.04</v>
      </c>
      <c r="U1230" t="n">
        <v>0.8</v>
      </c>
      <c r="V1230" t="n">
        <v>0.86</v>
      </c>
      <c r="W1230" t="n">
        <v>5.32</v>
      </c>
      <c r="X1230" t="n">
        <v>0.35</v>
      </c>
      <c r="Y1230" t="n">
        <v>1</v>
      </c>
      <c r="Z1230" t="n">
        <v>10</v>
      </c>
    </row>
    <row r="1231">
      <c r="A1231" t="n">
        <v>82</v>
      </c>
      <c r="B1231" t="n">
        <v>130</v>
      </c>
      <c r="C1231" t="inlineStr">
        <is>
          <t xml:space="preserve">CONCLUIDO	</t>
        </is>
      </c>
      <c r="D1231" t="n">
        <v>3.5865</v>
      </c>
      <c r="E1231" t="n">
        <v>27.88</v>
      </c>
      <c r="F1231" t="n">
        <v>24.49</v>
      </c>
      <c r="G1231" t="n">
        <v>122.45</v>
      </c>
      <c r="H1231" t="n">
        <v>1.31</v>
      </c>
      <c r="I1231" t="n">
        <v>12</v>
      </c>
      <c r="J1231" t="n">
        <v>292.26</v>
      </c>
      <c r="K1231" t="n">
        <v>59.19</v>
      </c>
      <c r="L1231" t="n">
        <v>21.5</v>
      </c>
      <c r="M1231" t="n">
        <v>4</v>
      </c>
      <c r="N1231" t="n">
        <v>81.56999999999999</v>
      </c>
      <c r="O1231" t="n">
        <v>36279.9</v>
      </c>
      <c r="P1231" t="n">
        <v>325.92</v>
      </c>
      <c r="Q1231" t="n">
        <v>1397.22</v>
      </c>
      <c r="R1231" t="n">
        <v>83.03</v>
      </c>
      <c r="S1231" t="n">
        <v>66.97</v>
      </c>
      <c r="T1231" t="n">
        <v>5455.05</v>
      </c>
      <c r="U1231" t="n">
        <v>0.8100000000000001</v>
      </c>
      <c r="V1231" t="n">
        <v>0.86</v>
      </c>
      <c r="W1231" t="n">
        <v>5.32</v>
      </c>
      <c r="X1231" t="n">
        <v>0.33</v>
      </c>
      <c r="Y1231" t="n">
        <v>1</v>
      </c>
      <c r="Z1231" t="n">
        <v>10</v>
      </c>
    </row>
    <row r="1232">
      <c r="A1232" t="n">
        <v>83</v>
      </c>
      <c r="B1232" t="n">
        <v>130</v>
      </c>
      <c r="C1232" t="inlineStr">
        <is>
          <t xml:space="preserve">CONCLUIDO	</t>
        </is>
      </c>
      <c r="D1232" t="n">
        <v>3.5871</v>
      </c>
      <c r="E1232" t="n">
        <v>27.88</v>
      </c>
      <c r="F1232" t="n">
        <v>24.49</v>
      </c>
      <c r="G1232" t="n">
        <v>122.43</v>
      </c>
      <c r="H1232" t="n">
        <v>1.32</v>
      </c>
      <c r="I1232" t="n">
        <v>12</v>
      </c>
      <c r="J1232" t="n">
        <v>292.77</v>
      </c>
      <c r="K1232" t="n">
        <v>59.19</v>
      </c>
      <c r="L1232" t="n">
        <v>21.75</v>
      </c>
      <c r="M1232" t="n">
        <v>4</v>
      </c>
      <c r="N1232" t="n">
        <v>81.83</v>
      </c>
      <c r="O1232" t="n">
        <v>36343.13</v>
      </c>
      <c r="P1232" t="n">
        <v>326.27</v>
      </c>
      <c r="Q1232" t="n">
        <v>1397.21</v>
      </c>
      <c r="R1232" t="n">
        <v>82.70999999999999</v>
      </c>
      <c r="S1232" t="n">
        <v>66.97</v>
      </c>
      <c r="T1232" t="n">
        <v>5295.82</v>
      </c>
      <c r="U1232" t="n">
        <v>0.8100000000000001</v>
      </c>
      <c r="V1232" t="n">
        <v>0.86</v>
      </c>
      <c r="W1232" t="n">
        <v>5.32</v>
      </c>
      <c r="X1232" t="n">
        <v>0.32</v>
      </c>
      <c r="Y1232" t="n">
        <v>1</v>
      </c>
      <c r="Z1232" t="n">
        <v>10</v>
      </c>
    </row>
    <row r="1233">
      <c r="A1233" t="n">
        <v>84</v>
      </c>
      <c r="B1233" t="n">
        <v>130</v>
      </c>
      <c r="C1233" t="inlineStr">
        <is>
          <t xml:space="preserve">CONCLUIDO	</t>
        </is>
      </c>
      <c r="D1233" t="n">
        <v>3.5864</v>
      </c>
      <c r="E1233" t="n">
        <v>27.88</v>
      </c>
      <c r="F1233" t="n">
        <v>24.49</v>
      </c>
      <c r="G1233" t="n">
        <v>122.46</v>
      </c>
      <c r="H1233" t="n">
        <v>1.34</v>
      </c>
      <c r="I1233" t="n">
        <v>12</v>
      </c>
      <c r="J1233" t="n">
        <v>293.29</v>
      </c>
      <c r="K1233" t="n">
        <v>59.19</v>
      </c>
      <c r="L1233" t="n">
        <v>22</v>
      </c>
      <c r="M1233" t="n">
        <v>3</v>
      </c>
      <c r="N1233" t="n">
        <v>82.09</v>
      </c>
      <c r="O1233" t="n">
        <v>36406.47</v>
      </c>
      <c r="P1233" t="n">
        <v>326.73</v>
      </c>
      <c r="Q1233" t="n">
        <v>1397.26</v>
      </c>
      <c r="R1233" t="n">
        <v>82.84999999999999</v>
      </c>
      <c r="S1233" t="n">
        <v>66.97</v>
      </c>
      <c r="T1233" t="n">
        <v>5366.54</v>
      </c>
      <c r="U1233" t="n">
        <v>0.8100000000000001</v>
      </c>
      <c r="V1233" t="n">
        <v>0.86</v>
      </c>
      <c r="W1233" t="n">
        <v>5.32</v>
      </c>
      <c r="X1233" t="n">
        <v>0.33</v>
      </c>
      <c r="Y1233" t="n">
        <v>1</v>
      </c>
      <c r="Z1233" t="n">
        <v>10</v>
      </c>
    </row>
    <row r="1234">
      <c r="A1234" t="n">
        <v>85</v>
      </c>
      <c r="B1234" t="n">
        <v>130</v>
      </c>
      <c r="C1234" t="inlineStr">
        <is>
          <t xml:space="preserve">CONCLUIDO	</t>
        </is>
      </c>
      <c r="D1234" t="n">
        <v>3.5854</v>
      </c>
      <c r="E1234" t="n">
        <v>27.89</v>
      </c>
      <c r="F1234" t="n">
        <v>24.5</v>
      </c>
      <c r="G1234" t="n">
        <v>122.49</v>
      </c>
      <c r="H1234" t="n">
        <v>1.35</v>
      </c>
      <c r="I1234" t="n">
        <v>12</v>
      </c>
      <c r="J1234" t="n">
        <v>293.8</v>
      </c>
      <c r="K1234" t="n">
        <v>59.19</v>
      </c>
      <c r="L1234" t="n">
        <v>22.25</v>
      </c>
      <c r="M1234" t="n">
        <v>1</v>
      </c>
      <c r="N1234" t="n">
        <v>82.36</v>
      </c>
      <c r="O1234" t="n">
        <v>36469.92</v>
      </c>
      <c r="P1234" t="n">
        <v>327.28</v>
      </c>
      <c r="Q1234" t="n">
        <v>1397.17</v>
      </c>
      <c r="R1234" t="n">
        <v>82.97</v>
      </c>
      <c r="S1234" t="n">
        <v>66.97</v>
      </c>
      <c r="T1234" t="n">
        <v>5425.64</v>
      </c>
      <c r="U1234" t="n">
        <v>0.8100000000000001</v>
      </c>
      <c r="V1234" t="n">
        <v>0.86</v>
      </c>
      <c r="W1234" t="n">
        <v>5.33</v>
      </c>
      <c r="X1234" t="n">
        <v>0.33</v>
      </c>
      <c r="Y1234" t="n">
        <v>1</v>
      </c>
      <c r="Z1234" t="n">
        <v>10</v>
      </c>
    </row>
    <row r="1235">
      <c r="A1235" t="n">
        <v>86</v>
      </c>
      <c r="B1235" t="n">
        <v>130</v>
      </c>
      <c r="C1235" t="inlineStr">
        <is>
          <t xml:space="preserve">CONCLUIDO	</t>
        </is>
      </c>
      <c r="D1235" t="n">
        <v>3.5858</v>
      </c>
      <c r="E1235" t="n">
        <v>27.89</v>
      </c>
      <c r="F1235" t="n">
        <v>24.5</v>
      </c>
      <c r="G1235" t="n">
        <v>122.48</v>
      </c>
      <c r="H1235" t="n">
        <v>1.36</v>
      </c>
      <c r="I1235" t="n">
        <v>12</v>
      </c>
      <c r="J1235" t="n">
        <v>294.32</v>
      </c>
      <c r="K1235" t="n">
        <v>59.19</v>
      </c>
      <c r="L1235" t="n">
        <v>22.5</v>
      </c>
      <c r="M1235" t="n">
        <v>1</v>
      </c>
      <c r="N1235" t="n">
        <v>82.62</v>
      </c>
      <c r="O1235" t="n">
        <v>36533.49</v>
      </c>
      <c r="P1235" t="n">
        <v>327.78</v>
      </c>
      <c r="Q1235" t="n">
        <v>1397.17</v>
      </c>
      <c r="R1235" t="n">
        <v>83.03</v>
      </c>
      <c r="S1235" t="n">
        <v>66.97</v>
      </c>
      <c r="T1235" t="n">
        <v>5458.53</v>
      </c>
      <c r="U1235" t="n">
        <v>0.8100000000000001</v>
      </c>
      <c r="V1235" t="n">
        <v>0.86</v>
      </c>
      <c r="W1235" t="n">
        <v>5.32</v>
      </c>
      <c r="X1235" t="n">
        <v>0.33</v>
      </c>
      <c r="Y1235" t="n">
        <v>1</v>
      </c>
      <c r="Z1235" t="n">
        <v>10</v>
      </c>
    </row>
    <row r="1236">
      <c r="A1236" t="n">
        <v>87</v>
      </c>
      <c r="B1236" t="n">
        <v>130</v>
      </c>
      <c r="C1236" t="inlineStr">
        <is>
          <t xml:space="preserve">CONCLUIDO	</t>
        </is>
      </c>
      <c r="D1236" t="n">
        <v>3.5861</v>
      </c>
      <c r="E1236" t="n">
        <v>27.89</v>
      </c>
      <c r="F1236" t="n">
        <v>24.49</v>
      </c>
      <c r="G1236" t="n">
        <v>122.47</v>
      </c>
      <c r="H1236" t="n">
        <v>1.37</v>
      </c>
      <c r="I1236" t="n">
        <v>12</v>
      </c>
      <c r="J1236" t="n">
        <v>294.83</v>
      </c>
      <c r="K1236" t="n">
        <v>59.19</v>
      </c>
      <c r="L1236" t="n">
        <v>22.75</v>
      </c>
      <c r="M1236" t="n">
        <v>1</v>
      </c>
      <c r="N1236" t="n">
        <v>82.89</v>
      </c>
      <c r="O1236" t="n">
        <v>36597.16</v>
      </c>
      <c r="P1236" t="n">
        <v>328.03</v>
      </c>
      <c r="Q1236" t="n">
        <v>1397.17</v>
      </c>
      <c r="R1236" t="n">
        <v>82.94</v>
      </c>
      <c r="S1236" t="n">
        <v>66.97</v>
      </c>
      <c r="T1236" t="n">
        <v>5412.26</v>
      </c>
      <c r="U1236" t="n">
        <v>0.8100000000000001</v>
      </c>
      <c r="V1236" t="n">
        <v>0.86</v>
      </c>
      <c r="W1236" t="n">
        <v>5.32</v>
      </c>
      <c r="X1236" t="n">
        <v>0.33</v>
      </c>
      <c r="Y1236" t="n">
        <v>1</v>
      </c>
      <c r="Z1236" t="n">
        <v>10</v>
      </c>
    </row>
    <row r="1237">
      <c r="A1237" t="n">
        <v>88</v>
      </c>
      <c r="B1237" t="n">
        <v>130</v>
      </c>
      <c r="C1237" t="inlineStr">
        <is>
          <t xml:space="preserve">CONCLUIDO	</t>
        </is>
      </c>
      <c r="D1237" t="n">
        <v>3.5862</v>
      </c>
      <c r="E1237" t="n">
        <v>27.88</v>
      </c>
      <c r="F1237" t="n">
        <v>24.49</v>
      </c>
      <c r="G1237" t="n">
        <v>122.47</v>
      </c>
      <c r="H1237" t="n">
        <v>1.39</v>
      </c>
      <c r="I1237" t="n">
        <v>12</v>
      </c>
      <c r="J1237" t="n">
        <v>295.35</v>
      </c>
      <c r="K1237" t="n">
        <v>59.19</v>
      </c>
      <c r="L1237" t="n">
        <v>23</v>
      </c>
      <c r="M1237" t="n">
        <v>1</v>
      </c>
      <c r="N1237" t="n">
        <v>83.16</v>
      </c>
      <c r="O1237" t="n">
        <v>36660.94</v>
      </c>
      <c r="P1237" t="n">
        <v>328.42</v>
      </c>
      <c r="Q1237" t="n">
        <v>1397.17</v>
      </c>
      <c r="R1237" t="n">
        <v>82.90000000000001</v>
      </c>
      <c r="S1237" t="n">
        <v>66.97</v>
      </c>
      <c r="T1237" t="n">
        <v>5392.32</v>
      </c>
      <c r="U1237" t="n">
        <v>0.8100000000000001</v>
      </c>
      <c r="V1237" t="n">
        <v>0.86</v>
      </c>
      <c r="W1237" t="n">
        <v>5.32</v>
      </c>
      <c r="X1237" t="n">
        <v>0.33</v>
      </c>
      <c r="Y1237" t="n">
        <v>1</v>
      </c>
      <c r="Z1237" t="n">
        <v>10</v>
      </c>
    </row>
    <row r="1238">
      <c r="A1238" t="n">
        <v>89</v>
      </c>
      <c r="B1238" t="n">
        <v>130</v>
      </c>
      <c r="C1238" t="inlineStr">
        <is>
          <t xml:space="preserve">CONCLUIDO	</t>
        </is>
      </c>
      <c r="D1238" t="n">
        <v>3.5861</v>
      </c>
      <c r="E1238" t="n">
        <v>27.89</v>
      </c>
      <c r="F1238" t="n">
        <v>24.49</v>
      </c>
      <c r="G1238" t="n">
        <v>122.47</v>
      </c>
      <c r="H1238" t="n">
        <v>1.4</v>
      </c>
      <c r="I1238" t="n">
        <v>12</v>
      </c>
      <c r="J1238" t="n">
        <v>295.87</v>
      </c>
      <c r="K1238" t="n">
        <v>59.19</v>
      </c>
      <c r="L1238" t="n">
        <v>23.25</v>
      </c>
      <c r="M1238" t="n">
        <v>0</v>
      </c>
      <c r="N1238" t="n">
        <v>83.43000000000001</v>
      </c>
      <c r="O1238" t="n">
        <v>36724.83</v>
      </c>
      <c r="P1238" t="n">
        <v>328.94</v>
      </c>
      <c r="Q1238" t="n">
        <v>1397.18</v>
      </c>
      <c r="R1238" t="n">
        <v>82.89</v>
      </c>
      <c r="S1238" t="n">
        <v>66.97</v>
      </c>
      <c r="T1238" t="n">
        <v>5387.94</v>
      </c>
      <c r="U1238" t="n">
        <v>0.8100000000000001</v>
      </c>
      <c r="V1238" t="n">
        <v>0.86</v>
      </c>
      <c r="W1238" t="n">
        <v>5.33</v>
      </c>
      <c r="X1238" t="n">
        <v>0.33</v>
      </c>
      <c r="Y1238" t="n">
        <v>1</v>
      </c>
      <c r="Z1238" t="n">
        <v>10</v>
      </c>
    </row>
    <row r="1239">
      <c r="A1239" t="n">
        <v>0</v>
      </c>
      <c r="B1239" t="n">
        <v>75</v>
      </c>
      <c r="C1239" t="inlineStr">
        <is>
          <t xml:space="preserve">CONCLUIDO	</t>
        </is>
      </c>
      <c r="D1239" t="n">
        <v>2.3269</v>
      </c>
      <c r="E1239" t="n">
        <v>42.97</v>
      </c>
      <c r="F1239" t="n">
        <v>32.3</v>
      </c>
      <c r="G1239" t="n">
        <v>7.05</v>
      </c>
      <c r="H1239" t="n">
        <v>0.12</v>
      </c>
      <c r="I1239" t="n">
        <v>275</v>
      </c>
      <c r="J1239" t="n">
        <v>150.44</v>
      </c>
      <c r="K1239" t="n">
        <v>49.1</v>
      </c>
      <c r="L1239" t="n">
        <v>1</v>
      </c>
      <c r="M1239" t="n">
        <v>273</v>
      </c>
      <c r="N1239" t="n">
        <v>25.34</v>
      </c>
      <c r="O1239" t="n">
        <v>18787.76</v>
      </c>
      <c r="P1239" t="n">
        <v>379.57</v>
      </c>
      <c r="Q1239" t="n">
        <v>1397.77</v>
      </c>
      <c r="R1239" t="n">
        <v>337.05</v>
      </c>
      <c r="S1239" t="n">
        <v>66.97</v>
      </c>
      <c r="T1239" t="n">
        <v>131152.32</v>
      </c>
      <c r="U1239" t="n">
        <v>0.2</v>
      </c>
      <c r="V1239" t="n">
        <v>0.65</v>
      </c>
      <c r="W1239" t="n">
        <v>5.76</v>
      </c>
      <c r="X1239" t="n">
        <v>8.119999999999999</v>
      </c>
      <c r="Y1239" t="n">
        <v>1</v>
      </c>
      <c r="Z1239" t="n">
        <v>10</v>
      </c>
    </row>
    <row r="1240">
      <c r="A1240" t="n">
        <v>1</v>
      </c>
      <c r="B1240" t="n">
        <v>75</v>
      </c>
      <c r="C1240" t="inlineStr">
        <is>
          <t xml:space="preserve">CONCLUIDO	</t>
        </is>
      </c>
      <c r="D1240" t="n">
        <v>2.588</v>
      </c>
      <c r="E1240" t="n">
        <v>38.64</v>
      </c>
      <c r="F1240" t="n">
        <v>30.13</v>
      </c>
      <c r="G1240" t="n">
        <v>8.859999999999999</v>
      </c>
      <c r="H1240" t="n">
        <v>0.15</v>
      </c>
      <c r="I1240" t="n">
        <v>204</v>
      </c>
      <c r="J1240" t="n">
        <v>150.78</v>
      </c>
      <c r="K1240" t="n">
        <v>49.1</v>
      </c>
      <c r="L1240" t="n">
        <v>1.25</v>
      </c>
      <c r="M1240" t="n">
        <v>202</v>
      </c>
      <c r="N1240" t="n">
        <v>25.44</v>
      </c>
      <c r="O1240" t="n">
        <v>18830.65</v>
      </c>
      <c r="P1240" t="n">
        <v>352.19</v>
      </c>
      <c r="Q1240" t="n">
        <v>1397.42</v>
      </c>
      <c r="R1240" t="n">
        <v>266.88</v>
      </c>
      <c r="S1240" t="n">
        <v>66.97</v>
      </c>
      <c r="T1240" t="n">
        <v>96421.59</v>
      </c>
      <c r="U1240" t="n">
        <v>0.25</v>
      </c>
      <c r="V1240" t="n">
        <v>0.7</v>
      </c>
      <c r="W1240" t="n">
        <v>5.63</v>
      </c>
      <c r="X1240" t="n">
        <v>5.96</v>
      </c>
      <c r="Y1240" t="n">
        <v>1</v>
      </c>
      <c r="Z1240" t="n">
        <v>10</v>
      </c>
    </row>
    <row r="1241">
      <c r="A1241" t="n">
        <v>2</v>
      </c>
      <c r="B1241" t="n">
        <v>75</v>
      </c>
      <c r="C1241" t="inlineStr">
        <is>
          <t xml:space="preserve">CONCLUIDO	</t>
        </is>
      </c>
      <c r="D1241" t="n">
        <v>2.7688</v>
      </c>
      <c r="E1241" t="n">
        <v>36.12</v>
      </c>
      <c r="F1241" t="n">
        <v>28.89</v>
      </c>
      <c r="G1241" t="n">
        <v>10.7</v>
      </c>
      <c r="H1241" t="n">
        <v>0.18</v>
      </c>
      <c r="I1241" t="n">
        <v>162</v>
      </c>
      <c r="J1241" t="n">
        <v>151.13</v>
      </c>
      <c r="K1241" t="n">
        <v>49.1</v>
      </c>
      <c r="L1241" t="n">
        <v>1.5</v>
      </c>
      <c r="M1241" t="n">
        <v>160</v>
      </c>
      <c r="N1241" t="n">
        <v>25.54</v>
      </c>
      <c r="O1241" t="n">
        <v>18873.58</v>
      </c>
      <c r="P1241" t="n">
        <v>335.81</v>
      </c>
      <c r="Q1241" t="n">
        <v>1397.81</v>
      </c>
      <c r="R1241" t="n">
        <v>226.03</v>
      </c>
      <c r="S1241" t="n">
        <v>66.97</v>
      </c>
      <c r="T1241" t="n">
        <v>76205.75999999999</v>
      </c>
      <c r="U1241" t="n">
        <v>0.3</v>
      </c>
      <c r="V1241" t="n">
        <v>0.73</v>
      </c>
      <c r="W1241" t="n">
        <v>5.57</v>
      </c>
      <c r="X1241" t="n">
        <v>4.72</v>
      </c>
      <c r="Y1241" t="n">
        <v>1</v>
      </c>
      <c r="Z1241" t="n">
        <v>10</v>
      </c>
    </row>
    <row r="1242">
      <c r="A1242" t="n">
        <v>3</v>
      </c>
      <c r="B1242" t="n">
        <v>75</v>
      </c>
      <c r="C1242" t="inlineStr">
        <is>
          <t xml:space="preserve">CONCLUIDO	</t>
        </is>
      </c>
      <c r="D1242" t="n">
        <v>2.9068</v>
      </c>
      <c r="E1242" t="n">
        <v>34.4</v>
      </c>
      <c r="F1242" t="n">
        <v>28.03</v>
      </c>
      <c r="G1242" t="n">
        <v>12.55</v>
      </c>
      <c r="H1242" t="n">
        <v>0.2</v>
      </c>
      <c r="I1242" t="n">
        <v>134</v>
      </c>
      <c r="J1242" t="n">
        <v>151.48</v>
      </c>
      <c r="K1242" t="n">
        <v>49.1</v>
      </c>
      <c r="L1242" t="n">
        <v>1.75</v>
      </c>
      <c r="M1242" t="n">
        <v>132</v>
      </c>
      <c r="N1242" t="n">
        <v>25.64</v>
      </c>
      <c r="O1242" t="n">
        <v>18916.54</v>
      </c>
      <c r="P1242" t="n">
        <v>323.93</v>
      </c>
      <c r="Q1242" t="n">
        <v>1397.29</v>
      </c>
      <c r="R1242" t="n">
        <v>198.7</v>
      </c>
      <c r="S1242" t="n">
        <v>66.97</v>
      </c>
      <c r="T1242" t="n">
        <v>62679.81</v>
      </c>
      <c r="U1242" t="n">
        <v>0.34</v>
      </c>
      <c r="V1242" t="n">
        <v>0.75</v>
      </c>
      <c r="W1242" t="n">
        <v>5.51</v>
      </c>
      <c r="X1242" t="n">
        <v>3.86</v>
      </c>
      <c r="Y1242" t="n">
        <v>1</v>
      </c>
      <c r="Z1242" t="n">
        <v>10</v>
      </c>
    </row>
    <row r="1243">
      <c r="A1243" t="n">
        <v>4</v>
      </c>
      <c r="B1243" t="n">
        <v>75</v>
      </c>
      <c r="C1243" t="inlineStr">
        <is>
          <t xml:space="preserve">CONCLUIDO	</t>
        </is>
      </c>
      <c r="D1243" t="n">
        <v>3.0066</v>
      </c>
      <c r="E1243" t="n">
        <v>33.26</v>
      </c>
      <c r="F1243" t="n">
        <v>27.47</v>
      </c>
      <c r="G1243" t="n">
        <v>14.33</v>
      </c>
      <c r="H1243" t="n">
        <v>0.23</v>
      </c>
      <c r="I1243" t="n">
        <v>115</v>
      </c>
      <c r="J1243" t="n">
        <v>151.83</v>
      </c>
      <c r="K1243" t="n">
        <v>49.1</v>
      </c>
      <c r="L1243" t="n">
        <v>2</v>
      </c>
      <c r="M1243" t="n">
        <v>113</v>
      </c>
      <c r="N1243" t="n">
        <v>25.73</v>
      </c>
      <c r="O1243" t="n">
        <v>18959.54</v>
      </c>
      <c r="P1243" t="n">
        <v>315.78</v>
      </c>
      <c r="Q1243" t="n">
        <v>1397.4</v>
      </c>
      <c r="R1243" t="n">
        <v>180.23</v>
      </c>
      <c r="S1243" t="n">
        <v>66.97</v>
      </c>
      <c r="T1243" t="n">
        <v>53541.15</v>
      </c>
      <c r="U1243" t="n">
        <v>0.37</v>
      </c>
      <c r="V1243" t="n">
        <v>0.77</v>
      </c>
      <c r="W1243" t="n">
        <v>5.48</v>
      </c>
      <c r="X1243" t="n">
        <v>3.3</v>
      </c>
      <c r="Y1243" t="n">
        <v>1</v>
      </c>
      <c r="Z1243" t="n">
        <v>10</v>
      </c>
    </row>
    <row r="1244">
      <c r="A1244" t="n">
        <v>5</v>
      </c>
      <c r="B1244" t="n">
        <v>75</v>
      </c>
      <c r="C1244" t="inlineStr">
        <is>
          <t xml:space="preserve">CONCLUIDO	</t>
        </is>
      </c>
      <c r="D1244" t="n">
        <v>3.0878</v>
      </c>
      <c r="E1244" t="n">
        <v>32.39</v>
      </c>
      <c r="F1244" t="n">
        <v>27.05</v>
      </c>
      <c r="G1244" t="n">
        <v>16.23</v>
      </c>
      <c r="H1244" t="n">
        <v>0.26</v>
      </c>
      <c r="I1244" t="n">
        <v>100</v>
      </c>
      <c r="J1244" t="n">
        <v>152.18</v>
      </c>
      <c r="K1244" t="n">
        <v>49.1</v>
      </c>
      <c r="L1244" t="n">
        <v>2.25</v>
      </c>
      <c r="M1244" t="n">
        <v>98</v>
      </c>
      <c r="N1244" t="n">
        <v>25.83</v>
      </c>
      <c r="O1244" t="n">
        <v>19002.56</v>
      </c>
      <c r="P1244" t="n">
        <v>308.85</v>
      </c>
      <c r="Q1244" t="n">
        <v>1397.45</v>
      </c>
      <c r="R1244" t="n">
        <v>166.05</v>
      </c>
      <c r="S1244" t="n">
        <v>66.97</v>
      </c>
      <c r="T1244" t="n">
        <v>46528.14</v>
      </c>
      <c r="U1244" t="n">
        <v>0.4</v>
      </c>
      <c r="V1244" t="n">
        <v>0.78</v>
      </c>
      <c r="W1244" t="n">
        <v>5.48</v>
      </c>
      <c r="X1244" t="n">
        <v>2.89</v>
      </c>
      <c r="Y1244" t="n">
        <v>1</v>
      </c>
      <c r="Z1244" t="n">
        <v>10</v>
      </c>
    </row>
    <row r="1245">
      <c r="A1245" t="n">
        <v>6</v>
      </c>
      <c r="B1245" t="n">
        <v>75</v>
      </c>
      <c r="C1245" t="inlineStr">
        <is>
          <t xml:space="preserve">CONCLUIDO	</t>
        </is>
      </c>
      <c r="D1245" t="n">
        <v>3.1582</v>
      </c>
      <c r="E1245" t="n">
        <v>31.66</v>
      </c>
      <c r="F1245" t="n">
        <v>26.7</v>
      </c>
      <c r="G1245" t="n">
        <v>18.2</v>
      </c>
      <c r="H1245" t="n">
        <v>0.29</v>
      </c>
      <c r="I1245" t="n">
        <v>88</v>
      </c>
      <c r="J1245" t="n">
        <v>152.53</v>
      </c>
      <c r="K1245" t="n">
        <v>49.1</v>
      </c>
      <c r="L1245" t="n">
        <v>2.5</v>
      </c>
      <c r="M1245" t="n">
        <v>86</v>
      </c>
      <c r="N1245" t="n">
        <v>25.93</v>
      </c>
      <c r="O1245" t="n">
        <v>19045.63</v>
      </c>
      <c r="P1245" t="n">
        <v>302.81</v>
      </c>
      <c r="Q1245" t="n">
        <v>1397.47</v>
      </c>
      <c r="R1245" t="n">
        <v>155.11</v>
      </c>
      <c r="S1245" t="n">
        <v>66.97</v>
      </c>
      <c r="T1245" t="n">
        <v>41117.66</v>
      </c>
      <c r="U1245" t="n">
        <v>0.43</v>
      </c>
      <c r="V1245" t="n">
        <v>0.79</v>
      </c>
      <c r="W1245" t="n">
        <v>5.44</v>
      </c>
      <c r="X1245" t="n">
        <v>2.53</v>
      </c>
      <c r="Y1245" t="n">
        <v>1</v>
      </c>
      <c r="Z1245" t="n">
        <v>10</v>
      </c>
    </row>
    <row r="1246">
      <c r="A1246" t="n">
        <v>7</v>
      </c>
      <c r="B1246" t="n">
        <v>75</v>
      </c>
      <c r="C1246" t="inlineStr">
        <is>
          <t xml:space="preserve">CONCLUIDO	</t>
        </is>
      </c>
      <c r="D1246" t="n">
        <v>3.2174</v>
      </c>
      <c r="E1246" t="n">
        <v>31.08</v>
      </c>
      <c r="F1246" t="n">
        <v>26.39</v>
      </c>
      <c r="G1246" t="n">
        <v>20.04</v>
      </c>
      <c r="H1246" t="n">
        <v>0.32</v>
      </c>
      <c r="I1246" t="n">
        <v>79</v>
      </c>
      <c r="J1246" t="n">
        <v>152.88</v>
      </c>
      <c r="K1246" t="n">
        <v>49.1</v>
      </c>
      <c r="L1246" t="n">
        <v>2.75</v>
      </c>
      <c r="M1246" t="n">
        <v>77</v>
      </c>
      <c r="N1246" t="n">
        <v>26.03</v>
      </c>
      <c r="O1246" t="n">
        <v>19088.72</v>
      </c>
      <c r="P1246" t="n">
        <v>297.63</v>
      </c>
      <c r="Q1246" t="n">
        <v>1397.45</v>
      </c>
      <c r="R1246" t="n">
        <v>145.21</v>
      </c>
      <c r="S1246" t="n">
        <v>66.97</v>
      </c>
      <c r="T1246" t="n">
        <v>36211.15</v>
      </c>
      <c r="U1246" t="n">
        <v>0.46</v>
      </c>
      <c r="V1246" t="n">
        <v>0.8</v>
      </c>
      <c r="W1246" t="n">
        <v>5.41</v>
      </c>
      <c r="X1246" t="n">
        <v>2.22</v>
      </c>
      <c r="Y1246" t="n">
        <v>1</v>
      </c>
      <c r="Z1246" t="n">
        <v>10</v>
      </c>
    </row>
    <row r="1247">
      <c r="A1247" t="n">
        <v>8</v>
      </c>
      <c r="B1247" t="n">
        <v>75</v>
      </c>
      <c r="C1247" t="inlineStr">
        <is>
          <t xml:space="preserve">CONCLUIDO	</t>
        </is>
      </c>
      <c r="D1247" t="n">
        <v>3.2693</v>
      </c>
      <c r="E1247" t="n">
        <v>30.59</v>
      </c>
      <c r="F1247" t="n">
        <v>26.14</v>
      </c>
      <c r="G1247" t="n">
        <v>22.09</v>
      </c>
      <c r="H1247" t="n">
        <v>0.35</v>
      </c>
      <c r="I1247" t="n">
        <v>71</v>
      </c>
      <c r="J1247" t="n">
        <v>153.23</v>
      </c>
      <c r="K1247" t="n">
        <v>49.1</v>
      </c>
      <c r="L1247" t="n">
        <v>3</v>
      </c>
      <c r="M1247" t="n">
        <v>69</v>
      </c>
      <c r="N1247" t="n">
        <v>26.13</v>
      </c>
      <c r="O1247" t="n">
        <v>19131.85</v>
      </c>
      <c r="P1247" t="n">
        <v>292.8</v>
      </c>
      <c r="Q1247" t="n">
        <v>1397.36</v>
      </c>
      <c r="R1247" t="n">
        <v>137.08</v>
      </c>
      <c r="S1247" t="n">
        <v>66.97</v>
      </c>
      <c r="T1247" t="n">
        <v>32184.92</v>
      </c>
      <c r="U1247" t="n">
        <v>0.49</v>
      </c>
      <c r="V1247" t="n">
        <v>0.8100000000000001</v>
      </c>
      <c r="W1247" t="n">
        <v>5.4</v>
      </c>
      <c r="X1247" t="n">
        <v>1.97</v>
      </c>
      <c r="Y1247" t="n">
        <v>1</v>
      </c>
      <c r="Z1247" t="n">
        <v>10</v>
      </c>
    </row>
    <row r="1248">
      <c r="A1248" t="n">
        <v>9</v>
      </c>
      <c r="B1248" t="n">
        <v>75</v>
      </c>
      <c r="C1248" t="inlineStr">
        <is>
          <t xml:space="preserve">CONCLUIDO	</t>
        </is>
      </c>
      <c r="D1248" t="n">
        <v>3.3058</v>
      </c>
      <c r="E1248" t="n">
        <v>30.25</v>
      </c>
      <c r="F1248" t="n">
        <v>25.99</v>
      </c>
      <c r="G1248" t="n">
        <v>23.99</v>
      </c>
      <c r="H1248" t="n">
        <v>0.37</v>
      </c>
      <c r="I1248" t="n">
        <v>65</v>
      </c>
      <c r="J1248" t="n">
        <v>153.58</v>
      </c>
      <c r="K1248" t="n">
        <v>49.1</v>
      </c>
      <c r="L1248" t="n">
        <v>3.25</v>
      </c>
      <c r="M1248" t="n">
        <v>63</v>
      </c>
      <c r="N1248" t="n">
        <v>26.23</v>
      </c>
      <c r="O1248" t="n">
        <v>19175.02</v>
      </c>
      <c r="P1248" t="n">
        <v>289.29</v>
      </c>
      <c r="Q1248" t="n">
        <v>1397.32</v>
      </c>
      <c r="R1248" t="n">
        <v>131.95</v>
      </c>
      <c r="S1248" t="n">
        <v>66.97</v>
      </c>
      <c r="T1248" t="n">
        <v>29651.07</v>
      </c>
      <c r="U1248" t="n">
        <v>0.51</v>
      </c>
      <c r="V1248" t="n">
        <v>0.8100000000000001</v>
      </c>
      <c r="W1248" t="n">
        <v>5.39</v>
      </c>
      <c r="X1248" t="n">
        <v>1.82</v>
      </c>
      <c r="Y1248" t="n">
        <v>1</v>
      </c>
      <c r="Z1248" t="n">
        <v>10</v>
      </c>
    </row>
    <row r="1249">
      <c r="A1249" t="n">
        <v>10</v>
      </c>
      <c r="B1249" t="n">
        <v>75</v>
      </c>
      <c r="C1249" t="inlineStr">
        <is>
          <t xml:space="preserve">CONCLUIDO	</t>
        </is>
      </c>
      <c r="D1249" t="n">
        <v>3.3377</v>
      </c>
      <c r="E1249" t="n">
        <v>29.96</v>
      </c>
      <c r="F1249" t="n">
        <v>25.85</v>
      </c>
      <c r="G1249" t="n">
        <v>25.85</v>
      </c>
      <c r="H1249" t="n">
        <v>0.4</v>
      </c>
      <c r="I1249" t="n">
        <v>60</v>
      </c>
      <c r="J1249" t="n">
        <v>153.93</v>
      </c>
      <c r="K1249" t="n">
        <v>49.1</v>
      </c>
      <c r="L1249" t="n">
        <v>3.5</v>
      </c>
      <c r="M1249" t="n">
        <v>58</v>
      </c>
      <c r="N1249" t="n">
        <v>26.33</v>
      </c>
      <c r="O1249" t="n">
        <v>19218.22</v>
      </c>
      <c r="P1249" t="n">
        <v>285.97</v>
      </c>
      <c r="Q1249" t="n">
        <v>1397.4</v>
      </c>
      <c r="R1249" t="n">
        <v>127.46</v>
      </c>
      <c r="S1249" t="n">
        <v>66.97</v>
      </c>
      <c r="T1249" t="n">
        <v>27431.4</v>
      </c>
      <c r="U1249" t="n">
        <v>0.53</v>
      </c>
      <c r="V1249" t="n">
        <v>0.8100000000000001</v>
      </c>
      <c r="W1249" t="n">
        <v>5.39</v>
      </c>
      <c r="X1249" t="n">
        <v>1.68</v>
      </c>
      <c r="Y1249" t="n">
        <v>1</v>
      </c>
      <c r="Z1249" t="n">
        <v>10</v>
      </c>
    </row>
    <row r="1250">
      <c r="A1250" t="n">
        <v>11</v>
      </c>
      <c r="B1250" t="n">
        <v>75</v>
      </c>
      <c r="C1250" t="inlineStr">
        <is>
          <t xml:space="preserve">CONCLUIDO	</t>
        </is>
      </c>
      <c r="D1250" t="n">
        <v>3.3704</v>
      </c>
      <c r="E1250" t="n">
        <v>29.67</v>
      </c>
      <c r="F1250" t="n">
        <v>25.71</v>
      </c>
      <c r="G1250" t="n">
        <v>28.05</v>
      </c>
      <c r="H1250" t="n">
        <v>0.43</v>
      </c>
      <c r="I1250" t="n">
        <v>55</v>
      </c>
      <c r="J1250" t="n">
        <v>154.28</v>
      </c>
      <c r="K1250" t="n">
        <v>49.1</v>
      </c>
      <c r="L1250" t="n">
        <v>3.75</v>
      </c>
      <c r="M1250" t="n">
        <v>53</v>
      </c>
      <c r="N1250" t="n">
        <v>26.43</v>
      </c>
      <c r="O1250" t="n">
        <v>19261.45</v>
      </c>
      <c r="P1250" t="n">
        <v>282.48</v>
      </c>
      <c r="Q1250" t="n">
        <v>1397.27</v>
      </c>
      <c r="R1250" t="n">
        <v>123.33</v>
      </c>
      <c r="S1250" t="n">
        <v>66.97</v>
      </c>
      <c r="T1250" t="n">
        <v>25389.79</v>
      </c>
      <c r="U1250" t="n">
        <v>0.54</v>
      </c>
      <c r="V1250" t="n">
        <v>0.82</v>
      </c>
      <c r="W1250" t="n">
        <v>5.37</v>
      </c>
      <c r="X1250" t="n">
        <v>1.55</v>
      </c>
      <c r="Y1250" t="n">
        <v>1</v>
      </c>
      <c r="Z1250" t="n">
        <v>10</v>
      </c>
    </row>
    <row r="1251">
      <c r="A1251" t="n">
        <v>12</v>
      </c>
      <c r="B1251" t="n">
        <v>75</v>
      </c>
      <c r="C1251" t="inlineStr">
        <is>
          <t xml:space="preserve">CONCLUIDO	</t>
        </is>
      </c>
      <c r="D1251" t="n">
        <v>3.3882</v>
      </c>
      <c r="E1251" t="n">
        <v>29.51</v>
      </c>
      <c r="F1251" t="n">
        <v>25.65</v>
      </c>
      <c r="G1251" t="n">
        <v>29.59</v>
      </c>
      <c r="H1251" t="n">
        <v>0.46</v>
      </c>
      <c r="I1251" t="n">
        <v>52</v>
      </c>
      <c r="J1251" t="n">
        <v>154.63</v>
      </c>
      <c r="K1251" t="n">
        <v>49.1</v>
      </c>
      <c r="L1251" t="n">
        <v>4</v>
      </c>
      <c r="M1251" t="n">
        <v>50</v>
      </c>
      <c r="N1251" t="n">
        <v>26.53</v>
      </c>
      <c r="O1251" t="n">
        <v>19304.72</v>
      </c>
      <c r="P1251" t="n">
        <v>279.84</v>
      </c>
      <c r="Q1251" t="n">
        <v>1397.46</v>
      </c>
      <c r="R1251" t="n">
        <v>120.71</v>
      </c>
      <c r="S1251" t="n">
        <v>66.97</v>
      </c>
      <c r="T1251" t="n">
        <v>24094.21</v>
      </c>
      <c r="U1251" t="n">
        <v>0.55</v>
      </c>
      <c r="V1251" t="n">
        <v>0.82</v>
      </c>
      <c r="W1251" t="n">
        <v>5.38</v>
      </c>
      <c r="X1251" t="n">
        <v>1.48</v>
      </c>
      <c r="Y1251" t="n">
        <v>1</v>
      </c>
      <c r="Z1251" t="n">
        <v>10</v>
      </c>
    </row>
    <row r="1252">
      <c r="A1252" t="n">
        <v>13</v>
      </c>
      <c r="B1252" t="n">
        <v>75</v>
      </c>
      <c r="C1252" t="inlineStr">
        <is>
          <t xml:space="preserve">CONCLUIDO	</t>
        </is>
      </c>
      <c r="D1252" t="n">
        <v>3.4158</v>
      </c>
      <c r="E1252" t="n">
        <v>29.28</v>
      </c>
      <c r="F1252" t="n">
        <v>25.53</v>
      </c>
      <c r="G1252" t="n">
        <v>31.92</v>
      </c>
      <c r="H1252" t="n">
        <v>0.49</v>
      </c>
      <c r="I1252" t="n">
        <v>48</v>
      </c>
      <c r="J1252" t="n">
        <v>154.98</v>
      </c>
      <c r="K1252" t="n">
        <v>49.1</v>
      </c>
      <c r="L1252" t="n">
        <v>4.25</v>
      </c>
      <c r="M1252" t="n">
        <v>46</v>
      </c>
      <c r="N1252" t="n">
        <v>26.63</v>
      </c>
      <c r="O1252" t="n">
        <v>19348.03</v>
      </c>
      <c r="P1252" t="n">
        <v>276.78</v>
      </c>
      <c r="Q1252" t="n">
        <v>1397.32</v>
      </c>
      <c r="R1252" t="n">
        <v>116.85</v>
      </c>
      <c r="S1252" t="n">
        <v>66.97</v>
      </c>
      <c r="T1252" t="n">
        <v>22185.05</v>
      </c>
      <c r="U1252" t="n">
        <v>0.57</v>
      </c>
      <c r="V1252" t="n">
        <v>0.82</v>
      </c>
      <c r="W1252" t="n">
        <v>5.38</v>
      </c>
      <c r="X1252" t="n">
        <v>1.37</v>
      </c>
      <c r="Y1252" t="n">
        <v>1</v>
      </c>
      <c r="Z1252" t="n">
        <v>10</v>
      </c>
    </row>
    <row r="1253">
      <c r="A1253" t="n">
        <v>14</v>
      </c>
      <c r="B1253" t="n">
        <v>75</v>
      </c>
      <c r="C1253" t="inlineStr">
        <is>
          <t xml:space="preserve">CONCLUIDO	</t>
        </is>
      </c>
      <c r="D1253" t="n">
        <v>3.4391</v>
      </c>
      <c r="E1253" t="n">
        <v>29.08</v>
      </c>
      <c r="F1253" t="n">
        <v>25.43</v>
      </c>
      <c r="G1253" t="n">
        <v>33.9</v>
      </c>
      <c r="H1253" t="n">
        <v>0.51</v>
      </c>
      <c r="I1253" t="n">
        <v>45</v>
      </c>
      <c r="J1253" t="n">
        <v>155.33</v>
      </c>
      <c r="K1253" t="n">
        <v>49.1</v>
      </c>
      <c r="L1253" t="n">
        <v>4.5</v>
      </c>
      <c r="M1253" t="n">
        <v>43</v>
      </c>
      <c r="N1253" t="n">
        <v>26.74</v>
      </c>
      <c r="O1253" t="n">
        <v>19391.36</v>
      </c>
      <c r="P1253" t="n">
        <v>273.88</v>
      </c>
      <c r="Q1253" t="n">
        <v>1397.26</v>
      </c>
      <c r="R1253" t="n">
        <v>113.56</v>
      </c>
      <c r="S1253" t="n">
        <v>66.97</v>
      </c>
      <c r="T1253" t="n">
        <v>20555</v>
      </c>
      <c r="U1253" t="n">
        <v>0.59</v>
      </c>
      <c r="V1253" t="n">
        <v>0.83</v>
      </c>
      <c r="W1253" t="n">
        <v>5.37</v>
      </c>
      <c r="X1253" t="n">
        <v>1.26</v>
      </c>
      <c r="Y1253" t="n">
        <v>1</v>
      </c>
      <c r="Z1253" t="n">
        <v>10</v>
      </c>
    </row>
    <row r="1254">
      <c r="A1254" t="n">
        <v>15</v>
      </c>
      <c r="B1254" t="n">
        <v>75</v>
      </c>
      <c r="C1254" t="inlineStr">
        <is>
          <t xml:space="preserve">CONCLUIDO	</t>
        </is>
      </c>
      <c r="D1254" t="n">
        <v>3.4607</v>
      </c>
      <c r="E1254" t="n">
        <v>28.9</v>
      </c>
      <c r="F1254" t="n">
        <v>25.34</v>
      </c>
      <c r="G1254" t="n">
        <v>36.19</v>
      </c>
      <c r="H1254" t="n">
        <v>0.54</v>
      </c>
      <c r="I1254" t="n">
        <v>42</v>
      </c>
      <c r="J1254" t="n">
        <v>155.68</v>
      </c>
      <c r="K1254" t="n">
        <v>49.1</v>
      </c>
      <c r="L1254" t="n">
        <v>4.75</v>
      </c>
      <c r="M1254" t="n">
        <v>40</v>
      </c>
      <c r="N1254" t="n">
        <v>26.84</v>
      </c>
      <c r="O1254" t="n">
        <v>19434.74</v>
      </c>
      <c r="P1254" t="n">
        <v>270.67</v>
      </c>
      <c r="Q1254" t="n">
        <v>1397.21</v>
      </c>
      <c r="R1254" t="n">
        <v>110.8</v>
      </c>
      <c r="S1254" t="n">
        <v>66.97</v>
      </c>
      <c r="T1254" t="n">
        <v>19191.5</v>
      </c>
      <c r="U1254" t="n">
        <v>0.6</v>
      </c>
      <c r="V1254" t="n">
        <v>0.83</v>
      </c>
      <c r="W1254" t="n">
        <v>5.36</v>
      </c>
      <c r="X1254" t="n">
        <v>1.17</v>
      </c>
      <c r="Y1254" t="n">
        <v>1</v>
      </c>
      <c r="Z1254" t="n">
        <v>10</v>
      </c>
    </row>
    <row r="1255">
      <c r="A1255" t="n">
        <v>16</v>
      </c>
      <c r="B1255" t="n">
        <v>75</v>
      </c>
      <c r="C1255" t="inlineStr">
        <is>
          <t xml:space="preserve">CONCLUIDO	</t>
        </is>
      </c>
      <c r="D1255" t="n">
        <v>3.4721</v>
      </c>
      <c r="E1255" t="n">
        <v>28.8</v>
      </c>
      <c r="F1255" t="n">
        <v>25.3</v>
      </c>
      <c r="G1255" t="n">
        <v>37.95</v>
      </c>
      <c r="H1255" t="n">
        <v>0.57</v>
      </c>
      <c r="I1255" t="n">
        <v>40</v>
      </c>
      <c r="J1255" t="n">
        <v>156.03</v>
      </c>
      <c r="K1255" t="n">
        <v>49.1</v>
      </c>
      <c r="L1255" t="n">
        <v>5</v>
      </c>
      <c r="M1255" t="n">
        <v>38</v>
      </c>
      <c r="N1255" t="n">
        <v>26.94</v>
      </c>
      <c r="O1255" t="n">
        <v>19478.15</v>
      </c>
      <c r="P1255" t="n">
        <v>268.18</v>
      </c>
      <c r="Q1255" t="n">
        <v>1397.26</v>
      </c>
      <c r="R1255" t="n">
        <v>109.4</v>
      </c>
      <c r="S1255" t="n">
        <v>66.97</v>
      </c>
      <c r="T1255" t="n">
        <v>18501.71</v>
      </c>
      <c r="U1255" t="n">
        <v>0.61</v>
      </c>
      <c r="V1255" t="n">
        <v>0.83</v>
      </c>
      <c r="W1255" t="n">
        <v>5.37</v>
      </c>
      <c r="X1255" t="n">
        <v>1.14</v>
      </c>
      <c r="Y1255" t="n">
        <v>1</v>
      </c>
      <c r="Z1255" t="n">
        <v>10</v>
      </c>
    </row>
    <row r="1256">
      <c r="A1256" t="n">
        <v>17</v>
      </c>
      <c r="B1256" t="n">
        <v>75</v>
      </c>
      <c r="C1256" t="inlineStr">
        <is>
          <t xml:space="preserve">CONCLUIDO	</t>
        </is>
      </c>
      <c r="D1256" t="n">
        <v>3.4875</v>
      </c>
      <c r="E1256" t="n">
        <v>28.67</v>
      </c>
      <c r="F1256" t="n">
        <v>25.24</v>
      </c>
      <c r="G1256" t="n">
        <v>39.85</v>
      </c>
      <c r="H1256" t="n">
        <v>0.59</v>
      </c>
      <c r="I1256" t="n">
        <v>38</v>
      </c>
      <c r="J1256" t="n">
        <v>156.39</v>
      </c>
      <c r="K1256" t="n">
        <v>49.1</v>
      </c>
      <c r="L1256" t="n">
        <v>5.25</v>
      </c>
      <c r="M1256" t="n">
        <v>36</v>
      </c>
      <c r="N1256" t="n">
        <v>27.04</v>
      </c>
      <c r="O1256" t="n">
        <v>19521.59</v>
      </c>
      <c r="P1256" t="n">
        <v>264.92</v>
      </c>
      <c r="Q1256" t="n">
        <v>1397.41</v>
      </c>
      <c r="R1256" t="n">
        <v>107.34</v>
      </c>
      <c r="S1256" t="n">
        <v>66.97</v>
      </c>
      <c r="T1256" t="n">
        <v>17479.74</v>
      </c>
      <c r="U1256" t="n">
        <v>0.62</v>
      </c>
      <c r="V1256" t="n">
        <v>0.83</v>
      </c>
      <c r="W1256" t="n">
        <v>5.36</v>
      </c>
      <c r="X1256" t="n">
        <v>1.07</v>
      </c>
      <c r="Y1256" t="n">
        <v>1</v>
      </c>
      <c r="Z1256" t="n">
        <v>10</v>
      </c>
    </row>
    <row r="1257">
      <c r="A1257" t="n">
        <v>18</v>
      </c>
      <c r="B1257" t="n">
        <v>75</v>
      </c>
      <c r="C1257" t="inlineStr">
        <is>
          <t xml:space="preserve">CONCLUIDO	</t>
        </is>
      </c>
      <c r="D1257" t="n">
        <v>3.5008</v>
      </c>
      <c r="E1257" t="n">
        <v>28.56</v>
      </c>
      <c r="F1257" t="n">
        <v>25.19</v>
      </c>
      <c r="G1257" t="n">
        <v>41.98</v>
      </c>
      <c r="H1257" t="n">
        <v>0.62</v>
      </c>
      <c r="I1257" t="n">
        <v>36</v>
      </c>
      <c r="J1257" t="n">
        <v>156.74</v>
      </c>
      <c r="K1257" t="n">
        <v>49.1</v>
      </c>
      <c r="L1257" t="n">
        <v>5.5</v>
      </c>
      <c r="M1257" t="n">
        <v>34</v>
      </c>
      <c r="N1257" t="n">
        <v>27.14</v>
      </c>
      <c r="O1257" t="n">
        <v>19565.07</v>
      </c>
      <c r="P1257" t="n">
        <v>262.99</v>
      </c>
      <c r="Q1257" t="n">
        <v>1397.33</v>
      </c>
      <c r="R1257" t="n">
        <v>105.89</v>
      </c>
      <c r="S1257" t="n">
        <v>66.97</v>
      </c>
      <c r="T1257" t="n">
        <v>16767.12</v>
      </c>
      <c r="U1257" t="n">
        <v>0.63</v>
      </c>
      <c r="V1257" t="n">
        <v>0.84</v>
      </c>
      <c r="W1257" t="n">
        <v>5.35</v>
      </c>
      <c r="X1257" t="n">
        <v>1.02</v>
      </c>
      <c r="Y1257" t="n">
        <v>1</v>
      </c>
      <c r="Z1257" t="n">
        <v>10</v>
      </c>
    </row>
    <row r="1258">
      <c r="A1258" t="n">
        <v>19</v>
      </c>
      <c r="B1258" t="n">
        <v>75</v>
      </c>
      <c r="C1258" t="inlineStr">
        <is>
          <t xml:space="preserve">CONCLUIDO	</t>
        </is>
      </c>
      <c r="D1258" t="n">
        <v>3.5184</v>
      </c>
      <c r="E1258" t="n">
        <v>28.42</v>
      </c>
      <c r="F1258" t="n">
        <v>25.11</v>
      </c>
      <c r="G1258" t="n">
        <v>44.31</v>
      </c>
      <c r="H1258" t="n">
        <v>0.65</v>
      </c>
      <c r="I1258" t="n">
        <v>34</v>
      </c>
      <c r="J1258" t="n">
        <v>157.09</v>
      </c>
      <c r="K1258" t="n">
        <v>49.1</v>
      </c>
      <c r="L1258" t="n">
        <v>5.75</v>
      </c>
      <c r="M1258" t="n">
        <v>32</v>
      </c>
      <c r="N1258" t="n">
        <v>27.25</v>
      </c>
      <c r="O1258" t="n">
        <v>19608.58</v>
      </c>
      <c r="P1258" t="n">
        <v>259.96</v>
      </c>
      <c r="Q1258" t="n">
        <v>1397.2</v>
      </c>
      <c r="R1258" t="n">
        <v>103.18</v>
      </c>
      <c r="S1258" t="n">
        <v>66.97</v>
      </c>
      <c r="T1258" t="n">
        <v>15421.58</v>
      </c>
      <c r="U1258" t="n">
        <v>0.65</v>
      </c>
      <c r="V1258" t="n">
        <v>0.84</v>
      </c>
      <c r="W1258" t="n">
        <v>5.35</v>
      </c>
      <c r="X1258" t="n">
        <v>0.9399999999999999</v>
      </c>
      <c r="Y1258" t="n">
        <v>1</v>
      </c>
      <c r="Z1258" t="n">
        <v>10</v>
      </c>
    </row>
    <row r="1259">
      <c r="A1259" t="n">
        <v>20</v>
      </c>
      <c r="B1259" t="n">
        <v>75</v>
      </c>
      <c r="C1259" t="inlineStr">
        <is>
          <t xml:space="preserve">CONCLUIDO	</t>
        </is>
      </c>
      <c r="D1259" t="n">
        <v>3.5319</v>
      </c>
      <c r="E1259" t="n">
        <v>28.31</v>
      </c>
      <c r="F1259" t="n">
        <v>25.06</v>
      </c>
      <c r="G1259" t="n">
        <v>46.99</v>
      </c>
      <c r="H1259" t="n">
        <v>0.67</v>
      </c>
      <c r="I1259" t="n">
        <v>32</v>
      </c>
      <c r="J1259" t="n">
        <v>157.44</v>
      </c>
      <c r="K1259" t="n">
        <v>49.1</v>
      </c>
      <c r="L1259" t="n">
        <v>6</v>
      </c>
      <c r="M1259" t="n">
        <v>30</v>
      </c>
      <c r="N1259" t="n">
        <v>27.35</v>
      </c>
      <c r="O1259" t="n">
        <v>19652.13</v>
      </c>
      <c r="P1259" t="n">
        <v>257.07</v>
      </c>
      <c r="Q1259" t="n">
        <v>1397.36</v>
      </c>
      <c r="R1259" t="n">
        <v>101.24</v>
      </c>
      <c r="S1259" t="n">
        <v>66.97</v>
      </c>
      <c r="T1259" t="n">
        <v>14461.28</v>
      </c>
      <c r="U1259" t="n">
        <v>0.66</v>
      </c>
      <c r="V1259" t="n">
        <v>0.84</v>
      </c>
      <c r="W1259" t="n">
        <v>5.36</v>
      </c>
      <c r="X1259" t="n">
        <v>0.89</v>
      </c>
      <c r="Y1259" t="n">
        <v>1</v>
      </c>
      <c r="Z1259" t="n">
        <v>10</v>
      </c>
    </row>
    <row r="1260">
      <c r="A1260" t="n">
        <v>21</v>
      </c>
      <c r="B1260" t="n">
        <v>75</v>
      </c>
      <c r="C1260" t="inlineStr">
        <is>
          <t xml:space="preserve">CONCLUIDO	</t>
        </is>
      </c>
      <c r="D1260" t="n">
        <v>3.5393</v>
      </c>
      <c r="E1260" t="n">
        <v>28.25</v>
      </c>
      <c r="F1260" t="n">
        <v>25.03</v>
      </c>
      <c r="G1260" t="n">
        <v>48.45</v>
      </c>
      <c r="H1260" t="n">
        <v>0.7</v>
      </c>
      <c r="I1260" t="n">
        <v>31</v>
      </c>
      <c r="J1260" t="n">
        <v>157.8</v>
      </c>
      <c r="K1260" t="n">
        <v>49.1</v>
      </c>
      <c r="L1260" t="n">
        <v>6.25</v>
      </c>
      <c r="M1260" t="n">
        <v>29</v>
      </c>
      <c r="N1260" t="n">
        <v>27.45</v>
      </c>
      <c r="O1260" t="n">
        <v>19695.71</v>
      </c>
      <c r="P1260" t="n">
        <v>254.65</v>
      </c>
      <c r="Q1260" t="n">
        <v>1397.18</v>
      </c>
      <c r="R1260" t="n">
        <v>100.64</v>
      </c>
      <c r="S1260" t="n">
        <v>66.97</v>
      </c>
      <c r="T1260" t="n">
        <v>14164.41</v>
      </c>
      <c r="U1260" t="n">
        <v>0.67</v>
      </c>
      <c r="V1260" t="n">
        <v>0.84</v>
      </c>
      <c r="W1260" t="n">
        <v>5.35</v>
      </c>
      <c r="X1260" t="n">
        <v>0.86</v>
      </c>
      <c r="Y1260" t="n">
        <v>1</v>
      </c>
      <c r="Z1260" t="n">
        <v>10</v>
      </c>
    </row>
    <row r="1261">
      <c r="A1261" t="n">
        <v>22</v>
      </c>
      <c r="B1261" t="n">
        <v>75</v>
      </c>
      <c r="C1261" t="inlineStr">
        <is>
          <t xml:space="preserve">CONCLUIDO	</t>
        </is>
      </c>
      <c r="D1261" t="n">
        <v>3.5567</v>
      </c>
      <c r="E1261" t="n">
        <v>28.12</v>
      </c>
      <c r="F1261" t="n">
        <v>24.95</v>
      </c>
      <c r="G1261" t="n">
        <v>51.63</v>
      </c>
      <c r="H1261" t="n">
        <v>0.73</v>
      </c>
      <c r="I1261" t="n">
        <v>29</v>
      </c>
      <c r="J1261" t="n">
        <v>158.15</v>
      </c>
      <c r="K1261" t="n">
        <v>49.1</v>
      </c>
      <c r="L1261" t="n">
        <v>6.5</v>
      </c>
      <c r="M1261" t="n">
        <v>27</v>
      </c>
      <c r="N1261" t="n">
        <v>27.56</v>
      </c>
      <c r="O1261" t="n">
        <v>19739.33</v>
      </c>
      <c r="P1261" t="n">
        <v>251.79</v>
      </c>
      <c r="Q1261" t="n">
        <v>1397.24</v>
      </c>
      <c r="R1261" t="n">
        <v>98.44</v>
      </c>
      <c r="S1261" t="n">
        <v>66.97</v>
      </c>
      <c r="T1261" t="n">
        <v>13078.58</v>
      </c>
      <c r="U1261" t="n">
        <v>0.68</v>
      </c>
      <c r="V1261" t="n">
        <v>0.84</v>
      </c>
      <c r="W1261" t="n">
        <v>5.33</v>
      </c>
      <c r="X1261" t="n">
        <v>0.79</v>
      </c>
      <c r="Y1261" t="n">
        <v>1</v>
      </c>
      <c r="Z1261" t="n">
        <v>10</v>
      </c>
    </row>
    <row r="1262">
      <c r="A1262" t="n">
        <v>23</v>
      </c>
      <c r="B1262" t="n">
        <v>75</v>
      </c>
      <c r="C1262" t="inlineStr">
        <is>
          <t xml:space="preserve">CONCLUIDO	</t>
        </is>
      </c>
      <c r="D1262" t="n">
        <v>3.5625</v>
      </c>
      <c r="E1262" t="n">
        <v>28.07</v>
      </c>
      <c r="F1262" t="n">
        <v>24.94</v>
      </c>
      <c r="G1262" t="n">
        <v>53.44</v>
      </c>
      <c r="H1262" t="n">
        <v>0.75</v>
      </c>
      <c r="I1262" t="n">
        <v>28</v>
      </c>
      <c r="J1262" t="n">
        <v>158.51</v>
      </c>
      <c r="K1262" t="n">
        <v>49.1</v>
      </c>
      <c r="L1262" t="n">
        <v>6.75</v>
      </c>
      <c r="M1262" t="n">
        <v>26</v>
      </c>
      <c r="N1262" t="n">
        <v>27.66</v>
      </c>
      <c r="O1262" t="n">
        <v>19782.99</v>
      </c>
      <c r="P1262" t="n">
        <v>250.14</v>
      </c>
      <c r="Q1262" t="n">
        <v>1397.22</v>
      </c>
      <c r="R1262" t="n">
        <v>97.76000000000001</v>
      </c>
      <c r="S1262" t="n">
        <v>66.97</v>
      </c>
      <c r="T1262" t="n">
        <v>12739.27</v>
      </c>
      <c r="U1262" t="n">
        <v>0.6899999999999999</v>
      </c>
      <c r="V1262" t="n">
        <v>0.84</v>
      </c>
      <c r="W1262" t="n">
        <v>5.34</v>
      </c>
      <c r="X1262" t="n">
        <v>0.77</v>
      </c>
      <c r="Y1262" t="n">
        <v>1</v>
      </c>
      <c r="Z1262" t="n">
        <v>10</v>
      </c>
    </row>
    <row r="1263">
      <c r="A1263" t="n">
        <v>24</v>
      </c>
      <c r="B1263" t="n">
        <v>75</v>
      </c>
      <c r="C1263" t="inlineStr">
        <is>
          <t xml:space="preserve">CONCLUIDO	</t>
        </is>
      </c>
      <c r="D1263" t="n">
        <v>3.568</v>
      </c>
      <c r="E1263" t="n">
        <v>28.03</v>
      </c>
      <c r="F1263" t="n">
        <v>24.93</v>
      </c>
      <c r="G1263" t="n">
        <v>55.39</v>
      </c>
      <c r="H1263" t="n">
        <v>0.78</v>
      </c>
      <c r="I1263" t="n">
        <v>27</v>
      </c>
      <c r="J1263" t="n">
        <v>158.86</v>
      </c>
      <c r="K1263" t="n">
        <v>49.1</v>
      </c>
      <c r="L1263" t="n">
        <v>7</v>
      </c>
      <c r="M1263" t="n">
        <v>25</v>
      </c>
      <c r="N1263" t="n">
        <v>27.77</v>
      </c>
      <c r="O1263" t="n">
        <v>19826.68</v>
      </c>
      <c r="P1263" t="n">
        <v>245.36</v>
      </c>
      <c r="Q1263" t="n">
        <v>1397.2</v>
      </c>
      <c r="R1263" t="n">
        <v>97.25</v>
      </c>
      <c r="S1263" t="n">
        <v>66.97</v>
      </c>
      <c r="T1263" t="n">
        <v>12492.75</v>
      </c>
      <c r="U1263" t="n">
        <v>0.6899999999999999</v>
      </c>
      <c r="V1263" t="n">
        <v>0.84</v>
      </c>
      <c r="W1263" t="n">
        <v>5.34</v>
      </c>
      <c r="X1263" t="n">
        <v>0.76</v>
      </c>
      <c r="Y1263" t="n">
        <v>1</v>
      </c>
      <c r="Z1263" t="n">
        <v>10</v>
      </c>
    </row>
    <row r="1264">
      <c r="A1264" t="n">
        <v>25</v>
      </c>
      <c r="B1264" t="n">
        <v>75</v>
      </c>
      <c r="C1264" t="inlineStr">
        <is>
          <t xml:space="preserve">CONCLUIDO	</t>
        </is>
      </c>
      <c r="D1264" t="n">
        <v>3.5775</v>
      </c>
      <c r="E1264" t="n">
        <v>27.95</v>
      </c>
      <c r="F1264" t="n">
        <v>24.88</v>
      </c>
      <c r="G1264" t="n">
        <v>57.42</v>
      </c>
      <c r="H1264" t="n">
        <v>0.8100000000000001</v>
      </c>
      <c r="I1264" t="n">
        <v>26</v>
      </c>
      <c r="J1264" t="n">
        <v>159.22</v>
      </c>
      <c r="K1264" t="n">
        <v>49.1</v>
      </c>
      <c r="L1264" t="n">
        <v>7.25</v>
      </c>
      <c r="M1264" t="n">
        <v>24</v>
      </c>
      <c r="N1264" t="n">
        <v>27.87</v>
      </c>
      <c r="O1264" t="n">
        <v>19870.53</v>
      </c>
      <c r="P1264" t="n">
        <v>243.98</v>
      </c>
      <c r="Q1264" t="n">
        <v>1397.23</v>
      </c>
      <c r="R1264" t="n">
        <v>95.70999999999999</v>
      </c>
      <c r="S1264" t="n">
        <v>66.97</v>
      </c>
      <c r="T1264" t="n">
        <v>11725.03</v>
      </c>
      <c r="U1264" t="n">
        <v>0.7</v>
      </c>
      <c r="V1264" t="n">
        <v>0.85</v>
      </c>
      <c r="W1264" t="n">
        <v>5.34</v>
      </c>
      <c r="X1264" t="n">
        <v>0.72</v>
      </c>
      <c r="Y1264" t="n">
        <v>1</v>
      </c>
      <c r="Z1264" t="n">
        <v>10</v>
      </c>
    </row>
    <row r="1265">
      <c r="A1265" t="n">
        <v>26</v>
      </c>
      <c r="B1265" t="n">
        <v>75</v>
      </c>
      <c r="C1265" t="inlineStr">
        <is>
          <t xml:space="preserve">CONCLUIDO	</t>
        </is>
      </c>
      <c r="D1265" t="n">
        <v>3.5939</v>
      </c>
      <c r="E1265" t="n">
        <v>27.83</v>
      </c>
      <c r="F1265" t="n">
        <v>24.82</v>
      </c>
      <c r="G1265" t="n">
        <v>62.04</v>
      </c>
      <c r="H1265" t="n">
        <v>0.83</v>
      </c>
      <c r="I1265" t="n">
        <v>24</v>
      </c>
      <c r="J1265" t="n">
        <v>159.57</v>
      </c>
      <c r="K1265" t="n">
        <v>49.1</v>
      </c>
      <c r="L1265" t="n">
        <v>7.5</v>
      </c>
      <c r="M1265" t="n">
        <v>22</v>
      </c>
      <c r="N1265" t="n">
        <v>27.98</v>
      </c>
      <c r="O1265" t="n">
        <v>19914.3</v>
      </c>
      <c r="P1265" t="n">
        <v>240.63</v>
      </c>
      <c r="Q1265" t="n">
        <v>1397.18</v>
      </c>
      <c r="R1265" t="n">
        <v>93.81</v>
      </c>
      <c r="S1265" t="n">
        <v>66.97</v>
      </c>
      <c r="T1265" t="n">
        <v>10784.83</v>
      </c>
      <c r="U1265" t="n">
        <v>0.71</v>
      </c>
      <c r="V1265" t="n">
        <v>0.85</v>
      </c>
      <c r="W1265" t="n">
        <v>5.33</v>
      </c>
      <c r="X1265" t="n">
        <v>0.65</v>
      </c>
      <c r="Y1265" t="n">
        <v>1</v>
      </c>
      <c r="Z1265" t="n">
        <v>10</v>
      </c>
    </row>
    <row r="1266">
      <c r="A1266" t="n">
        <v>27</v>
      </c>
      <c r="B1266" t="n">
        <v>75</v>
      </c>
      <c r="C1266" t="inlineStr">
        <is>
          <t xml:space="preserve">CONCLUIDO	</t>
        </is>
      </c>
      <c r="D1266" t="n">
        <v>3.6</v>
      </c>
      <c r="E1266" t="n">
        <v>27.78</v>
      </c>
      <c r="F1266" t="n">
        <v>24.8</v>
      </c>
      <c r="G1266" t="n">
        <v>64.69</v>
      </c>
      <c r="H1266" t="n">
        <v>0.86</v>
      </c>
      <c r="I1266" t="n">
        <v>23</v>
      </c>
      <c r="J1266" t="n">
        <v>159.92</v>
      </c>
      <c r="K1266" t="n">
        <v>49.1</v>
      </c>
      <c r="L1266" t="n">
        <v>7.75</v>
      </c>
      <c r="M1266" t="n">
        <v>20</v>
      </c>
      <c r="N1266" t="n">
        <v>28.08</v>
      </c>
      <c r="O1266" t="n">
        <v>19958.1</v>
      </c>
      <c r="P1266" t="n">
        <v>238.12</v>
      </c>
      <c r="Q1266" t="n">
        <v>1397.22</v>
      </c>
      <c r="R1266" t="n">
        <v>93.22</v>
      </c>
      <c r="S1266" t="n">
        <v>66.97</v>
      </c>
      <c r="T1266" t="n">
        <v>10494.23</v>
      </c>
      <c r="U1266" t="n">
        <v>0.72</v>
      </c>
      <c r="V1266" t="n">
        <v>0.85</v>
      </c>
      <c r="W1266" t="n">
        <v>5.33</v>
      </c>
      <c r="X1266" t="n">
        <v>0.63</v>
      </c>
      <c r="Y1266" t="n">
        <v>1</v>
      </c>
      <c r="Z1266" t="n">
        <v>10</v>
      </c>
    </row>
    <row r="1267">
      <c r="A1267" t="n">
        <v>28</v>
      </c>
      <c r="B1267" t="n">
        <v>75</v>
      </c>
      <c r="C1267" t="inlineStr">
        <is>
          <t xml:space="preserve">CONCLUIDO	</t>
        </is>
      </c>
      <c r="D1267" t="n">
        <v>3.6014</v>
      </c>
      <c r="E1267" t="n">
        <v>27.77</v>
      </c>
      <c r="F1267" t="n">
        <v>24.79</v>
      </c>
      <c r="G1267" t="n">
        <v>64.66</v>
      </c>
      <c r="H1267" t="n">
        <v>0.88</v>
      </c>
      <c r="I1267" t="n">
        <v>23</v>
      </c>
      <c r="J1267" t="n">
        <v>160.28</v>
      </c>
      <c r="K1267" t="n">
        <v>49.1</v>
      </c>
      <c r="L1267" t="n">
        <v>8</v>
      </c>
      <c r="M1267" t="n">
        <v>20</v>
      </c>
      <c r="N1267" t="n">
        <v>28.19</v>
      </c>
      <c r="O1267" t="n">
        <v>20001.93</v>
      </c>
      <c r="P1267" t="n">
        <v>236.24</v>
      </c>
      <c r="Q1267" t="n">
        <v>1397.18</v>
      </c>
      <c r="R1267" t="n">
        <v>92.65000000000001</v>
      </c>
      <c r="S1267" t="n">
        <v>66.97</v>
      </c>
      <c r="T1267" t="n">
        <v>10212.3</v>
      </c>
      <c r="U1267" t="n">
        <v>0.72</v>
      </c>
      <c r="V1267" t="n">
        <v>0.85</v>
      </c>
      <c r="W1267" t="n">
        <v>5.33</v>
      </c>
      <c r="X1267" t="n">
        <v>0.62</v>
      </c>
      <c r="Y1267" t="n">
        <v>1</v>
      </c>
      <c r="Z1267" t="n">
        <v>10</v>
      </c>
    </row>
    <row r="1268">
      <c r="A1268" t="n">
        <v>29</v>
      </c>
      <c r="B1268" t="n">
        <v>75</v>
      </c>
      <c r="C1268" t="inlineStr">
        <is>
          <t xml:space="preserve">CONCLUIDO	</t>
        </is>
      </c>
      <c r="D1268" t="n">
        <v>3.607</v>
      </c>
      <c r="E1268" t="n">
        <v>27.72</v>
      </c>
      <c r="F1268" t="n">
        <v>24.78</v>
      </c>
      <c r="G1268" t="n">
        <v>67.56999999999999</v>
      </c>
      <c r="H1268" t="n">
        <v>0.91</v>
      </c>
      <c r="I1268" t="n">
        <v>22</v>
      </c>
      <c r="J1268" t="n">
        <v>160.64</v>
      </c>
      <c r="K1268" t="n">
        <v>49.1</v>
      </c>
      <c r="L1268" t="n">
        <v>8.25</v>
      </c>
      <c r="M1268" t="n">
        <v>18</v>
      </c>
      <c r="N1268" t="n">
        <v>28.29</v>
      </c>
      <c r="O1268" t="n">
        <v>20045.81</v>
      </c>
      <c r="P1268" t="n">
        <v>234.31</v>
      </c>
      <c r="Q1268" t="n">
        <v>1397.19</v>
      </c>
      <c r="R1268" t="n">
        <v>92.16</v>
      </c>
      <c r="S1268" t="n">
        <v>66.97</v>
      </c>
      <c r="T1268" t="n">
        <v>9970.940000000001</v>
      </c>
      <c r="U1268" t="n">
        <v>0.73</v>
      </c>
      <c r="V1268" t="n">
        <v>0.85</v>
      </c>
      <c r="W1268" t="n">
        <v>5.34</v>
      </c>
      <c r="X1268" t="n">
        <v>0.61</v>
      </c>
      <c r="Y1268" t="n">
        <v>1</v>
      </c>
      <c r="Z1268" t="n">
        <v>10</v>
      </c>
    </row>
    <row r="1269">
      <c r="A1269" t="n">
        <v>30</v>
      </c>
      <c r="B1269" t="n">
        <v>75</v>
      </c>
      <c r="C1269" t="inlineStr">
        <is>
          <t xml:space="preserve">CONCLUIDO	</t>
        </is>
      </c>
      <c r="D1269" t="n">
        <v>3.6136</v>
      </c>
      <c r="E1269" t="n">
        <v>27.67</v>
      </c>
      <c r="F1269" t="n">
        <v>24.76</v>
      </c>
      <c r="G1269" t="n">
        <v>70.73</v>
      </c>
      <c r="H1269" t="n">
        <v>0.9399999999999999</v>
      </c>
      <c r="I1269" t="n">
        <v>21</v>
      </c>
      <c r="J1269" t="n">
        <v>160.99</v>
      </c>
      <c r="K1269" t="n">
        <v>49.1</v>
      </c>
      <c r="L1269" t="n">
        <v>8.5</v>
      </c>
      <c r="M1269" t="n">
        <v>14</v>
      </c>
      <c r="N1269" t="n">
        <v>28.4</v>
      </c>
      <c r="O1269" t="n">
        <v>20089.72</v>
      </c>
      <c r="P1269" t="n">
        <v>231.32</v>
      </c>
      <c r="Q1269" t="n">
        <v>1397.24</v>
      </c>
      <c r="R1269" t="n">
        <v>91.51000000000001</v>
      </c>
      <c r="S1269" t="n">
        <v>66.97</v>
      </c>
      <c r="T1269" t="n">
        <v>9654.02</v>
      </c>
      <c r="U1269" t="n">
        <v>0.73</v>
      </c>
      <c r="V1269" t="n">
        <v>0.85</v>
      </c>
      <c r="W1269" t="n">
        <v>5.34</v>
      </c>
      <c r="X1269" t="n">
        <v>0.59</v>
      </c>
      <c r="Y1269" t="n">
        <v>1</v>
      </c>
      <c r="Z1269" t="n">
        <v>10</v>
      </c>
    </row>
    <row r="1270">
      <c r="A1270" t="n">
        <v>31</v>
      </c>
      <c r="B1270" t="n">
        <v>75</v>
      </c>
      <c r="C1270" t="inlineStr">
        <is>
          <t xml:space="preserve">CONCLUIDO	</t>
        </is>
      </c>
      <c r="D1270" t="n">
        <v>3.6236</v>
      </c>
      <c r="E1270" t="n">
        <v>27.6</v>
      </c>
      <c r="F1270" t="n">
        <v>24.71</v>
      </c>
      <c r="G1270" t="n">
        <v>74.13</v>
      </c>
      <c r="H1270" t="n">
        <v>0.96</v>
      </c>
      <c r="I1270" t="n">
        <v>20</v>
      </c>
      <c r="J1270" t="n">
        <v>161.35</v>
      </c>
      <c r="K1270" t="n">
        <v>49.1</v>
      </c>
      <c r="L1270" t="n">
        <v>8.75</v>
      </c>
      <c r="M1270" t="n">
        <v>9</v>
      </c>
      <c r="N1270" t="n">
        <v>28.5</v>
      </c>
      <c r="O1270" t="n">
        <v>20133.66</v>
      </c>
      <c r="P1270" t="n">
        <v>228.47</v>
      </c>
      <c r="Q1270" t="n">
        <v>1397.29</v>
      </c>
      <c r="R1270" t="n">
        <v>89.73</v>
      </c>
      <c r="S1270" t="n">
        <v>66.97</v>
      </c>
      <c r="T1270" t="n">
        <v>8769.17</v>
      </c>
      <c r="U1270" t="n">
        <v>0.75</v>
      </c>
      <c r="V1270" t="n">
        <v>0.85</v>
      </c>
      <c r="W1270" t="n">
        <v>5.34</v>
      </c>
      <c r="X1270" t="n">
        <v>0.54</v>
      </c>
      <c r="Y1270" t="n">
        <v>1</v>
      </c>
      <c r="Z1270" t="n">
        <v>10</v>
      </c>
    </row>
    <row r="1271">
      <c r="A1271" t="n">
        <v>32</v>
      </c>
      <c r="B1271" t="n">
        <v>75</v>
      </c>
      <c r="C1271" t="inlineStr">
        <is>
          <t xml:space="preserve">CONCLUIDO	</t>
        </is>
      </c>
      <c r="D1271" t="n">
        <v>3.6218</v>
      </c>
      <c r="E1271" t="n">
        <v>27.61</v>
      </c>
      <c r="F1271" t="n">
        <v>24.72</v>
      </c>
      <c r="G1271" t="n">
        <v>74.17</v>
      </c>
      <c r="H1271" t="n">
        <v>0.99</v>
      </c>
      <c r="I1271" t="n">
        <v>20</v>
      </c>
      <c r="J1271" t="n">
        <v>161.71</v>
      </c>
      <c r="K1271" t="n">
        <v>49.1</v>
      </c>
      <c r="L1271" t="n">
        <v>9</v>
      </c>
      <c r="M1271" t="n">
        <v>4</v>
      </c>
      <c r="N1271" t="n">
        <v>28.61</v>
      </c>
      <c r="O1271" t="n">
        <v>20177.64</v>
      </c>
      <c r="P1271" t="n">
        <v>229.23</v>
      </c>
      <c r="Q1271" t="n">
        <v>1397.39</v>
      </c>
      <c r="R1271" t="n">
        <v>90.01000000000001</v>
      </c>
      <c r="S1271" t="n">
        <v>66.97</v>
      </c>
      <c r="T1271" t="n">
        <v>8907.209999999999</v>
      </c>
      <c r="U1271" t="n">
        <v>0.74</v>
      </c>
      <c r="V1271" t="n">
        <v>0.85</v>
      </c>
      <c r="W1271" t="n">
        <v>5.34</v>
      </c>
      <c r="X1271" t="n">
        <v>0.5600000000000001</v>
      </c>
      <c r="Y1271" t="n">
        <v>1</v>
      </c>
      <c r="Z1271" t="n">
        <v>10</v>
      </c>
    </row>
    <row r="1272">
      <c r="A1272" t="n">
        <v>33</v>
      </c>
      <c r="B1272" t="n">
        <v>75</v>
      </c>
      <c r="C1272" t="inlineStr">
        <is>
          <t xml:space="preserve">CONCLUIDO	</t>
        </is>
      </c>
      <c r="D1272" t="n">
        <v>3.6207</v>
      </c>
      <c r="E1272" t="n">
        <v>27.62</v>
      </c>
      <c r="F1272" t="n">
        <v>24.73</v>
      </c>
      <c r="G1272" t="n">
        <v>74.19</v>
      </c>
      <c r="H1272" t="n">
        <v>1.01</v>
      </c>
      <c r="I1272" t="n">
        <v>20</v>
      </c>
      <c r="J1272" t="n">
        <v>162.06</v>
      </c>
      <c r="K1272" t="n">
        <v>49.1</v>
      </c>
      <c r="L1272" t="n">
        <v>9.25</v>
      </c>
      <c r="M1272" t="n">
        <v>2</v>
      </c>
      <c r="N1272" t="n">
        <v>28.72</v>
      </c>
      <c r="O1272" t="n">
        <v>20221.66</v>
      </c>
      <c r="P1272" t="n">
        <v>229.39</v>
      </c>
      <c r="Q1272" t="n">
        <v>1397.38</v>
      </c>
      <c r="R1272" t="n">
        <v>90.34</v>
      </c>
      <c r="S1272" t="n">
        <v>66.97</v>
      </c>
      <c r="T1272" t="n">
        <v>9073.18</v>
      </c>
      <c r="U1272" t="n">
        <v>0.74</v>
      </c>
      <c r="V1272" t="n">
        <v>0.85</v>
      </c>
      <c r="W1272" t="n">
        <v>5.34</v>
      </c>
      <c r="X1272" t="n">
        <v>0.5600000000000001</v>
      </c>
      <c r="Y1272" t="n">
        <v>1</v>
      </c>
      <c r="Z1272" t="n">
        <v>10</v>
      </c>
    </row>
    <row r="1273">
      <c r="A1273" t="n">
        <v>34</v>
      </c>
      <c r="B1273" t="n">
        <v>75</v>
      </c>
      <c r="C1273" t="inlineStr">
        <is>
          <t xml:space="preserve">CONCLUIDO	</t>
        </is>
      </c>
      <c r="D1273" t="n">
        <v>3.6201</v>
      </c>
      <c r="E1273" t="n">
        <v>27.62</v>
      </c>
      <c r="F1273" t="n">
        <v>24.74</v>
      </c>
      <c r="G1273" t="n">
        <v>74.20999999999999</v>
      </c>
      <c r="H1273" t="n">
        <v>1.04</v>
      </c>
      <c r="I1273" t="n">
        <v>20</v>
      </c>
      <c r="J1273" t="n">
        <v>162.42</v>
      </c>
      <c r="K1273" t="n">
        <v>49.1</v>
      </c>
      <c r="L1273" t="n">
        <v>9.5</v>
      </c>
      <c r="M1273" t="n">
        <v>0</v>
      </c>
      <c r="N1273" t="n">
        <v>28.82</v>
      </c>
      <c r="O1273" t="n">
        <v>20265.72</v>
      </c>
      <c r="P1273" t="n">
        <v>229.91</v>
      </c>
      <c r="Q1273" t="n">
        <v>1397.38</v>
      </c>
      <c r="R1273" t="n">
        <v>90.36</v>
      </c>
      <c r="S1273" t="n">
        <v>66.97</v>
      </c>
      <c r="T1273" t="n">
        <v>9083.09</v>
      </c>
      <c r="U1273" t="n">
        <v>0.74</v>
      </c>
      <c r="V1273" t="n">
        <v>0.85</v>
      </c>
      <c r="W1273" t="n">
        <v>5.35</v>
      </c>
      <c r="X1273" t="n">
        <v>0.57</v>
      </c>
      <c r="Y1273" t="n">
        <v>1</v>
      </c>
      <c r="Z1273" t="n">
        <v>10</v>
      </c>
    </row>
    <row r="1274">
      <c r="A1274" t="n">
        <v>0</v>
      </c>
      <c r="B1274" t="n">
        <v>95</v>
      </c>
      <c r="C1274" t="inlineStr">
        <is>
          <t xml:space="preserve">CONCLUIDO	</t>
        </is>
      </c>
      <c r="D1274" t="n">
        <v>2.0404</v>
      </c>
      <c r="E1274" t="n">
        <v>49.01</v>
      </c>
      <c r="F1274" t="n">
        <v>34.11</v>
      </c>
      <c r="G1274" t="n">
        <v>6.13</v>
      </c>
      <c r="H1274" t="n">
        <v>0.1</v>
      </c>
      <c r="I1274" t="n">
        <v>334</v>
      </c>
      <c r="J1274" t="n">
        <v>185.69</v>
      </c>
      <c r="K1274" t="n">
        <v>53.44</v>
      </c>
      <c r="L1274" t="n">
        <v>1</v>
      </c>
      <c r="M1274" t="n">
        <v>332</v>
      </c>
      <c r="N1274" t="n">
        <v>36.26</v>
      </c>
      <c r="O1274" t="n">
        <v>23136.14</v>
      </c>
      <c r="P1274" t="n">
        <v>460.95</v>
      </c>
      <c r="Q1274" t="n">
        <v>1398.12</v>
      </c>
      <c r="R1274" t="n">
        <v>397.19</v>
      </c>
      <c r="S1274" t="n">
        <v>66.97</v>
      </c>
      <c r="T1274" t="n">
        <v>160927.28</v>
      </c>
      <c r="U1274" t="n">
        <v>0.17</v>
      </c>
      <c r="V1274" t="n">
        <v>0.62</v>
      </c>
      <c r="W1274" t="n">
        <v>5.84</v>
      </c>
      <c r="X1274" t="n">
        <v>9.93</v>
      </c>
      <c r="Y1274" t="n">
        <v>1</v>
      </c>
      <c r="Z1274" t="n">
        <v>10</v>
      </c>
    </row>
    <row r="1275">
      <c r="A1275" t="n">
        <v>1</v>
      </c>
      <c r="B1275" t="n">
        <v>95</v>
      </c>
      <c r="C1275" t="inlineStr">
        <is>
          <t xml:space="preserve">CONCLUIDO	</t>
        </is>
      </c>
      <c r="D1275" t="n">
        <v>2.326</v>
      </c>
      <c r="E1275" t="n">
        <v>42.99</v>
      </c>
      <c r="F1275" t="n">
        <v>31.4</v>
      </c>
      <c r="G1275" t="n">
        <v>7.69</v>
      </c>
      <c r="H1275" t="n">
        <v>0.12</v>
      </c>
      <c r="I1275" t="n">
        <v>245</v>
      </c>
      <c r="J1275" t="n">
        <v>186.07</v>
      </c>
      <c r="K1275" t="n">
        <v>53.44</v>
      </c>
      <c r="L1275" t="n">
        <v>1.25</v>
      </c>
      <c r="M1275" t="n">
        <v>243</v>
      </c>
      <c r="N1275" t="n">
        <v>36.39</v>
      </c>
      <c r="O1275" t="n">
        <v>23182.76</v>
      </c>
      <c r="P1275" t="n">
        <v>422.94</v>
      </c>
      <c r="Q1275" t="n">
        <v>1397.68</v>
      </c>
      <c r="R1275" t="n">
        <v>307.64</v>
      </c>
      <c r="S1275" t="n">
        <v>66.97</v>
      </c>
      <c r="T1275" t="n">
        <v>116597.86</v>
      </c>
      <c r="U1275" t="n">
        <v>0.22</v>
      </c>
      <c r="V1275" t="n">
        <v>0.67</v>
      </c>
      <c r="W1275" t="n">
        <v>5.72</v>
      </c>
      <c r="X1275" t="n">
        <v>7.23</v>
      </c>
      <c r="Y1275" t="n">
        <v>1</v>
      </c>
      <c r="Z1275" t="n">
        <v>10</v>
      </c>
    </row>
    <row r="1276">
      <c r="A1276" t="n">
        <v>2</v>
      </c>
      <c r="B1276" t="n">
        <v>95</v>
      </c>
      <c r="C1276" t="inlineStr">
        <is>
          <t xml:space="preserve">CONCLUIDO	</t>
        </is>
      </c>
      <c r="D1276" t="n">
        <v>2.5325</v>
      </c>
      <c r="E1276" t="n">
        <v>39.49</v>
      </c>
      <c r="F1276" t="n">
        <v>29.83</v>
      </c>
      <c r="G1276" t="n">
        <v>9.279999999999999</v>
      </c>
      <c r="H1276" t="n">
        <v>0.14</v>
      </c>
      <c r="I1276" t="n">
        <v>193</v>
      </c>
      <c r="J1276" t="n">
        <v>186.45</v>
      </c>
      <c r="K1276" t="n">
        <v>53.44</v>
      </c>
      <c r="L1276" t="n">
        <v>1.5</v>
      </c>
      <c r="M1276" t="n">
        <v>191</v>
      </c>
      <c r="N1276" t="n">
        <v>36.51</v>
      </c>
      <c r="O1276" t="n">
        <v>23229.42</v>
      </c>
      <c r="P1276" t="n">
        <v>400.3</v>
      </c>
      <c r="Q1276" t="n">
        <v>1397.54</v>
      </c>
      <c r="R1276" t="n">
        <v>256.77</v>
      </c>
      <c r="S1276" t="n">
        <v>66.97</v>
      </c>
      <c r="T1276" t="n">
        <v>91423.7</v>
      </c>
      <c r="U1276" t="n">
        <v>0.26</v>
      </c>
      <c r="V1276" t="n">
        <v>0.71</v>
      </c>
      <c r="W1276" t="n">
        <v>5.63</v>
      </c>
      <c r="X1276" t="n">
        <v>5.66</v>
      </c>
      <c r="Y1276" t="n">
        <v>1</v>
      </c>
      <c r="Z1276" t="n">
        <v>10</v>
      </c>
    </row>
    <row r="1277">
      <c r="A1277" t="n">
        <v>3</v>
      </c>
      <c r="B1277" t="n">
        <v>95</v>
      </c>
      <c r="C1277" t="inlineStr">
        <is>
          <t xml:space="preserve">CONCLUIDO	</t>
        </is>
      </c>
      <c r="D1277" t="n">
        <v>2.6912</v>
      </c>
      <c r="E1277" t="n">
        <v>37.16</v>
      </c>
      <c r="F1277" t="n">
        <v>28.77</v>
      </c>
      <c r="G1277" t="n">
        <v>10.86</v>
      </c>
      <c r="H1277" t="n">
        <v>0.17</v>
      </c>
      <c r="I1277" t="n">
        <v>159</v>
      </c>
      <c r="J1277" t="n">
        <v>186.83</v>
      </c>
      <c r="K1277" t="n">
        <v>53.44</v>
      </c>
      <c r="L1277" t="n">
        <v>1.75</v>
      </c>
      <c r="M1277" t="n">
        <v>157</v>
      </c>
      <c r="N1277" t="n">
        <v>36.64</v>
      </c>
      <c r="O1277" t="n">
        <v>23276.13</v>
      </c>
      <c r="P1277" t="n">
        <v>384.54</v>
      </c>
      <c r="Q1277" t="n">
        <v>1397.56</v>
      </c>
      <c r="R1277" t="n">
        <v>222.6</v>
      </c>
      <c r="S1277" t="n">
        <v>66.97</v>
      </c>
      <c r="T1277" t="n">
        <v>74507.95</v>
      </c>
      <c r="U1277" t="n">
        <v>0.3</v>
      </c>
      <c r="V1277" t="n">
        <v>0.73</v>
      </c>
      <c r="W1277" t="n">
        <v>5.55</v>
      </c>
      <c r="X1277" t="n">
        <v>4.6</v>
      </c>
      <c r="Y1277" t="n">
        <v>1</v>
      </c>
      <c r="Z1277" t="n">
        <v>10</v>
      </c>
    </row>
    <row r="1278">
      <c r="A1278" t="n">
        <v>4</v>
      </c>
      <c r="B1278" t="n">
        <v>95</v>
      </c>
      <c r="C1278" t="inlineStr">
        <is>
          <t xml:space="preserve">CONCLUIDO	</t>
        </is>
      </c>
      <c r="D1278" t="n">
        <v>2.8063</v>
      </c>
      <c r="E1278" t="n">
        <v>35.63</v>
      </c>
      <c r="F1278" t="n">
        <v>28.1</v>
      </c>
      <c r="G1278" t="n">
        <v>12.4</v>
      </c>
      <c r="H1278" t="n">
        <v>0.19</v>
      </c>
      <c r="I1278" t="n">
        <v>136</v>
      </c>
      <c r="J1278" t="n">
        <v>187.21</v>
      </c>
      <c r="K1278" t="n">
        <v>53.44</v>
      </c>
      <c r="L1278" t="n">
        <v>2</v>
      </c>
      <c r="M1278" t="n">
        <v>134</v>
      </c>
      <c r="N1278" t="n">
        <v>36.77</v>
      </c>
      <c r="O1278" t="n">
        <v>23322.88</v>
      </c>
      <c r="P1278" t="n">
        <v>374.26</v>
      </c>
      <c r="Q1278" t="n">
        <v>1397.4</v>
      </c>
      <c r="R1278" t="n">
        <v>200.97</v>
      </c>
      <c r="S1278" t="n">
        <v>66.97</v>
      </c>
      <c r="T1278" t="n">
        <v>63806.77</v>
      </c>
      <c r="U1278" t="n">
        <v>0.33</v>
      </c>
      <c r="V1278" t="n">
        <v>0.75</v>
      </c>
      <c r="W1278" t="n">
        <v>5.51</v>
      </c>
      <c r="X1278" t="n">
        <v>3.93</v>
      </c>
      <c r="Y1278" t="n">
        <v>1</v>
      </c>
      <c r="Z1278" t="n">
        <v>10</v>
      </c>
    </row>
    <row r="1279">
      <c r="A1279" t="n">
        <v>5</v>
      </c>
      <c r="B1279" t="n">
        <v>95</v>
      </c>
      <c r="C1279" t="inlineStr">
        <is>
          <t xml:space="preserve">CONCLUIDO	</t>
        </is>
      </c>
      <c r="D1279" t="n">
        <v>2.9063</v>
      </c>
      <c r="E1279" t="n">
        <v>34.41</v>
      </c>
      <c r="F1279" t="n">
        <v>27.55</v>
      </c>
      <c r="G1279" t="n">
        <v>14.01</v>
      </c>
      <c r="H1279" t="n">
        <v>0.21</v>
      </c>
      <c r="I1279" t="n">
        <v>118</v>
      </c>
      <c r="J1279" t="n">
        <v>187.59</v>
      </c>
      <c r="K1279" t="n">
        <v>53.44</v>
      </c>
      <c r="L1279" t="n">
        <v>2.25</v>
      </c>
      <c r="M1279" t="n">
        <v>116</v>
      </c>
      <c r="N1279" t="n">
        <v>36.9</v>
      </c>
      <c r="O1279" t="n">
        <v>23369.68</v>
      </c>
      <c r="P1279" t="n">
        <v>365.38</v>
      </c>
      <c r="Q1279" t="n">
        <v>1397.49</v>
      </c>
      <c r="R1279" t="n">
        <v>182.45</v>
      </c>
      <c r="S1279" t="n">
        <v>66.97</v>
      </c>
      <c r="T1279" t="n">
        <v>54636.68</v>
      </c>
      <c r="U1279" t="n">
        <v>0.37</v>
      </c>
      <c r="V1279" t="n">
        <v>0.76</v>
      </c>
      <c r="W1279" t="n">
        <v>5.49</v>
      </c>
      <c r="X1279" t="n">
        <v>3.38</v>
      </c>
      <c r="Y1279" t="n">
        <v>1</v>
      </c>
      <c r="Z1279" t="n">
        <v>10</v>
      </c>
    </row>
    <row r="1280">
      <c r="A1280" t="n">
        <v>6</v>
      </c>
      <c r="B1280" t="n">
        <v>95</v>
      </c>
      <c r="C1280" t="inlineStr">
        <is>
          <t xml:space="preserve">CONCLUIDO	</t>
        </is>
      </c>
      <c r="D1280" t="n">
        <v>2.9866</v>
      </c>
      <c r="E1280" t="n">
        <v>33.48</v>
      </c>
      <c r="F1280" t="n">
        <v>27.14</v>
      </c>
      <c r="G1280" t="n">
        <v>15.66</v>
      </c>
      <c r="H1280" t="n">
        <v>0.24</v>
      </c>
      <c r="I1280" t="n">
        <v>104</v>
      </c>
      <c r="J1280" t="n">
        <v>187.97</v>
      </c>
      <c r="K1280" t="n">
        <v>53.44</v>
      </c>
      <c r="L1280" t="n">
        <v>2.5</v>
      </c>
      <c r="M1280" t="n">
        <v>102</v>
      </c>
      <c r="N1280" t="n">
        <v>37.03</v>
      </c>
      <c r="O1280" t="n">
        <v>23416.52</v>
      </c>
      <c r="P1280" t="n">
        <v>358.42</v>
      </c>
      <c r="Q1280" t="n">
        <v>1397.45</v>
      </c>
      <c r="R1280" t="n">
        <v>169.79</v>
      </c>
      <c r="S1280" t="n">
        <v>66.97</v>
      </c>
      <c r="T1280" t="n">
        <v>48376.91</v>
      </c>
      <c r="U1280" t="n">
        <v>0.39</v>
      </c>
      <c r="V1280" t="n">
        <v>0.78</v>
      </c>
      <c r="W1280" t="n">
        <v>5.46</v>
      </c>
      <c r="X1280" t="n">
        <v>2.97</v>
      </c>
      <c r="Y1280" t="n">
        <v>1</v>
      </c>
      <c r="Z1280" t="n">
        <v>10</v>
      </c>
    </row>
    <row r="1281">
      <c r="A1281" t="n">
        <v>7</v>
      </c>
      <c r="B1281" t="n">
        <v>95</v>
      </c>
      <c r="C1281" t="inlineStr">
        <is>
          <t xml:space="preserve">CONCLUIDO	</t>
        </is>
      </c>
      <c r="D1281" t="n">
        <v>3.0479</v>
      </c>
      <c r="E1281" t="n">
        <v>32.81</v>
      </c>
      <c r="F1281" t="n">
        <v>26.84</v>
      </c>
      <c r="G1281" t="n">
        <v>17.13</v>
      </c>
      <c r="H1281" t="n">
        <v>0.26</v>
      </c>
      <c r="I1281" t="n">
        <v>94</v>
      </c>
      <c r="J1281" t="n">
        <v>188.35</v>
      </c>
      <c r="K1281" t="n">
        <v>53.44</v>
      </c>
      <c r="L1281" t="n">
        <v>2.75</v>
      </c>
      <c r="M1281" t="n">
        <v>92</v>
      </c>
      <c r="N1281" t="n">
        <v>37.16</v>
      </c>
      <c r="O1281" t="n">
        <v>23463.4</v>
      </c>
      <c r="P1281" t="n">
        <v>353.21</v>
      </c>
      <c r="Q1281" t="n">
        <v>1397.28</v>
      </c>
      <c r="R1281" t="n">
        <v>160.28</v>
      </c>
      <c r="S1281" t="n">
        <v>66.97</v>
      </c>
      <c r="T1281" t="n">
        <v>43672.12</v>
      </c>
      <c r="U1281" t="n">
        <v>0.42</v>
      </c>
      <c r="V1281" t="n">
        <v>0.78</v>
      </c>
      <c r="W1281" t="n">
        <v>5.43</v>
      </c>
      <c r="X1281" t="n">
        <v>2.68</v>
      </c>
      <c r="Y1281" t="n">
        <v>1</v>
      </c>
      <c r="Z1281" t="n">
        <v>10</v>
      </c>
    </row>
    <row r="1282">
      <c r="A1282" t="n">
        <v>8</v>
      </c>
      <c r="B1282" t="n">
        <v>95</v>
      </c>
      <c r="C1282" t="inlineStr">
        <is>
          <t xml:space="preserve">CONCLUIDO	</t>
        </is>
      </c>
      <c r="D1282" t="n">
        <v>3.1029</v>
      </c>
      <c r="E1282" t="n">
        <v>32.23</v>
      </c>
      <c r="F1282" t="n">
        <v>26.59</v>
      </c>
      <c r="G1282" t="n">
        <v>18.77</v>
      </c>
      <c r="H1282" t="n">
        <v>0.28</v>
      </c>
      <c r="I1282" t="n">
        <v>85</v>
      </c>
      <c r="J1282" t="n">
        <v>188.73</v>
      </c>
      <c r="K1282" t="n">
        <v>53.44</v>
      </c>
      <c r="L1282" t="n">
        <v>3</v>
      </c>
      <c r="M1282" t="n">
        <v>83</v>
      </c>
      <c r="N1282" t="n">
        <v>37.29</v>
      </c>
      <c r="O1282" t="n">
        <v>23510.33</v>
      </c>
      <c r="P1282" t="n">
        <v>348.49</v>
      </c>
      <c r="Q1282" t="n">
        <v>1397.38</v>
      </c>
      <c r="R1282" t="n">
        <v>151.61</v>
      </c>
      <c r="S1282" t="n">
        <v>66.97</v>
      </c>
      <c r="T1282" t="n">
        <v>39381.38</v>
      </c>
      <c r="U1282" t="n">
        <v>0.44</v>
      </c>
      <c r="V1282" t="n">
        <v>0.79</v>
      </c>
      <c r="W1282" t="n">
        <v>5.43</v>
      </c>
      <c r="X1282" t="n">
        <v>2.43</v>
      </c>
      <c r="Y1282" t="n">
        <v>1</v>
      </c>
      <c r="Z1282" t="n">
        <v>10</v>
      </c>
    </row>
    <row r="1283">
      <c r="A1283" t="n">
        <v>9</v>
      </c>
      <c r="B1283" t="n">
        <v>95</v>
      </c>
      <c r="C1283" t="inlineStr">
        <is>
          <t xml:space="preserve">CONCLUIDO	</t>
        </is>
      </c>
      <c r="D1283" t="n">
        <v>3.1552</v>
      </c>
      <c r="E1283" t="n">
        <v>31.69</v>
      </c>
      <c r="F1283" t="n">
        <v>26.36</v>
      </c>
      <c r="G1283" t="n">
        <v>20.54</v>
      </c>
      <c r="H1283" t="n">
        <v>0.3</v>
      </c>
      <c r="I1283" t="n">
        <v>77</v>
      </c>
      <c r="J1283" t="n">
        <v>189.11</v>
      </c>
      <c r="K1283" t="n">
        <v>53.44</v>
      </c>
      <c r="L1283" t="n">
        <v>3.25</v>
      </c>
      <c r="M1283" t="n">
        <v>75</v>
      </c>
      <c r="N1283" t="n">
        <v>37.42</v>
      </c>
      <c r="O1283" t="n">
        <v>23557.3</v>
      </c>
      <c r="P1283" t="n">
        <v>343.82</v>
      </c>
      <c r="Q1283" t="n">
        <v>1397.23</v>
      </c>
      <c r="R1283" t="n">
        <v>144.17</v>
      </c>
      <c r="S1283" t="n">
        <v>66.97</v>
      </c>
      <c r="T1283" t="n">
        <v>35699.87</v>
      </c>
      <c r="U1283" t="n">
        <v>0.46</v>
      </c>
      <c r="V1283" t="n">
        <v>0.8</v>
      </c>
      <c r="W1283" t="n">
        <v>5.41</v>
      </c>
      <c r="X1283" t="n">
        <v>2.19</v>
      </c>
      <c r="Y1283" t="n">
        <v>1</v>
      </c>
      <c r="Z1283" t="n">
        <v>10</v>
      </c>
    </row>
    <row r="1284">
      <c r="A1284" t="n">
        <v>10</v>
      </c>
      <c r="B1284" t="n">
        <v>95</v>
      </c>
      <c r="C1284" t="inlineStr">
        <is>
          <t xml:space="preserve">CONCLUIDO	</t>
        </is>
      </c>
      <c r="D1284" t="n">
        <v>3.1968</v>
      </c>
      <c r="E1284" t="n">
        <v>31.28</v>
      </c>
      <c r="F1284" t="n">
        <v>26.17</v>
      </c>
      <c r="G1284" t="n">
        <v>22.12</v>
      </c>
      <c r="H1284" t="n">
        <v>0.33</v>
      </c>
      <c r="I1284" t="n">
        <v>71</v>
      </c>
      <c r="J1284" t="n">
        <v>189.49</v>
      </c>
      <c r="K1284" t="n">
        <v>53.44</v>
      </c>
      <c r="L1284" t="n">
        <v>3.5</v>
      </c>
      <c r="M1284" t="n">
        <v>69</v>
      </c>
      <c r="N1284" t="n">
        <v>37.55</v>
      </c>
      <c r="O1284" t="n">
        <v>23604.32</v>
      </c>
      <c r="P1284" t="n">
        <v>340.12</v>
      </c>
      <c r="Q1284" t="n">
        <v>1397.34</v>
      </c>
      <c r="R1284" t="n">
        <v>137.35</v>
      </c>
      <c r="S1284" t="n">
        <v>66.97</v>
      </c>
      <c r="T1284" t="n">
        <v>32320.37</v>
      </c>
      <c r="U1284" t="n">
        <v>0.49</v>
      </c>
      <c r="V1284" t="n">
        <v>0.8</v>
      </c>
      <c r="W1284" t="n">
        <v>5.42</v>
      </c>
      <c r="X1284" t="n">
        <v>2</v>
      </c>
      <c r="Y1284" t="n">
        <v>1</v>
      </c>
      <c r="Z1284" t="n">
        <v>10</v>
      </c>
    </row>
    <row r="1285">
      <c r="A1285" t="n">
        <v>11</v>
      </c>
      <c r="B1285" t="n">
        <v>95</v>
      </c>
      <c r="C1285" t="inlineStr">
        <is>
          <t xml:space="preserve">CONCLUIDO	</t>
        </is>
      </c>
      <c r="D1285" t="n">
        <v>3.2287</v>
      </c>
      <c r="E1285" t="n">
        <v>30.97</v>
      </c>
      <c r="F1285" t="n">
        <v>26.05</v>
      </c>
      <c r="G1285" t="n">
        <v>23.68</v>
      </c>
      <c r="H1285" t="n">
        <v>0.35</v>
      </c>
      <c r="I1285" t="n">
        <v>66</v>
      </c>
      <c r="J1285" t="n">
        <v>189.87</v>
      </c>
      <c r="K1285" t="n">
        <v>53.44</v>
      </c>
      <c r="L1285" t="n">
        <v>3.75</v>
      </c>
      <c r="M1285" t="n">
        <v>64</v>
      </c>
      <c r="N1285" t="n">
        <v>37.69</v>
      </c>
      <c r="O1285" t="n">
        <v>23651.38</v>
      </c>
      <c r="P1285" t="n">
        <v>337.01</v>
      </c>
      <c r="Q1285" t="n">
        <v>1397.39</v>
      </c>
      <c r="R1285" t="n">
        <v>133.84</v>
      </c>
      <c r="S1285" t="n">
        <v>66.97</v>
      </c>
      <c r="T1285" t="n">
        <v>30591.57</v>
      </c>
      <c r="U1285" t="n">
        <v>0.5</v>
      </c>
      <c r="V1285" t="n">
        <v>0.8100000000000001</v>
      </c>
      <c r="W1285" t="n">
        <v>5.4</v>
      </c>
      <c r="X1285" t="n">
        <v>1.88</v>
      </c>
      <c r="Y1285" t="n">
        <v>1</v>
      </c>
      <c r="Z1285" t="n">
        <v>10</v>
      </c>
    </row>
    <row r="1286">
      <c r="A1286" t="n">
        <v>12</v>
      </c>
      <c r="B1286" t="n">
        <v>95</v>
      </c>
      <c r="C1286" t="inlineStr">
        <is>
          <t xml:space="preserve">CONCLUIDO	</t>
        </is>
      </c>
      <c r="D1286" t="n">
        <v>3.2657</v>
      </c>
      <c r="E1286" t="n">
        <v>30.62</v>
      </c>
      <c r="F1286" t="n">
        <v>25.88</v>
      </c>
      <c r="G1286" t="n">
        <v>25.46</v>
      </c>
      <c r="H1286" t="n">
        <v>0.37</v>
      </c>
      <c r="I1286" t="n">
        <v>61</v>
      </c>
      <c r="J1286" t="n">
        <v>190.25</v>
      </c>
      <c r="K1286" t="n">
        <v>53.44</v>
      </c>
      <c r="L1286" t="n">
        <v>4</v>
      </c>
      <c r="M1286" t="n">
        <v>59</v>
      </c>
      <c r="N1286" t="n">
        <v>37.82</v>
      </c>
      <c r="O1286" t="n">
        <v>23698.48</v>
      </c>
      <c r="P1286" t="n">
        <v>333.58</v>
      </c>
      <c r="Q1286" t="n">
        <v>1397.29</v>
      </c>
      <c r="R1286" t="n">
        <v>128.29</v>
      </c>
      <c r="S1286" t="n">
        <v>66.97</v>
      </c>
      <c r="T1286" t="n">
        <v>27840.92</v>
      </c>
      <c r="U1286" t="n">
        <v>0.52</v>
      </c>
      <c r="V1286" t="n">
        <v>0.8100000000000001</v>
      </c>
      <c r="W1286" t="n">
        <v>5.4</v>
      </c>
      <c r="X1286" t="n">
        <v>1.72</v>
      </c>
      <c r="Y1286" t="n">
        <v>1</v>
      </c>
      <c r="Z1286" t="n">
        <v>10</v>
      </c>
    </row>
    <row r="1287">
      <c r="A1287" t="n">
        <v>13</v>
      </c>
      <c r="B1287" t="n">
        <v>95</v>
      </c>
      <c r="C1287" t="inlineStr">
        <is>
          <t xml:space="preserve">CONCLUIDO	</t>
        </is>
      </c>
      <c r="D1287" t="n">
        <v>3.2928</v>
      </c>
      <c r="E1287" t="n">
        <v>30.37</v>
      </c>
      <c r="F1287" t="n">
        <v>25.78</v>
      </c>
      <c r="G1287" t="n">
        <v>27.14</v>
      </c>
      <c r="H1287" t="n">
        <v>0.4</v>
      </c>
      <c r="I1287" t="n">
        <v>57</v>
      </c>
      <c r="J1287" t="n">
        <v>190.63</v>
      </c>
      <c r="K1287" t="n">
        <v>53.44</v>
      </c>
      <c r="L1287" t="n">
        <v>4.25</v>
      </c>
      <c r="M1287" t="n">
        <v>55</v>
      </c>
      <c r="N1287" t="n">
        <v>37.95</v>
      </c>
      <c r="O1287" t="n">
        <v>23745.63</v>
      </c>
      <c r="P1287" t="n">
        <v>330.34</v>
      </c>
      <c r="Q1287" t="n">
        <v>1397.21</v>
      </c>
      <c r="R1287" t="n">
        <v>125.16</v>
      </c>
      <c r="S1287" t="n">
        <v>66.97</v>
      </c>
      <c r="T1287" t="n">
        <v>26296.8</v>
      </c>
      <c r="U1287" t="n">
        <v>0.54</v>
      </c>
      <c r="V1287" t="n">
        <v>0.82</v>
      </c>
      <c r="W1287" t="n">
        <v>5.39</v>
      </c>
      <c r="X1287" t="n">
        <v>1.61</v>
      </c>
      <c r="Y1287" t="n">
        <v>1</v>
      </c>
      <c r="Z1287" t="n">
        <v>10</v>
      </c>
    </row>
    <row r="1288">
      <c r="A1288" t="n">
        <v>14</v>
      </c>
      <c r="B1288" t="n">
        <v>95</v>
      </c>
      <c r="C1288" t="inlineStr">
        <is>
          <t xml:space="preserve">CONCLUIDO	</t>
        </is>
      </c>
      <c r="D1288" t="n">
        <v>3.3163</v>
      </c>
      <c r="E1288" t="n">
        <v>30.15</v>
      </c>
      <c r="F1288" t="n">
        <v>25.68</v>
      </c>
      <c r="G1288" t="n">
        <v>28.53</v>
      </c>
      <c r="H1288" t="n">
        <v>0.42</v>
      </c>
      <c r="I1288" t="n">
        <v>54</v>
      </c>
      <c r="J1288" t="n">
        <v>191.02</v>
      </c>
      <c r="K1288" t="n">
        <v>53.44</v>
      </c>
      <c r="L1288" t="n">
        <v>4.5</v>
      </c>
      <c r="M1288" t="n">
        <v>52</v>
      </c>
      <c r="N1288" t="n">
        <v>38.08</v>
      </c>
      <c r="O1288" t="n">
        <v>23792.83</v>
      </c>
      <c r="P1288" t="n">
        <v>328.08</v>
      </c>
      <c r="Q1288" t="n">
        <v>1397.38</v>
      </c>
      <c r="R1288" t="n">
        <v>121.76</v>
      </c>
      <c r="S1288" t="n">
        <v>66.97</v>
      </c>
      <c r="T1288" t="n">
        <v>24609.32</v>
      </c>
      <c r="U1288" t="n">
        <v>0.55</v>
      </c>
      <c r="V1288" t="n">
        <v>0.82</v>
      </c>
      <c r="W1288" t="n">
        <v>5.38</v>
      </c>
      <c r="X1288" t="n">
        <v>1.51</v>
      </c>
      <c r="Y1288" t="n">
        <v>1</v>
      </c>
      <c r="Z1288" t="n">
        <v>10</v>
      </c>
    </row>
    <row r="1289">
      <c r="A1289" t="n">
        <v>15</v>
      </c>
      <c r="B1289" t="n">
        <v>95</v>
      </c>
      <c r="C1289" t="inlineStr">
        <is>
          <t xml:space="preserve">CONCLUIDO	</t>
        </is>
      </c>
      <c r="D1289" t="n">
        <v>3.3418</v>
      </c>
      <c r="E1289" t="n">
        <v>29.92</v>
      </c>
      <c r="F1289" t="n">
        <v>25.59</v>
      </c>
      <c r="G1289" t="n">
        <v>30.71</v>
      </c>
      <c r="H1289" t="n">
        <v>0.44</v>
      </c>
      <c r="I1289" t="n">
        <v>50</v>
      </c>
      <c r="J1289" t="n">
        <v>191.4</v>
      </c>
      <c r="K1289" t="n">
        <v>53.44</v>
      </c>
      <c r="L1289" t="n">
        <v>4.75</v>
      </c>
      <c r="M1289" t="n">
        <v>48</v>
      </c>
      <c r="N1289" t="n">
        <v>38.22</v>
      </c>
      <c r="O1289" t="n">
        <v>23840.07</v>
      </c>
      <c r="P1289" t="n">
        <v>325.07</v>
      </c>
      <c r="Q1289" t="n">
        <v>1397.21</v>
      </c>
      <c r="R1289" t="n">
        <v>118.72</v>
      </c>
      <c r="S1289" t="n">
        <v>66.97</v>
      </c>
      <c r="T1289" t="n">
        <v>23112.89</v>
      </c>
      <c r="U1289" t="n">
        <v>0.5600000000000001</v>
      </c>
      <c r="V1289" t="n">
        <v>0.82</v>
      </c>
      <c r="W1289" t="n">
        <v>5.38</v>
      </c>
      <c r="X1289" t="n">
        <v>1.43</v>
      </c>
      <c r="Y1289" t="n">
        <v>1</v>
      </c>
      <c r="Z1289" t="n">
        <v>10</v>
      </c>
    </row>
    <row r="1290">
      <c r="A1290" t="n">
        <v>16</v>
      </c>
      <c r="B1290" t="n">
        <v>95</v>
      </c>
      <c r="C1290" t="inlineStr">
        <is>
          <t xml:space="preserve">CONCLUIDO	</t>
        </is>
      </c>
      <c r="D1290" t="n">
        <v>3.3577</v>
      </c>
      <c r="E1290" t="n">
        <v>29.78</v>
      </c>
      <c r="F1290" t="n">
        <v>25.53</v>
      </c>
      <c r="G1290" t="n">
        <v>31.91</v>
      </c>
      <c r="H1290" t="n">
        <v>0.46</v>
      </c>
      <c r="I1290" t="n">
        <v>48</v>
      </c>
      <c r="J1290" t="n">
        <v>191.78</v>
      </c>
      <c r="K1290" t="n">
        <v>53.44</v>
      </c>
      <c r="L1290" t="n">
        <v>5</v>
      </c>
      <c r="M1290" t="n">
        <v>46</v>
      </c>
      <c r="N1290" t="n">
        <v>38.35</v>
      </c>
      <c r="O1290" t="n">
        <v>23887.36</v>
      </c>
      <c r="P1290" t="n">
        <v>323.08</v>
      </c>
      <c r="Q1290" t="n">
        <v>1397.38</v>
      </c>
      <c r="R1290" t="n">
        <v>116.6</v>
      </c>
      <c r="S1290" t="n">
        <v>66.97</v>
      </c>
      <c r="T1290" t="n">
        <v>22063.36</v>
      </c>
      <c r="U1290" t="n">
        <v>0.57</v>
      </c>
      <c r="V1290" t="n">
        <v>0.82</v>
      </c>
      <c r="W1290" t="n">
        <v>5.38</v>
      </c>
      <c r="X1290" t="n">
        <v>1.36</v>
      </c>
      <c r="Y1290" t="n">
        <v>1</v>
      </c>
      <c r="Z1290" t="n">
        <v>10</v>
      </c>
    </row>
    <row r="1291">
      <c r="A1291" t="n">
        <v>17</v>
      </c>
      <c r="B1291" t="n">
        <v>95</v>
      </c>
      <c r="C1291" t="inlineStr">
        <is>
          <t xml:space="preserve">CONCLUIDO	</t>
        </is>
      </c>
      <c r="D1291" t="n">
        <v>3.3811</v>
      </c>
      <c r="E1291" t="n">
        <v>29.58</v>
      </c>
      <c r="F1291" t="n">
        <v>25.43</v>
      </c>
      <c r="G1291" t="n">
        <v>33.91</v>
      </c>
      <c r="H1291" t="n">
        <v>0.48</v>
      </c>
      <c r="I1291" t="n">
        <v>45</v>
      </c>
      <c r="J1291" t="n">
        <v>192.17</v>
      </c>
      <c r="K1291" t="n">
        <v>53.44</v>
      </c>
      <c r="L1291" t="n">
        <v>5.25</v>
      </c>
      <c r="M1291" t="n">
        <v>43</v>
      </c>
      <c r="N1291" t="n">
        <v>38.48</v>
      </c>
      <c r="O1291" t="n">
        <v>23934.69</v>
      </c>
      <c r="P1291" t="n">
        <v>320.62</v>
      </c>
      <c r="Q1291" t="n">
        <v>1397.35</v>
      </c>
      <c r="R1291" t="n">
        <v>113.67</v>
      </c>
      <c r="S1291" t="n">
        <v>66.97</v>
      </c>
      <c r="T1291" t="n">
        <v>20611.47</v>
      </c>
      <c r="U1291" t="n">
        <v>0.59</v>
      </c>
      <c r="V1291" t="n">
        <v>0.83</v>
      </c>
      <c r="W1291" t="n">
        <v>5.37</v>
      </c>
      <c r="X1291" t="n">
        <v>1.27</v>
      </c>
      <c r="Y1291" t="n">
        <v>1</v>
      </c>
      <c r="Z1291" t="n">
        <v>10</v>
      </c>
    </row>
    <row r="1292">
      <c r="A1292" t="n">
        <v>18</v>
      </c>
      <c r="B1292" t="n">
        <v>95</v>
      </c>
      <c r="C1292" t="inlineStr">
        <is>
          <t xml:space="preserve">CONCLUIDO	</t>
        </is>
      </c>
      <c r="D1292" t="n">
        <v>3.3965</v>
      </c>
      <c r="E1292" t="n">
        <v>29.44</v>
      </c>
      <c r="F1292" t="n">
        <v>25.37</v>
      </c>
      <c r="G1292" t="n">
        <v>35.4</v>
      </c>
      <c r="H1292" t="n">
        <v>0.51</v>
      </c>
      <c r="I1292" t="n">
        <v>43</v>
      </c>
      <c r="J1292" t="n">
        <v>192.55</v>
      </c>
      <c r="K1292" t="n">
        <v>53.44</v>
      </c>
      <c r="L1292" t="n">
        <v>5.5</v>
      </c>
      <c r="M1292" t="n">
        <v>41</v>
      </c>
      <c r="N1292" t="n">
        <v>38.62</v>
      </c>
      <c r="O1292" t="n">
        <v>23982.06</v>
      </c>
      <c r="P1292" t="n">
        <v>318.44</v>
      </c>
      <c r="Q1292" t="n">
        <v>1397.37</v>
      </c>
      <c r="R1292" t="n">
        <v>111.7</v>
      </c>
      <c r="S1292" t="n">
        <v>66.97</v>
      </c>
      <c r="T1292" t="n">
        <v>19637.97</v>
      </c>
      <c r="U1292" t="n">
        <v>0.6</v>
      </c>
      <c r="V1292" t="n">
        <v>0.83</v>
      </c>
      <c r="W1292" t="n">
        <v>5.37</v>
      </c>
      <c r="X1292" t="n">
        <v>1.2</v>
      </c>
      <c r="Y1292" t="n">
        <v>1</v>
      </c>
      <c r="Z1292" t="n">
        <v>10</v>
      </c>
    </row>
    <row r="1293">
      <c r="A1293" t="n">
        <v>19</v>
      </c>
      <c r="B1293" t="n">
        <v>95</v>
      </c>
      <c r="C1293" t="inlineStr">
        <is>
          <t xml:space="preserve">CONCLUIDO	</t>
        </is>
      </c>
      <c r="D1293" t="n">
        <v>3.4113</v>
      </c>
      <c r="E1293" t="n">
        <v>29.31</v>
      </c>
      <c r="F1293" t="n">
        <v>25.32</v>
      </c>
      <c r="G1293" t="n">
        <v>37.05</v>
      </c>
      <c r="H1293" t="n">
        <v>0.53</v>
      </c>
      <c r="I1293" t="n">
        <v>41</v>
      </c>
      <c r="J1293" t="n">
        <v>192.94</v>
      </c>
      <c r="K1293" t="n">
        <v>53.44</v>
      </c>
      <c r="L1293" t="n">
        <v>5.75</v>
      </c>
      <c r="M1293" t="n">
        <v>39</v>
      </c>
      <c r="N1293" t="n">
        <v>38.75</v>
      </c>
      <c r="O1293" t="n">
        <v>24029.48</v>
      </c>
      <c r="P1293" t="n">
        <v>316.1</v>
      </c>
      <c r="Q1293" t="n">
        <v>1397.35</v>
      </c>
      <c r="R1293" t="n">
        <v>109.9</v>
      </c>
      <c r="S1293" t="n">
        <v>66.97</v>
      </c>
      <c r="T1293" t="n">
        <v>18746.41</v>
      </c>
      <c r="U1293" t="n">
        <v>0.61</v>
      </c>
      <c r="V1293" t="n">
        <v>0.83</v>
      </c>
      <c r="W1293" t="n">
        <v>5.37</v>
      </c>
      <c r="X1293" t="n">
        <v>1.15</v>
      </c>
      <c r="Y1293" t="n">
        <v>1</v>
      </c>
      <c r="Z1293" t="n">
        <v>10</v>
      </c>
    </row>
    <row r="1294">
      <c r="A1294" t="n">
        <v>20</v>
      </c>
      <c r="B1294" t="n">
        <v>95</v>
      </c>
      <c r="C1294" t="inlineStr">
        <is>
          <t xml:space="preserve">CONCLUIDO	</t>
        </is>
      </c>
      <c r="D1294" t="n">
        <v>3.4259</v>
      </c>
      <c r="E1294" t="n">
        <v>29.19</v>
      </c>
      <c r="F1294" t="n">
        <v>25.27</v>
      </c>
      <c r="G1294" t="n">
        <v>38.88</v>
      </c>
      <c r="H1294" t="n">
        <v>0.55</v>
      </c>
      <c r="I1294" t="n">
        <v>39</v>
      </c>
      <c r="J1294" t="n">
        <v>193.32</v>
      </c>
      <c r="K1294" t="n">
        <v>53.44</v>
      </c>
      <c r="L1294" t="n">
        <v>6</v>
      </c>
      <c r="M1294" t="n">
        <v>37</v>
      </c>
      <c r="N1294" t="n">
        <v>38.89</v>
      </c>
      <c r="O1294" t="n">
        <v>24076.95</v>
      </c>
      <c r="P1294" t="n">
        <v>313.85</v>
      </c>
      <c r="Q1294" t="n">
        <v>1397.25</v>
      </c>
      <c r="R1294" t="n">
        <v>108.68</v>
      </c>
      <c r="S1294" t="n">
        <v>66.97</v>
      </c>
      <c r="T1294" t="n">
        <v>18144.86</v>
      </c>
      <c r="U1294" t="n">
        <v>0.62</v>
      </c>
      <c r="V1294" t="n">
        <v>0.83</v>
      </c>
      <c r="W1294" t="n">
        <v>5.35</v>
      </c>
      <c r="X1294" t="n">
        <v>1.1</v>
      </c>
      <c r="Y1294" t="n">
        <v>1</v>
      </c>
      <c r="Z1294" t="n">
        <v>10</v>
      </c>
    </row>
    <row r="1295">
      <c r="A1295" t="n">
        <v>21</v>
      </c>
      <c r="B1295" t="n">
        <v>95</v>
      </c>
      <c r="C1295" t="inlineStr">
        <is>
          <t xml:space="preserve">CONCLUIDO	</t>
        </is>
      </c>
      <c r="D1295" t="n">
        <v>3.443</v>
      </c>
      <c r="E1295" t="n">
        <v>29.04</v>
      </c>
      <c r="F1295" t="n">
        <v>25.2</v>
      </c>
      <c r="G1295" t="n">
        <v>40.86</v>
      </c>
      <c r="H1295" t="n">
        <v>0.57</v>
      </c>
      <c r="I1295" t="n">
        <v>37</v>
      </c>
      <c r="J1295" t="n">
        <v>193.71</v>
      </c>
      <c r="K1295" t="n">
        <v>53.44</v>
      </c>
      <c r="L1295" t="n">
        <v>6.25</v>
      </c>
      <c r="M1295" t="n">
        <v>35</v>
      </c>
      <c r="N1295" t="n">
        <v>39.02</v>
      </c>
      <c r="O1295" t="n">
        <v>24124.47</v>
      </c>
      <c r="P1295" t="n">
        <v>312.01</v>
      </c>
      <c r="Q1295" t="n">
        <v>1397.24</v>
      </c>
      <c r="R1295" t="n">
        <v>106.32</v>
      </c>
      <c r="S1295" t="n">
        <v>66.97</v>
      </c>
      <c r="T1295" t="n">
        <v>16977.14</v>
      </c>
      <c r="U1295" t="n">
        <v>0.63</v>
      </c>
      <c r="V1295" t="n">
        <v>0.84</v>
      </c>
      <c r="W1295" t="n">
        <v>5.35</v>
      </c>
      <c r="X1295" t="n">
        <v>1.03</v>
      </c>
      <c r="Y1295" t="n">
        <v>1</v>
      </c>
      <c r="Z1295" t="n">
        <v>10</v>
      </c>
    </row>
    <row r="1296">
      <c r="A1296" t="n">
        <v>22</v>
      </c>
      <c r="B1296" t="n">
        <v>95</v>
      </c>
      <c r="C1296" t="inlineStr">
        <is>
          <t xml:space="preserve">CONCLUIDO	</t>
        </is>
      </c>
      <c r="D1296" t="n">
        <v>3.4477</v>
      </c>
      <c r="E1296" t="n">
        <v>29</v>
      </c>
      <c r="F1296" t="n">
        <v>25.2</v>
      </c>
      <c r="G1296" t="n">
        <v>41.99</v>
      </c>
      <c r="H1296" t="n">
        <v>0.59</v>
      </c>
      <c r="I1296" t="n">
        <v>36</v>
      </c>
      <c r="J1296" t="n">
        <v>194.09</v>
      </c>
      <c r="K1296" t="n">
        <v>53.44</v>
      </c>
      <c r="L1296" t="n">
        <v>6.5</v>
      </c>
      <c r="M1296" t="n">
        <v>34</v>
      </c>
      <c r="N1296" t="n">
        <v>39.16</v>
      </c>
      <c r="O1296" t="n">
        <v>24172.03</v>
      </c>
      <c r="P1296" t="n">
        <v>309.95</v>
      </c>
      <c r="Q1296" t="n">
        <v>1397.25</v>
      </c>
      <c r="R1296" t="n">
        <v>106.09</v>
      </c>
      <c r="S1296" t="n">
        <v>66.97</v>
      </c>
      <c r="T1296" t="n">
        <v>16864.34</v>
      </c>
      <c r="U1296" t="n">
        <v>0.63</v>
      </c>
      <c r="V1296" t="n">
        <v>0.84</v>
      </c>
      <c r="W1296" t="n">
        <v>5.36</v>
      </c>
      <c r="X1296" t="n">
        <v>1.03</v>
      </c>
      <c r="Y1296" t="n">
        <v>1</v>
      </c>
      <c r="Z1296" t="n">
        <v>10</v>
      </c>
    </row>
    <row r="1297">
      <c r="A1297" t="n">
        <v>23</v>
      </c>
      <c r="B1297" t="n">
        <v>95</v>
      </c>
      <c r="C1297" t="inlineStr">
        <is>
          <t xml:space="preserve">CONCLUIDO	</t>
        </is>
      </c>
      <c r="D1297" t="n">
        <v>3.4681</v>
      </c>
      <c r="E1297" t="n">
        <v>28.83</v>
      </c>
      <c r="F1297" t="n">
        <v>25.1</v>
      </c>
      <c r="G1297" t="n">
        <v>44.29</v>
      </c>
      <c r="H1297" t="n">
        <v>0.62</v>
      </c>
      <c r="I1297" t="n">
        <v>34</v>
      </c>
      <c r="J1297" t="n">
        <v>194.48</v>
      </c>
      <c r="K1297" t="n">
        <v>53.44</v>
      </c>
      <c r="L1297" t="n">
        <v>6.75</v>
      </c>
      <c r="M1297" t="n">
        <v>32</v>
      </c>
      <c r="N1297" t="n">
        <v>39.29</v>
      </c>
      <c r="O1297" t="n">
        <v>24219.63</v>
      </c>
      <c r="P1297" t="n">
        <v>307.22</v>
      </c>
      <c r="Q1297" t="n">
        <v>1397.3</v>
      </c>
      <c r="R1297" t="n">
        <v>102.87</v>
      </c>
      <c r="S1297" t="n">
        <v>66.97</v>
      </c>
      <c r="T1297" t="n">
        <v>15266.42</v>
      </c>
      <c r="U1297" t="n">
        <v>0.65</v>
      </c>
      <c r="V1297" t="n">
        <v>0.84</v>
      </c>
      <c r="W1297" t="n">
        <v>5.35</v>
      </c>
      <c r="X1297" t="n">
        <v>0.93</v>
      </c>
      <c r="Y1297" t="n">
        <v>1</v>
      </c>
      <c r="Z1297" t="n">
        <v>10</v>
      </c>
    </row>
    <row r="1298">
      <c r="A1298" t="n">
        <v>24</v>
      </c>
      <c r="B1298" t="n">
        <v>95</v>
      </c>
      <c r="C1298" t="inlineStr">
        <is>
          <t xml:space="preserve">CONCLUIDO	</t>
        </is>
      </c>
      <c r="D1298" t="n">
        <v>3.4749</v>
      </c>
      <c r="E1298" t="n">
        <v>28.78</v>
      </c>
      <c r="F1298" t="n">
        <v>25.08</v>
      </c>
      <c r="G1298" t="n">
        <v>45.6</v>
      </c>
      <c r="H1298" t="n">
        <v>0.64</v>
      </c>
      <c r="I1298" t="n">
        <v>33</v>
      </c>
      <c r="J1298" t="n">
        <v>194.86</v>
      </c>
      <c r="K1298" t="n">
        <v>53.44</v>
      </c>
      <c r="L1298" t="n">
        <v>7</v>
      </c>
      <c r="M1298" t="n">
        <v>31</v>
      </c>
      <c r="N1298" t="n">
        <v>39.43</v>
      </c>
      <c r="O1298" t="n">
        <v>24267.28</v>
      </c>
      <c r="P1298" t="n">
        <v>305.83</v>
      </c>
      <c r="Q1298" t="n">
        <v>1397.19</v>
      </c>
      <c r="R1298" t="n">
        <v>102.24</v>
      </c>
      <c r="S1298" t="n">
        <v>66.97</v>
      </c>
      <c r="T1298" t="n">
        <v>14955.88</v>
      </c>
      <c r="U1298" t="n">
        <v>0.66</v>
      </c>
      <c r="V1298" t="n">
        <v>0.84</v>
      </c>
      <c r="W1298" t="n">
        <v>5.35</v>
      </c>
      <c r="X1298" t="n">
        <v>0.92</v>
      </c>
      <c r="Y1298" t="n">
        <v>1</v>
      </c>
      <c r="Z1298" t="n">
        <v>10</v>
      </c>
    </row>
    <row r="1299">
      <c r="A1299" t="n">
        <v>25</v>
      </c>
      <c r="B1299" t="n">
        <v>95</v>
      </c>
      <c r="C1299" t="inlineStr">
        <is>
          <t xml:space="preserve">CONCLUIDO	</t>
        </is>
      </c>
      <c r="D1299" t="n">
        <v>3.4894</v>
      </c>
      <c r="E1299" t="n">
        <v>28.66</v>
      </c>
      <c r="F1299" t="n">
        <v>25.04</v>
      </c>
      <c r="G1299" t="n">
        <v>48.46</v>
      </c>
      <c r="H1299" t="n">
        <v>0.66</v>
      </c>
      <c r="I1299" t="n">
        <v>31</v>
      </c>
      <c r="J1299" t="n">
        <v>195.25</v>
      </c>
      <c r="K1299" t="n">
        <v>53.44</v>
      </c>
      <c r="L1299" t="n">
        <v>7.25</v>
      </c>
      <c r="M1299" t="n">
        <v>29</v>
      </c>
      <c r="N1299" t="n">
        <v>39.57</v>
      </c>
      <c r="O1299" t="n">
        <v>24314.98</v>
      </c>
      <c r="P1299" t="n">
        <v>303.43</v>
      </c>
      <c r="Q1299" t="n">
        <v>1397.28</v>
      </c>
      <c r="R1299" t="n">
        <v>100.99</v>
      </c>
      <c r="S1299" t="n">
        <v>66.97</v>
      </c>
      <c r="T1299" t="n">
        <v>14342.41</v>
      </c>
      <c r="U1299" t="n">
        <v>0.66</v>
      </c>
      <c r="V1299" t="n">
        <v>0.84</v>
      </c>
      <c r="W1299" t="n">
        <v>5.34</v>
      </c>
      <c r="X1299" t="n">
        <v>0.87</v>
      </c>
      <c r="Y1299" t="n">
        <v>1</v>
      </c>
      <c r="Z1299" t="n">
        <v>10</v>
      </c>
    </row>
    <row r="1300">
      <c r="A1300" t="n">
        <v>26</v>
      </c>
      <c r="B1300" t="n">
        <v>95</v>
      </c>
      <c r="C1300" t="inlineStr">
        <is>
          <t xml:space="preserve">CONCLUIDO	</t>
        </is>
      </c>
      <c r="D1300" t="n">
        <v>3.4989</v>
      </c>
      <c r="E1300" t="n">
        <v>28.58</v>
      </c>
      <c r="F1300" t="n">
        <v>25</v>
      </c>
      <c r="G1300" t="n">
        <v>49.99</v>
      </c>
      <c r="H1300" t="n">
        <v>0.68</v>
      </c>
      <c r="I1300" t="n">
        <v>30</v>
      </c>
      <c r="J1300" t="n">
        <v>195.64</v>
      </c>
      <c r="K1300" t="n">
        <v>53.44</v>
      </c>
      <c r="L1300" t="n">
        <v>7.5</v>
      </c>
      <c r="M1300" t="n">
        <v>28</v>
      </c>
      <c r="N1300" t="n">
        <v>39.7</v>
      </c>
      <c r="O1300" t="n">
        <v>24362.73</v>
      </c>
      <c r="P1300" t="n">
        <v>301.82</v>
      </c>
      <c r="Q1300" t="n">
        <v>1397.21</v>
      </c>
      <c r="R1300" t="n">
        <v>99.73999999999999</v>
      </c>
      <c r="S1300" t="n">
        <v>66.97</v>
      </c>
      <c r="T1300" t="n">
        <v>13719.58</v>
      </c>
      <c r="U1300" t="n">
        <v>0.67</v>
      </c>
      <c r="V1300" t="n">
        <v>0.84</v>
      </c>
      <c r="W1300" t="n">
        <v>5.34</v>
      </c>
      <c r="X1300" t="n">
        <v>0.83</v>
      </c>
      <c r="Y1300" t="n">
        <v>1</v>
      </c>
      <c r="Z1300" t="n">
        <v>10</v>
      </c>
    </row>
    <row r="1301">
      <c r="A1301" t="n">
        <v>27</v>
      </c>
      <c r="B1301" t="n">
        <v>95</v>
      </c>
      <c r="C1301" t="inlineStr">
        <is>
          <t xml:space="preserve">CONCLUIDO	</t>
        </is>
      </c>
      <c r="D1301" t="n">
        <v>3.5073</v>
      </c>
      <c r="E1301" t="n">
        <v>28.51</v>
      </c>
      <c r="F1301" t="n">
        <v>24.96</v>
      </c>
      <c r="G1301" t="n">
        <v>51.65</v>
      </c>
      <c r="H1301" t="n">
        <v>0.7</v>
      </c>
      <c r="I1301" t="n">
        <v>29</v>
      </c>
      <c r="J1301" t="n">
        <v>196.03</v>
      </c>
      <c r="K1301" t="n">
        <v>53.44</v>
      </c>
      <c r="L1301" t="n">
        <v>7.75</v>
      </c>
      <c r="M1301" t="n">
        <v>27</v>
      </c>
      <c r="N1301" t="n">
        <v>39.84</v>
      </c>
      <c r="O1301" t="n">
        <v>24410.52</v>
      </c>
      <c r="P1301" t="n">
        <v>299.73</v>
      </c>
      <c r="Q1301" t="n">
        <v>1397.2</v>
      </c>
      <c r="R1301" t="n">
        <v>98.55</v>
      </c>
      <c r="S1301" t="n">
        <v>66.97</v>
      </c>
      <c r="T1301" t="n">
        <v>13129.54</v>
      </c>
      <c r="U1301" t="n">
        <v>0.68</v>
      </c>
      <c r="V1301" t="n">
        <v>0.84</v>
      </c>
      <c r="W1301" t="n">
        <v>5.34</v>
      </c>
      <c r="X1301" t="n">
        <v>0.8</v>
      </c>
      <c r="Y1301" t="n">
        <v>1</v>
      </c>
      <c r="Z1301" t="n">
        <v>10</v>
      </c>
    </row>
    <row r="1302">
      <c r="A1302" t="n">
        <v>28</v>
      </c>
      <c r="B1302" t="n">
        <v>95</v>
      </c>
      <c r="C1302" t="inlineStr">
        <is>
          <t xml:space="preserve">CONCLUIDO	</t>
        </is>
      </c>
      <c r="D1302" t="n">
        <v>3.5158</v>
      </c>
      <c r="E1302" t="n">
        <v>28.44</v>
      </c>
      <c r="F1302" t="n">
        <v>24.93</v>
      </c>
      <c r="G1302" t="n">
        <v>53.43</v>
      </c>
      <c r="H1302" t="n">
        <v>0.72</v>
      </c>
      <c r="I1302" t="n">
        <v>28</v>
      </c>
      <c r="J1302" t="n">
        <v>196.41</v>
      </c>
      <c r="K1302" t="n">
        <v>53.44</v>
      </c>
      <c r="L1302" t="n">
        <v>8</v>
      </c>
      <c r="M1302" t="n">
        <v>26</v>
      </c>
      <c r="N1302" t="n">
        <v>39.98</v>
      </c>
      <c r="O1302" t="n">
        <v>24458.36</v>
      </c>
      <c r="P1302" t="n">
        <v>298.07</v>
      </c>
      <c r="Q1302" t="n">
        <v>1397.23</v>
      </c>
      <c r="R1302" t="n">
        <v>97.34999999999999</v>
      </c>
      <c r="S1302" t="n">
        <v>66.97</v>
      </c>
      <c r="T1302" t="n">
        <v>12535.67</v>
      </c>
      <c r="U1302" t="n">
        <v>0.6899999999999999</v>
      </c>
      <c r="V1302" t="n">
        <v>0.84</v>
      </c>
      <c r="W1302" t="n">
        <v>5.34</v>
      </c>
      <c r="X1302" t="n">
        <v>0.77</v>
      </c>
      <c r="Y1302" t="n">
        <v>1</v>
      </c>
      <c r="Z1302" t="n">
        <v>10</v>
      </c>
    </row>
    <row r="1303">
      <c r="A1303" t="n">
        <v>29</v>
      </c>
      <c r="B1303" t="n">
        <v>95</v>
      </c>
      <c r="C1303" t="inlineStr">
        <is>
          <t xml:space="preserve">CONCLUIDO	</t>
        </is>
      </c>
      <c r="D1303" t="n">
        <v>3.5231</v>
      </c>
      <c r="E1303" t="n">
        <v>28.38</v>
      </c>
      <c r="F1303" t="n">
        <v>24.91</v>
      </c>
      <c r="G1303" t="n">
        <v>55.36</v>
      </c>
      <c r="H1303" t="n">
        <v>0.74</v>
      </c>
      <c r="I1303" t="n">
        <v>27</v>
      </c>
      <c r="J1303" t="n">
        <v>196.8</v>
      </c>
      <c r="K1303" t="n">
        <v>53.44</v>
      </c>
      <c r="L1303" t="n">
        <v>8.25</v>
      </c>
      <c r="M1303" t="n">
        <v>25</v>
      </c>
      <c r="N1303" t="n">
        <v>40.12</v>
      </c>
      <c r="O1303" t="n">
        <v>24506.24</v>
      </c>
      <c r="P1303" t="n">
        <v>295.51</v>
      </c>
      <c r="Q1303" t="n">
        <v>1397.25</v>
      </c>
      <c r="R1303" t="n">
        <v>96.59</v>
      </c>
      <c r="S1303" t="n">
        <v>66.97</v>
      </c>
      <c r="T1303" t="n">
        <v>12160.77</v>
      </c>
      <c r="U1303" t="n">
        <v>0.6899999999999999</v>
      </c>
      <c r="V1303" t="n">
        <v>0.84</v>
      </c>
      <c r="W1303" t="n">
        <v>5.34</v>
      </c>
      <c r="X1303" t="n">
        <v>0.74</v>
      </c>
      <c r="Y1303" t="n">
        <v>1</v>
      </c>
      <c r="Z1303" t="n">
        <v>10</v>
      </c>
    </row>
    <row r="1304">
      <c r="A1304" t="n">
        <v>30</v>
      </c>
      <c r="B1304" t="n">
        <v>95</v>
      </c>
      <c r="C1304" t="inlineStr">
        <is>
          <t xml:space="preserve">CONCLUIDO	</t>
        </is>
      </c>
      <c r="D1304" t="n">
        <v>3.5325</v>
      </c>
      <c r="E1304" t="n">
        <v>28.31</v>
      </c>
      <c r="F1304" t="n">
        <v>24.87</v>
      </c>
      <c r="G1304" t="n">
        <v>57.4</v>
      </c>
      <c r="H1304" t="n">
        <v>0.77</v>
      </c>
      <c r="I1304" t="n">
        <v>26</v>
      </c>
      <c r="J1304" t="n">
        <v>197.19</v>
      </c>
      <c r="K1304" t="n">
        <v>53.44</v>
      </c>
      <c r="L1304" t="n">
        <v>8.5</v>
      </c>
      <c r="M1304" t="n">
        <v>24</v>
      </c>
      <c r="N1304" t="n">
        <v>40.26</v>
      </c>
      <c r="O1304" t="n">
        <v>24554.18</v>
      </c>
      <c r="P1304" t="n">
        <v>292.81</v>
      </c>
      <c r="Q1304" t="n">
        <v>1397.28</v>
      </c>
      <c r="R1304" t="n">
        <v>95.66</v>
      </c>
      <c r="S1304" t="n">
        <v>66.97</v>
      </c>
      <c r="T1304" t="n">
        <v>11701.69</v>
      </c>
      <c r="U1304" t="n">
        <v>0.7</v>
      </c>
      <c r="V1304" t="n">
        <v>0.85</v>
      </c>
      <c r="W1304" t="n">
        <v>5.33</v>
      </c>
      <c r="X1304" t="n">
        <v>0.71</v>
      </c>
      <c r="Y1304" t="n">
        <v>1</v>
      </c>
      <c r="Z1304" t="n">
        <v>10</v>
      </c>
    </row>
    <row r="1305">
      <c r="A1305" t="n">
        <v>31</v>
      </c>
      <c r="B1305" t="n">
        <v>95</v>
      </c>
      <c r="C1305" t="inlineStr">
        <is>
          <t xml:space="preserve">CONCLUIDO	</t>
        </is>
      </c>
      <c r="D1305" t="n">
        <v>3.539</v>
      </c>
      <c r="E1305" t="n">
        <v>28.26</v>
      </c>
      <c r="F1305" t="n">
        <v>24.86</v>
      </c>
      <c r="G1305" t="n">
        <v>59.66</v>
      </c>
      <c r="H1305" t="n">
        <v>0.79</v>
      </c>
      <c r="I1305" t="n">
        <v>25</v>
      </c>
      <c r="J1305" t="n">
        <v>197.58</v>
      </c>
      <c r="K1305" t="n">
        <v>53.44</v>
      </c>
      <c r="L1305" t="n">
        <v>8.75</v>
      </c>
      <c r="M1305" t="n">
        <v>23</v>
      </c>
      <c r="N1305" t="n">
        <v>40.39</v>
      </c>
      <c r="O1305" t="n">
        <v>24602.15</v>
      </c>
      <c r="P1305" t="n">
        <v>292.15</v>
      </c>
      <c r="Q1305" t="n">
        <v>1397.22</v>
      </c>
      <c r="R1305" t="n">
        <v>95.16</v>
      </c>
      <c r="S1305" t="n">
        <v>66.97</v>
      </c>
      <c r="T1305" t="n">
        <v>11458.69</v>
      </c>
      <c r="U1305" t="n">
        <v>0.7</v>
      </c>
      <c r="V1305" t="n">
        <v>0.85</v>
      </c>
      <c r="W1305" t="n">
        <v>5.33</v>
      </c>
      <c r="X1305" t="n">
        <v>0.6899999999999999</v>
      </c>
      <c r="Y1305" t="n">
        <v>1</v>
      </c>
      <c r="Z1305" t="n">
        <v>10</v>
      </c>
    </row>
    <row r="1306">
      <c r="A1306" t="n">
        <v>32</v>
      </c>
      <c r="B1306" t="n">
        <v>95</v>
      </c>
      <c r="C1306" t="inlineStr">
        <is>
          <t xml:space="preserve">CONCLUIDO	</t>
        </is>
      </c>
      <c r="D1306" t="n">
        <v>3.5476</v>
      </c>
      <c r="E1306" t="n">
        <v>28.19</v>
      </c>
      <c r="F1306" t="n">
        <v>24.83</v>
      </c>
      <c r="G1306" t="n">
        <v>62.06</v>
      </c>
      <c r="H1306" t="n">
        <v>0.8100000000000001</v>
      </c>
      <c r="I1306" t="n">
        <v>24</v>
      </c>
      <c r="J1306" t="n">
        <v>197.97</v>
      </c>
      <c r="K1306" t="n">
        <v>53.44</v>
      </c>
      <c r="L1306" t="n">
        <v>9</v>
      </c>
      <c r="M1306" t="n">
        <v>22</v>
      </c>
      <c r="N1306" t="n">
        <v>40.53</v>
      </c>
      <c r="O1306" t="n">
        <v>24650.18</v>
      </c>
      <c r="P1306" t="n">
        <v>289.24</v>
      </c>
      <c r="Q1306" t="n">
        <v>1397.26</v>
      </c>
      <c r="R1306" t="n">
        <v>94.04000000000001</v>
      </c>
      <c r="S1306" t="n">
        <v>66.97</v>
      </c>
      <c r="T1306" t="n">
        <v>10903.51</v>
      </c>
      <c r="U1306" t="n">
        <v>0.71</v>
      </c>
      <c r="V1306" t="n">
        <v>0.85</v>
      </c>
      <c r="W1306" t="n">
        <v>5.33</v>
      </c>
      <c r="X1306" t="n">
        <v>0.66</v>
      </c>
      <c r="Y1306" t="n">
        <v>1</v>
      </c>
      <c r="Z1306" t="n">
        <v>10</v>
      </c>
    </row>
    <row r="1307">
      <c r="A1307" t="n">
        <v>33</v>
      </c>
      <c r="B1307" t="n">
        <v>95</v>
      </c>
      <c r="C1307" t="inlineStr">
        <is>
          <t xml:space="preserve">CONCLUIDO	</t>
        </is>
      </c>
      <c r="D1307" t="n">
        <v>3.5473</v>
      </c>
      <c r="E1307" t="n">
        <v>28.19</v>
      </c>
      <c r="F1307" t="n">
        <v>24.83</v>
      </c>
      <c r="G1307" t="n">
        <v>62.07</v>
      </c>
      <c r="H1307" t="n">
        <v>0.83</v>
      </c>
      <c r="I1307" t="n">
        <v>24</v>
      </c>
      <c r="J1307" t="n">
        <v>198.36</v>
      </c>
      <c r="K1307" t="n">
        <v>53.44</v>
      </c>
      <c r="L1307" t="n">
        <v>9.25</v>
      </c>
      <c r="M1307" t="n">
        <v>22</v>
      </c>
      <c r="N1307" t="n">
        <v>40.67</v>
      </c>
      <c r="O1307" t="n">
        <v>24698.26</v>
      </c>
      <c r="P1307" t="n">
        <v>288.25</v>
      </c>
      <c r="Q1307" t="n">
        <v>1397.28</v>
      </c>
      <c r="R1307" t="n">
        <v>94.09999999999999</v>
      </c>
      <c r="S1307" t="n">
        <v>66.97</v>
      </c>
      <c r="T1307" t="n">
        <v>10929.89</v>
      </c>
      <c r="U1307" t="n">
        <v>0.71</v>
      </c>
      <c r="V1307" t="n">
        <v>0.85</v>
      </c>
      <c r="W1307" t="n">
        <v>5.33</v>
      </c>
      <c r="X1307" t="n">
        <v>0.66</v>
      </c>
      <c r="Y1307" t="n">
        <v>1</v>
      </c>
      <c r="Z1307" t="n">
        <v>10</v>
      </c>
    </row>
    <row r="1308">
      <c r="A1308" t="n">
        <v>34</v>
      </c>
      <c r="B1308" t="n">
        <v>95</v>
      </c>
      <c r="C1308" t="inlineStr">
        <is>
          <t xml:space="preserve">CONCLUIDO	</t>
        </is>
      </c>
      <c r="D1308" t="n">
        <v>3.5575</v>
      </c>
      <c r="E1308" t="n">
        <v>28.11</v>
      </c>
      <c r="F1308" t="n">
        <v>24.79</v>
      </c>
      <c r="G1308" t="n">
        <v>64.66</v>
      </c>
      <c r="H1308" t="n">
        <v>0.85</v>
      </c>
      <c r="I1308" t="n">
        <v>23</v>
      </c>
      <c r="J1308" t="n">
        <v>198.75</v>
      </c>
      <c r="K1308" t="n">
        <v>53.44</v>
      </c>
      <c r="L1308" t="n">
        <v>9.5</v>
      </c>
      <c r="M1308" t="n">
        <v>21</v>
      </c>
      <c r="N1308" t="n">
        <v>40.81</v>
      </c>
      <c r="O1308" t="n">
        <v>24746.38</v>
      </c>
      <c r="P1308" t="n">
        <v>286.12</v>
      </c>
      <c r="Q1308" t="n">
        <v>1397.22</v>
      </c>
      <c r="R1308" t="n">
        <v>92.81</v>
      </c>
      <c r="S1308" t="n">
        <v>66.97</v>
      </c>
      <c r="T1308" t="n">
        <v>10289.5</v>
      </c>
      <c r="U1308" t="n">
        <v>0.72</v>
      </c>
      <c r="V1308" t="n">
        <v>0.85</v>
      </c>
      <c r="W1308" t="n">
        <v>5.33</v>
      </c>
      <c r="X1308" t="n">
        <v>0.62</v>
      </c>
      <c r="Y1308" t="n">
        <v>1</v>
      </c>
      <c r="Z1308" t="n">
        <v>10</v>
      </c>
    </row>
    <row r="1309">
      <c r="A1309" t="n">
        <v>35</v>
      </c>
      <c r="B1309" t="n">
        <v>95</v>
      </c>
      <c r="C1309" t="inlineStr">
        <is>
          <t xml:space="preserve">CONCLUIDO	</t>
        </is>
      </c>
      <c r="D1309" t="n">
        <v>3.5644</v>
      </c>
      <c r="E1309" t="n">
        <v>28.06</v>
      </c>
      <c r="F1309" t="n">
        <v>24.77</v>
      </c>
      <c r="G1309" t="n">
        <v>67.55</v>
      </c>
      <c r="H1309" t="n">
        <v>0.87</v>
      </c>
      <c r="I1309" t="n">
        <v>22</v>
      </c>
      <c r="J1309" t="n">
        <v>199.14</v>
      </c>
      <c r="K1309" t="n">
        <v>53.44</v>
      </c>
      <c r="L1309" t="n">
        <v>9.75</v>
      </c>
      <c r="M1309" t="n">
        <v>20</v>
      </c>
      <c r="N1309" t="n">
        <v>40.95</v>
      </c>
      <c r="O1309" t="n">
        <v>24794.55</v>
      </c>
      <c r="P1309" t="n">
        <v>284.32</v>
      </c>
      <c r="Q1309" t="n">
        <v>1397.22</v>
      </c>
      <c r="R1309" t="n">
        <v>92.25</v>
      </c>
      <c r="S1309" t="n">
        <v>66.97</v>
      </c>
      <c r="T1309" t="n">
        <v>10018.65</v>
      </c>
      <c r="U1309" t="n">
        <v>0.73</v>
      </c>
      <c r="V1309" t="n">
        <v>0.85</v>
      </c>
      <c r="W1309" t="n">
        <v>5.33</v>
      </c>
      <c r="X1309" t="n">
        <v>0.6</v>
      </c>
      <c r="Y1309" t="n">
        <v>1</v>
      </c>
      <c r="Z1309" t="n">
        <v>10</v>
      </c>
    </row>
    <row r="1310">
      <c r="A1310" t="n">
        <v>36</v>
      </c>
      <c r="B1310" t="n">
        <v>95</v>
      </c>
      <c r="C1310" t="inlineStr">
        <is>
          <t xml:space="preserve">CONCLUIDO	</t>
        </is>
      </c>
      <c r="D1310" t="n">
        <v>3.5643</v>
      </c>
      <c r="E1310" t="n">
        <v>28.06</v>
      </c>
      <c r="F1310" t="n">
        <v>24.77</v>
      </c>
      <c r="G1310" t="n">
        <v>67.55</v>
      </c>
      <c r="H1310" t="n">
        <v>0.89</v>
      </c>
      <c r="I1310" t="n">
        <v>22</v>
      </c>
      <c r="J1310" t="n">
        <v>199.53</v>
      </c>
      <c r="K1310" t="n">
        <v>53.44</v>
      </c>
      <c r="L1310" t="n">
        <v>10</v>
      </c>
      <c r="M1310" t="n">
        <v>20</v>
      </c>
      <c r="N1310" t="n">
        <v>41.1</v>
      </c>
      <c r="O1310" t="n">
        <v>24842.77</v>
      </c>
      <c r="P1310" t="n">
        <v>281.49</v>
      </c>
      <c r="Q1310" t="n">
        <v>1397.22</v>
      </c>
      <c r="R1310" t="n">
        <v>92.31999999999999</v>
      </c>
      <c r="S1310" t="n">
        <v>66.97</v>
      </c>
      <c r="T1310" t="n">
        <v>10050.48</v>
      </c>
      <c r="U1310" t="n">
        <v>0.73</v>
      </c>
      <c r="V1310" t="n">
        <v>0.85</v>
      </c>
      <c r="W1310" t="n">
        <v>5.33</v>
      </c>
      <c r="X1310" t="n">
        <v>0.6</v>
      </c>
      <c r="Y1310" t="n">
        <v>1</v>
      </c>
      <c r="Z1310" t="n">
        <v>10</v>
      </c>
    </row>
    <row r="1311">
      <c r="A1311" t="n">
        <v>37</v>
      </c>
      <c r="B1311" t="n">
        <v>95</v>
      </c>
      <c r="C1311" t="inlineStr">
        <is>
          <t xml:space="preserve">CONCLUIDO	</t>
        </is>
      </c>
      <c r="D1311" t="n">
        <v>3.5721</v>
      </c>
      <c r="E1311" t="n">
        <v>28</v>
      </c>
      <c r="F1311" t="n">
        <v>24.74</v>
      </c>
      <c r="G1311" t="n">
        <v>70.7</v>
      </c>
      <c r="H1311" t="n">
        <v>0.91</v>
      </c>
      <c r="I1311" t="n">
        <v>21</v>
      </c>
      <c r="J1311" t="n">
        <v>199.92</v>
      </c>
      <c r="K1311" t="n">
        <v>53.44</v>
      </c>
      <c r="L1311" t="n">
        <v>10.25</v>
      </c>
      <c r="M1311" t="n">
        <v>19</v>
      </c>
      <c r="N1311" t="n">
        <v>41.24</v>
      </c>
      <c r="O1311" t="n">
        <v>24891.03</v>
      </c>
      <c r="P1311" t="n">
        <v>279.45</v>
      </c>
      <c r="Q1311" t="n">
        <v>1397.17</v>
      </c>
      <c r="R1311" t="n">
        <v>91.55</v>
      </c>
      <c r="S1311" t="n">
        <v>66.97</v>
      </c>
      <c r="T1311" t="n">
        <v>9672.540000000001</v>
      </c>
      <c r="U1311" t="n">
        <v>0.73</v>
      </c>
      <c r="V1311" t="n">
        <v>0.85</v>
      </c>
      <c r="W1311" t="n">
        <v>5.33</v>
      </c>
      <c r="X1311" t="n">
        <v>0.58</v>
      </c>
      <c r="Y1311" t="n">
        <v>1</v>
      </c>
      <c r="Z1311" t="n">
        <v>10</v>
      </c>
    </row>
    <row r="1312">
      <c r="A1312" t="n">
        <v>38</v>
      </c>
      <c r="B1312" t="n">
        <v>95</v>
      </c>
      <c r="C1312" t="inlineStr">
        <is>
          <t xml:space="preserve">CONCLUIDO	</t>
        </is>
      </c>
      <c r="D1312" t="n">
        <v>3.5818</v>
      </c>
      <c r="E1312" t="n">
        <v>27.92</v>
      </c>
      <c r="F1312" t="n">
        <v>24.71</v>
      </c>
      <c r="G1312" t="n">
        <v>74.12</v>
      </c>
      <c r="H1312" t="n">
        <v>0.93</v>
      </c>
      <c r="I1312" t="n">
        <v>20</v>
      </c>
      <c r="J1312" t="n">
        <v>200.31</v>
      </c>
      <c r="K1312" t="n">
        <v>53.44</v>
      </c>
      <c r="L1312" t="n">
        <v>10.5</v>
      </c>
      <c r="M1312" t="n">
        <v>18</v>
      </c>
      <c r="N1312" t="n">
        <v>41.38</v>
      </c>
      <c r="O1312" t="n">
        <v>24939.35</v>
      </c>
      <c r="P1312" t="n">
        <v>277.55</v>
      </c>
      <c r="Q1312" t="n">
        <v>1397.28</v>
      </c>
      <c r="R1312" t="n">
        <v>90.06999999999999</v>
      </c>
      <c r="S1312" t="n">
        <v>66.97</v>
      </c>
      <c r="T1312" t="n">
        <v>8937.360000000001</v>
      </c>
      <c r="U1312" t="n">
        <v>0.74</v>
      </c>
      <c r="V1312" t="n">
        <v>0.85</v>
      </c>
      <c r="W1312" t="n">
        <v>5.33</v>
      </c>
      <c r="X1312" t="n">
        <v>0.54</v>
      </c>
      <c r="Y1312" t="n">
        <v>1</v>
      </c>
      <c r="Z1312" t="n">
        <v>10</v>
      </c>
    </row>
    <row r="1313">
      <c r="A1313" t="n">
        <v>39</v>
      </c>
      <c r="B1313" t="n">
        <v>95</v>
      </c>
      <c r="C1313" t="inlineStr">
        <is>
          <t xml:space="preserve">CONCLUIDO	</t>
        </is>
      </c>
      <c r="D1313" t="n">
        <v>3.5837</v>
      </c>
      <c r="E1313" t="n">
        <v>27.9</v>
      </c>
      <c r="F1313" t="n">
        <v>24.69</v>
      </c>
      <c r="G1313" t="n">
        <v>74.06999999999999</v>
      </c>
      <c r="H1313" t="n">
        <v>0.95</v>
      </c>
      <c r="I1313" t="n">
        <v>20</v>
      </c>
      <c r="J1313" t="n">
        <v>200.71</v>
      </c>
      <c r="K1313" t="n">
        <v>53.44</v>
      </c>
      <c r="L1313" t="n">
        <v>10.75</v>
      </c>
      <c r="M1313" t="n">
        <v>18</v>
      </c>
      <c r="N1313" t="n">
        <v>41.52</v>
      </c>
      <c r="O1313" t="n">
        <v>24987.71</v>
      </c>
      <c r="P1313" t="n">
        <v>275.39</v>
      </c>
      <c r="Q1313" t="n">
        <v>1397.23</v>
      </c>
      <c r="R1313" t="n">
        <v>89.73</v>
      </c>
      <c r="S1313" t="n">
        <v>66.97</v>
      </c>
      <c r="T1313" t="n">
        <v>8768.76</v>
      </c>
      <c r="U1313" t="n">
        <v>0.75</v>
      </c>
      <c r="V1313" t="n">
        <v>0.85</v>
      </c>
      <c r="W1313" t="n">
        <v>5.32</v>
      </c>
      <c r="X1313" t="n">
        <v>0.53</v>
      </c>
      <c r="Y1313" t="n">
        <v>1</v>
      </c>
      <c r="Z1313" t="n">
        <v>10</v>
      </c>
    </row>
    <row r="1314">
      <c r="A1314" t="n">
        <v>40</v>
      </c>
      <c r="B1314" t="n">
        <v>95</v>
      </c>
      <c r="C1314" t="inlineStr">
        <is>
          <t xml:space="preserve">CONCLUIDO	</t>
        </is>
      </c>
      <c r="D1314" t="n">
        <v>3.5882</v>
      </c>
      <c r="E1314" t="n">
        <v>27.87</v>
      </c>
      <c r="F1314" t="n">
        <v>24.69</v>
      </c>
      <c r="G1314" t="n">
        <v>77.98</v>
      </c>
      <c r="H1314" t="n">
        <v>0.97</v>
      </c>
      <c r="I1314" t="n">
        <v>19</v>
      </c>
      <c r="J1314" t="n">
        <v>201.1</v>
      </c>
      <c r="K1314" t="n">
        <v>53.44</v>
      </c>
      <c r="L1314" t="n">
        <v>11</v>
      </c>
      <c r="M1314" t="n">
        <v>17</v>
      </c>
      <c r="N1314" t="n">
        <v>41.66</v>
      </c>
      <c r="O1314" t="n">
        <v>25036.12</v>
      </c>
      <c r="P1314" t="n">
        <v>274.19</v>
      </c>
      <c r="Q1314" t="n">
        <v>1397.18</v>
      </c>
      <c r="R1314" t="n">
        <v>89.61</v>
      </c>
      <c r="S1314" t="n">
        <v>66.97</v>
      </c>
      <c r="T1314" t="n">
        <v>8712.790000000001</v>
      </c>
      <c r="U1314" t="n">
        <v>0.75</v>
      </c>
      <c r="V1314" t="n">
        <v>0.85</v>
      </c>
      <c r="W1314" t="n">
        <v>5.33</v>
      </c>
      <c r="X1314" t="n">
        <v>0.53</v>
      </c>
      <c r="Y1314" t="n">
        <v>1</v>
      </c>
      <c r="Z1314" t="n">
        <v>10</v>
      </c>
    </row>
    <row r="1315">
      <c r="A1315" t="n">
        <v>41</v>
      </c>
      <c r="B1315" t="n">
        <v>95</v>
      </c>
      <c r="C1315" t="inlineStr">
        <is>
          <t xml:space="preserve">CONCLUIDO	</t>
        </is>
      </c>
      <c r="D1315" t="n">
        <v>3.5891</v>
      </c>
      <c r="E1315" t="n">
        <v>27.86</v>
      </c>
      <c r="F1315" t="n">
        <v>24.69</v>
      </c>
      <c r="G1315" t="n">
        <v>77.95999999999999</v>
      </c>
      <c r="H1315" t="n">
        <v>0.99</v>
      </c>
      <c r="I1315" t="n">
        <v>19</v>
      </c>
      <c r="J1315" t="n">
        <v>201.49</v>
      </c>
      <c r="K1315" t="n">
        <v>53.44</v>
      </c>
      <c r="L1315" t="n">
        <v>11.25</v>
      </c>
      <c r="M1315" t="n">
        <v>17</v>
      </c>
      <c r="N1315" t="n">
        <v>41.81</v>
      </c>
      <c r="O1315" t="n">
        <v>25084.58</v>
      </c>
      <c r="P1315" t="n">
        <v>271.88</v>
      </c>
      <c r="Q1315" t="n">
        <v>1397.19</v>
      </c>
      <c r="R1315" t="n">
        <v>89.43000000000001</v>
      </c>
      <c r="S1315" t="n">
        <v>66.97</v>
      </c>
      <c r="T1315" t="n">
        <v>8620.24</v>
      </c>
      <c r="U1315" t="n">
        <v>0.75</v>
      </c>
      <c r="V1315" t="n">
        <v>0.85</v>
      </c>
      <c r="W1315" t="n">
        <v>5.33</v>
      </c>
      <c r="X1315" t="n">
        <v>0.52</v>
      </c>
      <c r="Y1315" t="n">
        <v>1</v>
      </c>
      <c r="Z1315" t="n">
        <v>10</v>
      </c>
    </row>
    <row r="1316">
      <c r="A1316" t="n">
        <v>42</v>
      </c>
      <c r="B1316" t="n">
        <v>95</v>
      </c>
      <c r="C1316" t="inlineStr">
        <is>
          <t xml:space="preserve">CONCLUIDO	</t>
        </is>
      </c>
      <c r="D1316" t="n">
        <v>3.5961</v>
      </c>
      <c r="E1316" t="n">
        <v>27.81</v>
      </c>
      <c r="F1316" t="n">
        <v>24.67</v>
      </c>
      <c r="G1316" t="n">
        <v>82.23</v>
      </c>
      <c r="H1316" t="n">
        <v>1.01</v>
      </c>
      <c r="I1316" t="n">
        <v>18</v>
      </c>
      <c r="J1316" t="n">
        <v>201.88</v>
      </c>
      <c r="K1316" t="n">
        <v>53.44</v>
      </c>
      <c r="L1316" t="n">
        <v>11.5</v>
      </c>
      <c r="M1316" t="n">
        <v>16</v>
      </c>
      <c r="N1316" t="n">
        <v>41.95</v>
      </c>
      <c r="O1316" t="n">
        <v>25133.09</v>
      </c>
      <c r="P1316" t="n">
        <v>270.22</v>
      </c>
      <c r="Q1316" t="n">
        <v>1397.24</v>
      </c>
      <c r="R1316" t="n">
        <v>88.98</v>
      </c>
      <c r="S1316" t="n">
        <v>66.97</v>
      </c>
      <c r="T1316" t="n">
        <v>8399.73</v>
      </c>
      <c r="U1316" t="n">
        <v>0.75</v>
      </c>
      <c r="V1316" t="n">
        <v>0.85</v>
      </c>
      <c r="W1316" t="n">
        <v>5.32</v>
      </c>
      <c r="X1316" t="n">
        <v>0.5</v>
      </c>
      <c r="Y1316" t="n">
        <v>1</v>
      </c>
      <c r="Z1316" t="n">
        <v>10</v>
      </c>
    </row>
    <row r="1317">
      <c r="A1317" t="n">
        <v>43</v>
      </c>
      <c r="B1317" t="n">
        <v>95</v>
      </c>
      <c r="C1317" t="inlineStr">
        <is>
          <t xml:space="preserve">CONCLUIDO	</t>
        </is>
      </c>
      <c r="D1317" t="n">
        <v>3.5965</v>
      </c>
      <c r="E1317" t="n">
        <v>27.8</v>
      </c>
      <c r="F1317" t="n">
        <v>24.67</v>
      </c>
      <c r="G1317" t="n">
        <v>82.22</v>
      </c>
      <c r="H1317" t="n">
        <v>1.03</v>
      </c>
      <c r="I1317" t="n">
        <v>18</v>
      </c>
      <c r="J1317" t="n">
        <v>202.28</v>
      </c>
      <c r="K1317" t="n">
        <v>53.44</v>
      </c>
      <c r="L1317" t="n">
        <v>11.75</v>
      </c>
      <c r="M1317" t="n">
        <v>14</v>
      </c>
      <c r="N1317" t="n">
        <v>42.09</v>
      </c>
      <c r="O1317" t="n">
        <v>25181.64</v>
      </c>
      <c r="P1317" t="n">
        <v>267.74</v>
      </c>
      <c r="Q1317" t="n">
        <v>1397.22</v>
      </c>
      <c r="R1317" t="n">
        <v>88.61</v>
      </c>
      <c r="S1317" t="n">
        <v>66.97</v>
      </c>
      <c r="T1317" t="n">
        <v>8218.68</v>
      </c>
      <c r="U1317" t="n">
        <v>0.76</v>
      </c>
      <c r="V1317" t="n">
        <v>0.85</v>
      </c>
      <c r="W1317" t="n">
        <v>5.33</v>
      </c>
      <c r="X1317" t="n">
        <v>0.5</v>
      </c>
      <c r="Y1317" t="n">
        <v>1</v>
      </c>
      <c r="Z1317" t="n">
        <v>10</v>
      </c>
    </row>
    <row r="1318">
      <c r="A1318" t="n">
        <v>44</v>
      </c>
      <c r="B1318" t="n">
        <v>95</v>
      </c>
      <c r="C1318" t="inlineStr">
        <is>
          <t xml:space="preserve">CONCLUIDO	</t>
        </is>
      </c>
      <c r="D1318" t="n">
        <v>3.61</v>
      </c>
      <c r="E1318" t="n">
        <v>27.7</v>
      </c>
      <c r="F1318" t="n">
        <v>24.6</v>
      </c>
      <c r="G1318" t="n">
        <v>86.81999999999999</v>
      </c>
      <c r="H1318" t="n">
        <v>1.05</v>
      </c>
      <c r="I1318" t="n">
        <v>17</v>
      </c>
      <c r="J1318" t="n">
        <v>202.67</v>
      </c>
      <c r="K1318" t="n">
        <v>53.44</v>
      </c>
      <c r="L1318" t="n">
        <v>12</v>
      </c>
      <c r="M1318" t="n">
        <v>11</v>
      </c>
      <c r="N1318" t="n">
        <v>42.24</v>
      </c>
      <c r="O1318" t="n">
        <v>25230.25</v>
      </c>
      <c r="P1318" t="n">
        <v>263.98</v>
      </c>
      <c r="Q1318" t="n">
        <v>1397.27</v>
      </c>
      <c r="R1318" t="n">
        <v>86.61</v>
      </c>
      <c r="S1318" t="n">
        <v>66.97</v>
      </c>
      <c r="T1318" t="n">
        <v>7223.85</v>
      </c>
      <c r="U1318" t="n">
        <v>0.77</v>
      </c>
      <c r="V1318" t="n">
        <v>0.86</v>
      </c>
      <c r="W1318" t="n">
        <v>5.32</v>
      </c>
      <c r="X1318" t="n">
        <v>0.43</v>
      </c>
      <c r="Y1318" t="n">
        <v>1</v>
      </c>
      <c r="Z1318" t="n">
        <v>10</v>
      </c>
    </row>
    <row r="1319">
      <c r="A1319" t="n">
        <v>45</v>
      </c>
      <c r="B1319" t="n">
        <v>95</v>
      </c>
      <c r="C1319" t="inlineStr">
        <is>
          <t xml:space="preserve">CONCLUIDO	</t>
        </is>
      </c>
      <c r="D1319" t="n">
        <v>3.608</v>
      </c>
      <c r="E1319" t="n">
        <v>27.72</v>
      </c>
      <c r="F1319" t="n">
        <v>24.61</v>
      </c>
      <c r="G1319" t="n">
        <v>86.88</v>
      </c>
      <c r="H1319" t="n">
        <v>1.07</v>
      </c>
      <c r="I1319" t="n">
        <v>17</v>
      </c>
      <c r="J1319" t="n">
        <v>203.07</v>
      </c>
      <c r="K1319" t="n">
        <v>53.44</v>
      </c>
      <c r="L1319" t="n">
        <v>12.25</v>
      </c>
      <c r="M1319" t="n">
        <v>12</v>
      </c>
      <c r="N1319" t="n">
        <v>42.38</v>
      </c>
      <c r="O1319" t="n">
        <v>25279.03</v>
      </c>
      <c r="P1319" t="n">
        <v>265.17</v>
      </c>
      <c r="Q1319" t="n">
        <v>1397.23</v>
      </c>
      <c r="R1319" t="n">
        <v>87.12</v>
      </c>
      <c r="S1319" t="n">
        <v>66.97</v>
      </c>
      <c r="T1319" t="n">
        <v>7474.45</v>
      </c>
      <c r="U1319" t="n">
        <v>0.77</v>
      </c>
      <c r="V1319" t="n">
        <v>0.86</v>
      </c>
      <c r="W1319" t="n">
        <v>5.32</v>
      </c>
      <c r="X1319" t="n">
        <v>0.45</v>
      </c>
      <c r="Y1319" t="n">
        <v>1</v>
      </c>
      <c r="Z1319" t="n">
        <v>10</v>
      </c>
    </row>
    <row r="1320">
      <c r="A1320" t="n">
        <v>46</v>
      </c>
      <c r="B1320" t="n">
        <v>95</v>
      </c>
      <c r="C1320" t="inlineStr">
        <is>
          <t xml:space="preserve">CONCLUIDO	</t>
        </is>
      </c>
      <c r="D1320" t="n">
        <v>3.6063</v>
      </c>
      <c r="E1320" t="n">
        <v>27.73</v>
      </c>
      <c r="F1320" t="n">
        <v>24.63</v>
      </c>
      <c r="G1320" t="n">
        <v>86.92</v>
      </c>
      <c r="H1320" t="n">
        <v>1.09</v>
      </c>
      <c r="I1320" t="n">
        <v>17</v>
      </c>
      <c r="J1320" t="n">
        <v>203.46</v>
      </c>
      <c r="K1320" t="n">
        <v>53.44</v>
      </c>
      <c r="L1320" t="n">
        <v>12.5</v>
      </c>
      <c r="M1320" t="n">
        <v>9</v>
      </c>
      <c r="N1320" t="n">
        <v>42.53</v>
      </c>
      <c r="O1320" t="n">
        <v>25327.74</v>
      </c>
      <c r="P1320" t="n">
        <v>262.2</v>
      </c>
      <c r="Q1320" t="n">
        <v>1397.25</v>
      </c>
      <c r="R1320" t="n">
        <v>87.3</v>
      </c>
      <c r="S1320" t="n">
        <v>66.97</v>
      </c>
      <c r="T1320" t="n">
        <v>7564.28</v>
      </c>
      <c r="U1320" t="n">
        <v>0.77</v>
      </c>
      <c r="V1320" t="n">
        <v>0.85</v>
      </c>
      <c r="W1320" t="n">
        <v>5.33</v>
      </c>
      <c r="X1320" t="n">
        <v>0.46</v>
      </c>
      <c r="Y1320" t="n">
        <v>1</v>
      </c>
      <c r="Z1320" t="n">
        <v>10</v>
      </c>
    </row>
    <row r="1321">
      <c r="A1321" t="n">
        <v>47</v>
      </c>
      <c r="B1321" t="n">
        <v>95</v>
      </c>
      <c r="C1321" t="inlineStr">
        <is>
          <t xml:space="preserve">CONCLUIDO	</t>
        </is>
      </c>
      <c r="D1321" t="n">
        <v>3.6045</v>
      </c>
      <c r="E1321" t="n">
        <v>27.74</v>
      </c>
      <c r="F1321" t="n">
        <v>24.64</v>
      </c>
      <c r="G1321" t="n">
        <v>86.97</v>
      </c>
      <c r="H1321" t="n">
        <v>1.11</v>
      </c>
      <c r="I1321" t="n">
        <v>17</v>
      </c>
      <c r="J1321" t="n">
        <v>203.86</v>
      </c>
      <c r="K1321" t="n">
        <v>53.44</v>
      </c>
      <c r="L1321" t="n">
        <v>12.75</v>
      </c>
      <c r="M1321" t="n">
        <v>6</v>
      </c>
      <c r="N1321" t="n">
        <v>42.67</v>
      </c>
      <c r="O1321" t="n">
        <v>25376.49</v>
      </c>
      <c r="P1321" t="n">
        <v>261.68</v>
      </c>
      <c r="Q1321" t="n">
        <v>1397.25</v>
      </c>
      <c r="R1321" t="n">
        <v>87.68000000000001</v>
      </c>
      <c r="S1321" t="n">
        <v>66.97</v>
      </c>
      <c r="T1321" t="n">
        <v>7758.12</v>
      </c>
      <c r="U1321" t="n">
        <v>0.76</v>
      </c>
      <c r="V1321" t="n">
        <v>0.85</v>
      </c>
      <c r="W1321" t="n">
        <v>5.33</v>
      </c>
      <c r="X1321" t="n">
        <v>0.48</v>
      </c>
      <c r="Y1321" t="n">
        <v>1</v>
      </c>
      <c r="Z1321" t="n">
        <v>10</v>
      </c>
    </row>
    <row r="1322">
      <c r="A1322" t="n">
        <v>48</v>
      </c>
      <c r="B1322" t="n">
        <v>95</v>
      </c>
      <c r="C1322" t="inlineStr">
        <is>
          <t xml:space="preserve">CONCLUIDO	</t>
        </is>
      </c>
      <c r="D1322" t="n">
        <v>3.6134</v>
      </c>
      <c r="E1322" t="n">
        <v>27.67</v>
      </c>
      <c r="F1322" t="n">
        <v>24.61</v>
      </c>
      <c r="G1322" t="n">
        <v>92.29000000000001</v>
      </c>
      <c r="H1322" t="n">
        <v>1.13</v>
      </c>
      <c r="I1322" t="n">
        <v>16</v>
      </c>
      <c r="J1322" t="n">
        <v>204.25</v>
      </c>
      <c r="K1322" t="n">
        <v>53.44</v>
      </c>
      <c r="L1322" t="n">
        <v>13</v>
      </c>
      <c r="M1322" t="n">
        <v>2</v>
      </c>
      <c r="N1322" t="n">
        <v>42.82</v>
      </c>
      <c r="O1322" t="n">
        <v>25425.3</v>
      </c>
      <c r="P1322" t="n">
        <v>261.96</v>
      </c>
      <c r="Q1322" t="n">
        <v>1397.4</v>
      </c>
      <c r="R1322" t="n">
        <v>86.5</v>
      </c>
      <c r="S1322" t="n">
        <v>66.97</v>
      </c>
      <c r="T1322" t="n">
        <v>7169.49</v>
      </c>
      <c r="U1322" t="n">
        <v>0.77</v>
      </c>
      <c r="V1322" t="n">
        <v>0.86</v>
      </c>
      <c r="W1322" t="n">
        <v>5.34</v>
      </c>
      <c r="X1322" t="n">
        <v>0.44</v>
      </c>
      <c r="Y1322" t="n">
        <v>1</v>
      </c>
      <c r="Z1322" t="n">
        <v>10</v>
      </c>
    </row>
    <row r="1323">
      <c r="A1323" t="n">
        <v>49</v>
      </c>
      <c r="B1323" t="n">
        <v>95</v>
      </c>
      <c r="C1323" t="inlineStr">
        <is>
          <t xml:space="preserve">CONCLUIDO	</t>
        </is>
      </c>
      <c r="D1323" t="n">
        <v>3.6135</v>
      </c>
      <c r="E1323" t="n">
        <v>27.67</v>
      </c>
      <c r="F1323" t="n">
        <v>24.61</v>
      </c>
      <c r="G1323" t="n">
        <v>92.29000000000001</v>
      </c>
      <c r="H1323" t="n">
        <v>1.15</v>
      </c>
      <c r="I1323" t="n">
        <v>16</v>
      </c>
      <c r="J1323" t="n">
        <v>204.65</v>
      </c>
      <c r="K1323" t="n">
        <v>53.44</v>
      </c>
      <c r="L1323" t="n">
        <v>13.25</v>
      </c>
      <c r="M1323" t="n">
        <v>2</v>
      </c>
      <c r="N1323" t="n">
        <v>42.96</v>
      </c>
      <c r="O1323" t="n">
        <v>25474.16</v>
      </c>
      <c r="P1323" t="n">
        <v>262.48</v>
      </c>
      <c r="Q1323" t="n">
        <v>1397.35</v>
      </c>
      <c r="R1323" t="n">
        <v>86.45999999999999</v>
      </c>
      <c r="S1323" t="n">
        <v>66.97</v>
      </c>
      <c r="T1323" t="n">
        <v>7154.01</v>
      </c>
      <c r="U1323" t="n">
        <v>0.77</v>
      </c>
      <c r="V1323" t="n">
        <v>0.86</v>
      </c>
      <c r="W1323" t="n">
        <v>5.34</v>
      </c>
      <c r="X1323" t="n">
        <v>0.44</v>
      </c>
      <c r="Y1323" t="n">
        <v>1</v>
      </c>
      <c r="Z1323" t="n">
        <v>10</v>
      </c>
    </row>
    <row r="1324">
      <c r="A1324" t="n">
        <v>50</v>
      </c>
      <c r="B1324" t="n">
        <v>95</v>
      </c>
      <c r="C1324" t="inlineStr">
        <is>
          <t xml:space="preserve">CONCLUIDO	</t>
        </is>
      </c>
      <c r="D1324" t="n">
        <v>3.6142</v>
      </c>
      <c r="E1324" t="n">
        <v>27.67</v>
      </c>
      <c r="F1324" t="n">
        <v>24.6</v>
      </c>
      <c r="G1324" t="n">
        <v>92.27</v>
      </c>
      <c r="H1324" t="n">
        <v>1.17</v>
      </c>
      <c r="I1324" t="n">
        <v>16</v>
      </c>
      <c r="J1324" t="n">
        <v>205.05</v>
      </c>
      <c r="K1324" t="n">
        <v>53.44</v>
      </c>
      <c r="L1324" t="n">
        <v>13.5</v>
      </c>
      <c r="M1324" t="n">
        <v>2</v>
      </c>
      <c r="N1324" t="n">
        <v>43.11</v>
      </c>
      <c r="O1324" t="n">
        <v>25523.06</v>
      </c>
      <c r="P1324" t="n">
        <v>262.71</v>
      </c>
      <c r="Q1324" t="n">
        <v>1397.32</v>
      </c>
      <c r="R1324" t="n">
        <v>86.45</v>
      </c>
      <c r="S1324" t="n">
        <v>66.97</v>
      </c>
      <c r="T1324" t="n">
        <v>7148.14</v>
      </c>
      <c r="U1324" t="n">
        <v>0.77</v>
      </c>
      <c r="V1324" t="n">
        <v>0.86</v>
      </c>
      <c r="W1324" t="n">
        <v>5.33</v>
      </c>
      <c r="X1324" t="n">
        <v>0.44</v>
      </c>
      <c r="Y1324" t="n">
        <v>1</v>
      </c>
      <c r="Z1324" t="n">
        <v>10</v>
      </c>
    </row>
    <row r="1325">
      <c r="A1325" t="n">
        <v>51</v>
      </c>
      <c r="B1325" t="n">
        <v>95</v>
      </c>
      <c r="C1325" t="inlineStr">
        <is>
          <t xml:space="preserve">CONCLUIDO	</t>
        </is>
      </c>
      <c r="D1325" t="n">
        <v>3.6132</v>
      </c>
      <c r="E1325" t="n">
        <v>27.68</v>
      </c>
      <c r="F1325" t="n">
        <v>24.61</v>
      </c>
      <c r="G1325" t="n">
        <v>92.29000000000001</v>
      </c>
      <c r="H1325" t="n">
        <v>1.19</v>
      </c>
      <c r="I1325" t="n">
        <v>16</v>
      </c>
      <c r="J1325" t="n">
        <v>205.44</v>
      </c>
      <c r="K1325" t="n">
        <v>53.44</v>
      </c>
      <c r="L1325" t="n">
        <v>13.75</v>
      </c>
      <c r="M1325" t="n">
        <v>1</v>
      </c>
      <c r="N1325" t="n">
        <v>43.26</v>
      </c>
      <c r="O1325" t="n">
        <v>25572.02</v>
      </c>
      <c r="P1325" t="n">
        <v>263.28</v>
      </c>
      <c r="Q1325" t="n">
        <v>1397.36</v>
      </c>
      <c r="R1325" t="n">
        <v>86.45999999999999</v>
      </c>
      <c r="S1325" t="n">
        <v>66.97</v>
      </c>
      <c r="T1325" t="n">
        <v>7149.62</v>
      </c>
      <c r="U1325" t="n">
        <v>0.77</v>
      </c>
      <c r="V1325" t="n">
        <v>0.86</v>
      </c>
      <c r="W1325" t="n">
        <v>5.34</v>
      </c>
      <c r="X1325" t="n">
        <v>0.45</v>
      </c>
      <c r="Y1325" t="n">
        <v>1</v>
      </c>
      <c r="Z1325" t="n">
        <v>10</v>
      </c>
    </row>
    <row r="1326">
      <c r="A1326" t="n">
        <v>52</v>
      </c>
      <c r="B1326" t="n">
        <v>95</v>
      </c>
      <c r="C1326" t="inlineStr">
        <is>
          <t xml:space="preserve">CONCLUIDO	</t>
        </is>
      </c>
      <c r="D1326" t="n">
        <v>3.6131</v>
      </c>
      <c r="E1326" t="n">
        <v>27.68</v>
      </c>
      <c r="F1326" t="n">
        <v>24.61</v>
      </c>
      <c r="G1326" t="n">
        <v>92.3</v>
      </c>
      <c r="H1326" t="n">
        <v>1.21</v>
      </c>
      <c r="I1326" t="n">
        <v>16</v>
      </c>
      <c r="J1326" t="n">
        <v>205.84</v>
      </c>
      <c r="K1326" t="n">
        <v>53.44</v>
      </c>
      <c r="L1326" t="n">
        <v>14</v>
      </c>
      <c r="M1326" t="n">
        <v>1</v>
      </c>
      <c r="N1326" t="n">
        <v>43.4</v>
      </c>
      <c r="O1326" t="n">
        <v>25621.03</v>
      </c>
      <c r="P1326" t="n">
        <v>263.69</v>
      </c>
      <c r="Q1326" t="n">
        <v>1397.37</v>
      </c>
      <c r="R1326" t="n">
        <v>86.51000000000001</v>
      </c>
      <c r="S1326" t="n">
        <v>66.97</v>
      </c>
      <c r="T1326" t="n">
        <v>7177.23</v>
      </c>
      <c r="U1326" t="n">
        <v>0.77</v>
      </c>
      <c r="V1326" t="n">
        <v>0.86</v>
      </c>
      <c r="W1326" t="n">
        <v>5.34</v>
      </c>
      <c r="X1326" t="n">
        <v>0.45</v>
      </c>
      <c r="Y1326" t="n">
        <v>1</v>
      </c>
      <c r="Z1326" t="n">
        <v>10</v>
      </c>
    </row>
    <row r="1327">
      <c r="A1327" t="n">
        <v>53</v>
      </c>
      <c r="B1327" t="n">
        <v>95</v>
      </c>
      <c r="C1327" t="inlineStr">
        <is>
          <t xml:space="preserve">CONCLUIDO	</t>
        </is>
      </c>
      <c r="D1327" t="n">
        <v>3.6132</v>
      </c>
      <c r="E1327" t="n">
        <v>27.68</v>
      </c>
      <c r="F1327" t="n">
        <v>24.61</v>
      </c>
      <c r="G1327" t="n">
        <v>92.29000000000001</v>
      </c>
      <c r="H1327" t="n">
        <v>1.23</v>
      </c>
      <c r="I1327" t="n">
        <v>16</v>
      </c>
      <c r="J1327" t="n">
        <v>206.24</v>
      </c>
      <c r="K1327" t="n">
        <v>53.44</v>
      </c>
      <c r="L1327" t="n">
        <v>14.25</v>
      </c>
      <c r="M1327" t="n">
        <v>1</v>
      </c>
      <c r="N1327" t="n">
        <v>43.55</v>
      </c>
      <c r="O1327" t="n">
        <v>25670.09</v>
      </c>
      <c r="P1327" t="n">
        <v>264.08</v>
      </c>
      <c r="Q1327" t="n">
        <v>1397.38</v>
      </c>
      <c r="R1327" t="n">
        <v>86.47</v>
      </c>
      <c r="S1327" t="n">
        <v>66.97</v>
      </c>
      <c r="T1327" t="n">
        <v>7157.09</v>
      </c>
      <c r="U1327" t="n">
        <v>0.77</v>
      </c>
      <c r="V1327" t="n">
        <v>0.86</v>
      </c>
      <c r="W1327" t="n">
        <v>5.34</v>
      </c>
      <c r="X1327" t="n">
        <v>0.45</v>
      </c>
      <c r="Y1327" t="n">
        <v>1</v>
      </c>
      <c r="Z1327" t="n">
        <v>10</v>
      </c>
    </row>
    <row r="1328">
      <c r="A1328" t="n">
        <v>54</v>
      </c>
      <c r="B1328" t="n">
        <v>95</v>
      </c>
      <c r="C1328" t="inlineStr">
        <is>
          <t xml:space="preserve">CONCLUIDO	</t>
        </is>
      </c>
      <c r="D1328" t="n">
        <v>3.6134</v>
      </c>
      <c r="E1328" t="n">
        <v>27.67</v>
      </c>
      <c r="F1328" t="n">
        <v>24.61</v>
      </c>
      <c r="G1328" t="n">
        <v>92.29000000000001</v>
      </c>
      <c r="H1328" t="n">
        <v>1.25</v>
      </c>
      <c r="I1328" t="n">
        <v>16</v>
      </c>
      <c r="J1328" t="n">
        <v>206.64</v>
      </c>
      <c r="K1328" t="n">
        <v>53.44</v>
      </c>
      <c r="L1328" t="n">
        <v>14.5</v>
      </c>
      <c r="M1328" t="n">
        <v>1</v>
      </c>
      <c r="N1328" t="n">
        <v>43.7</v>
      </c>
      <c r="O1328" t="n">
        <v>25719.19</v>
      </c>
      <c r="P1328" t="n">
        <v>264.43</v>
      </c>
      <c r="Q1328" t="n">
        <v>1397.36</v>
      </c>
      <c r="R1328" t="n">
        <v>86.45</v>
      </c>
      <c r="S1328" t="n">
        <v>66.97</v>
      </c>
      <c r="T1328" t="n">
        <v>7144.58</v>
      </c>
      <c r="U1328" t="n">
        <v>0.77</v>
      </c>
      <c r="V1328" t="n">
        <v>0.86</v>
      </c>
      <c r="W1328" t="n">
        <v>5.34</v>
      </c>
      <c r="X1328" t="n">
        <v>0.44</v>
      </c>
      <c r="Y1328" t="n">
        <v>1</v>
      </c>
      <c r="Z1328" t="n">
        <v>10</v>
      </c>
    </row>
    <row r="1329">
      <c r="A1329" t="n">
        <v>55</v>
      </c>
      <c r="B1329" t="n">
        <v>95</v>
      </c>
      <c r="C1329" t="inlineStr">
        <is>
          <t xml:space="preserve">CONCLUIDO	</t>
        </is>
      </c>
      <c r="D1329" t="n">
        <v>3.6131</v>
      </c>
      <c r="E1329" t="n">
        <v>27.68</v>
      </c>
      <c r="F1329" t="n">
        <v>24.61</v>
      </c>
      <c r="G1329" t="n">
        <v>92.3</v>
      </c>
      <c r="H1329" t="n">
        <v>1.27</v>
      </c>
      <c r="I1329" t="n">
        <v>16</v>
      </c>
      <c r="J1329" t="n">
        <v>207.03</v>
      </c>
      <c r="K1329" t="n">
        <v>53.44</v>
      </c>
      <c r="L1329" t="n">
        <v>14.75</v>
      </c>
      <c r="M1329" t="n">
        <v>0</v>
      </c>
      <c r="N1329" t="n">
        <v>43.85</v>
      </c>
      <c r="O1329" t="n">
        <v>25768.35</v>
      </c>
      <c r="P1329" t="n">
        <v>264.83</v>
      </c>
      <c r="Q1329" t="n">
        <v>1397.37</v>
      </c>
      <c r="R1329" t="n">
        <v>86.47</v>
      </c>
      <c r="S1329" t="n">
        <v>66.97</v>
      </c>
      <c r="T1329" t="n">
        <v>7157.03</v>
      </c>
      <c r="U1329" t="n">
        <v>0.77</v>
      </c>
      <c r="V1329" t="n">
        <v>0.86</v>
      </c>
      <c r="W1329" t="n">
        <v>5.34</v>
      </c>
      <c r="X1329" t="n">
        <v>0.45</v>
      </c>
      <c r="Y1329" t="n">
        <v>1</v>
      </c>
      <c r="Z1329" t="n">
        <v>10</v>
      </c>
    </row>
    <row r="1330">
      <c r="A1330" t="n">
        <v>0</v>
      </c>
      <c r="B1330" t="n">
        <v>55</v>
      </c>
      <c r="C1330" t="inlineStr">
        <is>
          <t xml:space="preserve">CONCLUIDO	</t>
        </is>
      </c>
      <c r="D1330" t="n">
        <v>2.6461</v>
      </c>
      <c r="E1330" t="n">
        <v>37.79</v>
      </c>
      <c r="F1330" t="n">
        <v>30.52</v>
      </c>
      <c r="G1330" t="n">
        <v>8.44</v>
      </c>
      <c r="H1330" t="n">
        <v>0.15</v>
      </c>
      <c r="I1330" t="n">
        <v>217</v>
      </c>
      <c r="J1330" t="n">
        <v>116.05</v>
      </c>
      <c r="K1330" t="n">
        <v>43.4</v>
      </c>
      <c r="L1330" t="n">
        <v>1</v>
      </c>
      <c r="M1330" t="n">
        <v>215</v>
      </c>
      <c r="N1330" t="n">
        <v>16.65</v>
      </c>
      <c r="O1330" t="n">
        <v>14546.17</v>
      </c>
      <c r="P1330" t="n">
        <v>299.82</v>
      </c>
      <c r="Q1330" t="n">
        <v>1397.62</v>
      </c>
      <c r="R1330" t="n">
        <v>279.69</v>
      </c>
      <c r="S1330" t="n">
        <v>66.97</v>
      </c>
      <c r="T1330" t="n">
        <v>102763.48</v>
      </c>
      <c r="U1330" t="n">
        <v>0.24</v>
      </c>
      <c r="V1330" t="n">
        <v>0.6899999999999999</v>
      </c>
      <c r="W1330" t="n">
        <v>5.65</v>
      </c>
      <c r="X1330" t="n">
        <v>6.35</v>
      </c>
      <c r="Y1330" t="n">
        <v>1</v>
      </c>
      <c r="Z1330" t="n">
        <v>10</v>
      </c>
    </row>
    <row r="1331">
      <c r="A1331" t="n">
        <v>1</v>
      </c>
      <c r="B1331" t="n">
        <v>55</v>
      </c>
      <c r="C1331" t="inlineStr">
        <is>
          <t xml:space="preserve">CONCLUIDO	</t>
        </is>
      </c>
      <c r="D1331" t="n">
        <v>2.8657</v>
      </c>
      <c r="E1331" t="n">
        <v>34.9</v>
      </c>
      <c r="F1331" t="n">
        <v>28.92</v>
      </c>
      <c r="G1331" t="n">
        <v>10.64</v>
      </c>
      <c r="H1331" t="n">
        <v>0.19</v>
      </c>
      <c r="I1331" t="n">
        <v>163</v>
      </c>
      <c r="J1331" t="n">
        <v>116.37</v>
      </c>
      <c r="K1331" t="n">
        <v>43.4</v>
      </c>
      <c r="L1331" t="n">
        <v>1.25</v>
      </c>
      <c r="M1331" t="n">
        <v>161</v>
      </c>
      <c r="N1331" t="n">
        <v>16.72</v>
      </c>
      <c r="O1331" t="n">
        <v>14585.96</v>
      </c>
      <c r="P1331" t="n">
        <v>281.43</v>
      </c>
      <c r="Q1331" t="n">
        <v>1397.6</v>
      </c>
      <c r="R1331" t="n">
        <v>226.76</v>
      </c>
      <c r="S1331" t="n">
        <v>66.97</v>
      </c>
      <c r="T1331" t="n">
        <v>76568.21000000001</v>
      </c>
      <c r="U1331" t="n">
        <v>0.3</v>
      </c>
      <c r="V1331" t="n">
        <v>0.73</v>
      </c>
      <c r="W1331" t="n">
        <v>5.58</v>
      </c>
      <c r="X1331" t="n">
        <v>4.75</v>
      </c>
      <c r="Y1331" t="n">
        <v>1</v>
      </c>
      <c r="Z1331" t="n">
        <v>10</v>
      </c>
    </row>
    <row r="1332">
      <c r="A1332" t="n">
        <v>2</v>
      </c>
      <c r="B1332" t="n">
        <v>55</v>
      </c>
      <c r="C1332" t="inlineStr">
        <is>
          <t xml:space="preserve">CONCLUIDO	</t>
        </is>
      </c>
      <c r="D1332" t="n">
        <v>3.0126</v>
      </c>
      <c r="E1332" t="n">
        <v>33.19</v>
      </c>
      <c r="F1332" t="n">
        <v>27.98</v>
      </c>
      <c r="G1332" t="n">
        <v>12.82</v>
      </c>
      <c r="H1332" t="n">
        <v>0.23</v>
      </c>
      <c r="I1332" t="n">
        <v>131</v>
      </c>
      <c r="J1332" t="n">
        <v>116.69</v>
      </c>
      <c r="K1332" t="n">
        <v>43.4</v>
      </c>
      <c r="L1332" t="n">
        <v>1.5</v>
      </c>
      <c r="M1332" t="n">
        <v>129</v>
      </c>
      <c r="N1332" t="n">
        <v>16.79</v>
      </c>
      <c r="O1332" t="n">
        <v>14625.77</v>
      </c>
      <c r="P1332" t="n">
        <v>270.03</v>
      </c>
      <c r="Q1332" t="n">
        <v>1397.38</v>
      </c>
      <c r="R1332" t="n">
        <v>196.31</v>
      </c>
      <c r="S1332" t="n">
        <v>66.97</v>
      </c>
      <c r="T1332" t="n">
        <v>61501.05</v>
      </c>
      <c r="U1332" t="n">
        <v>0.34</v>
      </c>
      <c r="V1332" t="n">
        <v>0.75</v>
      </c>
      <c r="W1332" t="n">
        <v>5.52</v>
      </c>
      <c r="X1332" t="n">
        <v>3.81</v>
      </c>
      <c r="Y1332" t="n">
        <v>1</v>
      </c>
      <c r="Z1332" t="n">
        <v>10</v>
      </c>
    </row>
    <row r="1333">
      <c r="A1333" t="n">
        <v>3</v>
      </c>
      <c r="B1333" t="n">
        <v>55</v>
      </c>
      <c r="C1333" t="inlineStr">
        <is>
          <t xml:space="preserve">CONCLUIDO	</t>
        </is>
      </c>
      <c r="D1333" t="n">
        <v>3.1322</v>
      </c>
      <c r="E1333" t="n">
        <v>31.93</v>
      </c>
      <c r="F1333" t="n">
        <v>27.26</v>
      </c>
      <c r="G1333" t="n">
        <v>15.15</v>
      </c>
      <c r="H1333" t="n">
        <v>0.26</v>
      </c>
      <c r="I1333" t="n">
        <v>108</v>
      </c>
      <c r="J1333" t="n">
        <v>117.01</v>
      </c>
      <c r="K1333" t="n">
        <v>43.4</v>
      </c>
      <c r="L1333" t="n">
        <v>1.75</v>
      </c>
      <c r="M1333" t="n">
        <v>106</v>
      </c>
      <c r="N1333" t="n">
        <v>16.86</v>
      </c>
      <c r="O1333" t="n">
        <v>14665.62</v>
      </c>
      <c r="P1333" t="n">
        <v>260.5</v>
      </c>
      <c r="Q1333" t="n">
        <v>1397.34</v>
      </c>
      <c r="R1333" t="n">
        <v>173.48</v>
      </c>
      <c r="S1333" t="n">
        <v>66.97</v>
      </c>
      <c r="T1333" t="n">
        <v>50199.84</v>
      </c>
      <c r="U1333" t="n">
        <v>0.39</v>
      </c>
      <c r="V1333" t="n">
        <v>0.77</v>
      </c>
      <c r="W1333" t="n">
        <v>5.47</v>
      </c>
      <c r="X1333" t="n">
        <v>3.09</v>
      </c>
      <c r="Y1333" t="n">
        <v>1</v>
      </c>
      <c r="Z1333" t="n">
        <v>10</v>
      </c>
    </row>
    <row r="1334">
      <c r="A1334" t="n">
        <v>4</v>
      </c>
      <c r="B1334" t="n">
        <v>55</v>
      </c>
      <c r="C1334" t="inlineStr">
        <is>
          <t xml:space="preserve">CONCLUIDO	</t>
        </is>
      </c>
      <c r="D1334" t="n">
        <v>3.2187</v>
      </c>
      <c r="E1334" t="n">
        <v>31.07</v>
      </c>
      <c r="F1334" t="n">
        <v>26.79</v>
      </c>
      <c r="G1334" t="n">
        <v>17.47</v>
      </c>
      <c r="H1334" t="n">
        <v>0.3</v>
      </c>
      <c r="I1334" t="n">
        <v>92</v>
      </c>
      <c r="J1334" t="n">
        <v>117.34</v>
      </c>
      <c r="K1334" t="n">
        <v>43.4</v>
      </c>
      <c r="L1334" t="n">
        <v>2</v>
      </c>
      <c r="M1334" t="n">
        <v>90</v>
      </c>
      <c r="N1334" t="n">
        <v>16.94</v>
      </c>
      <c r="O1334" t="n">
        <v>14705.49</v>
      </c>
      <c r="P1334" t="n">
        <v>253.05</v>
      </c>
      <c r="Q1334" t="n">
        <v>1397.31</v>
      </c>
      <c r="R1334" t="n">
        <v>157.87</v>
      </c>
      <c r="S1334" t="n">
        <v>66.97</v>
      </c>
      <c r="T1334" t="n">
        <v>42474.86</v>
      </c>
      <c r="U1334" t="n">
        <v>0.42</v>
      </c>
      <c r="V1334" t="n">
        <v>0.79</v>
      </c>
      <c r="W1334" t="n">
        <v>5.44</v>
      </c>
      <c r="X1334" t="n">
        <v>2.62</v>
      </c>
      <c r="Y1334" t="n">
        <v>1</v>
      </c>
      <c r="Z1334" t="n">
        <v>10</v>
      </c>
    </row>
    <row r="1335">
      <c r="A1335" t="n">
        <v>5</v>
      </c>
      <c r="B1335" t="n">
        <v>55</v>
      </c>
      <c r="C1335" t="inlineStr">
        <is>
          <t xml:space="preserve">CONCLUIDO	</t>
        </is>
      </c>
      <c r="D1335" t="n">
        <v>3.287</v>
      </c>
      <c r="E1335" t="n">
        <v>30.42</v>
      </c>
      <c r="F1335" t="n">
        <v>26.43</v>
      </c>
      <c r="G1335" t="n">
        <v>19.82</v>
      </c>
      <c r="H1335" t="n">
        <v>0.34</v>
      </c>
      <c r="I1335" t="n">
        <v>80</v>
      </c>
      <c r="J1335" t="n">
        <v>117.66</v>
      </c>
      <c r="K1335" t="n">
        <v>43.4</v>
      </c>
      <c r="L1335" t="n">
        <v>2.25</v>
      </c>
      <c r="M1335" t="n">
        <v>78</v>
      </c>
      <c r="N1335" t="n">
        <v>17.01</v>
      </c>
      <c r="O1335" t="n">
        <v>14745.39</v>
      </c>
      <c r="P1335" t="n">
        <v>247.3</v>
      </c>
      <c r="Q1335" t="n">
        <v>1397.24</v>
      </c>
      <c r="R1335" t="n">
        <v>145.91</v>
      </c>
      <c r="S1335" t="n">
        <v>66.97</v>
      </c>
      <c r="T1335" t="n">
        <v>36558.87</v>
      </c>
      <c r="U1335" t="n">
        <v>0.46</v>
      </c>
      <c r="V1335" t="n">
        <v>0.8</v>
      </c>
      <c r="W1335" t="n">
        <v>5.43</v>
      </c>
      <c r="X1335" t="n">
        <v>2.26</v>
      </c>
      <c r="Y1335" t="n">
        <v>1</v>
      </c>
      <c r="Z1335" t="n">
        <v>10</v>
      </c>
    </row>
    <row r="1336">
      <c r="A1336" t="n">
        <v>6</v>
      </c>
      <c r="B1336" t="n">
        <v>55</v>
      </c>
      <c r="C1336" t="inlineStr">
        <is>
          <t xml:space="preserve">CONCLUIDO	</t>
        </is>
      </c>
      <c r="D1336" t="n">
        <v>3.3391</v>
      </c>
      <c r="E1336" t="n">
        <v>29.95</v>
      </c>
      <c r="F1336" t="n">
        <v>26.17</v>
      </c>
      <c r="G1336" t="n">
        <v>22.11</v>
      </c>
      <c r="H1336" t="n">
        <v>0.37</v>
      </c>
      <c r="I1336" t="n">
        <v>71</v>
      </c>
      <c r="J1336" t="n">
        <v>117.98</v>
      </c>
      <c r="K1336" t="n">
        <v>43.4</v>
      </c>
      <c r="L1336" t="n">
        <v>2.5</v>
      </c>
      <c r="M1336" t="n">
        <v>69</v>
      </c>
      <c r="N1336" t="n">
        <v>17.08</v>
      </c>
      <c r="O1336" t="n">
        <v>14785.31</v>
      </c>
      <c r="P1336" t="n">
        <v>242.17</v>
      </c>
      <c r="Q1336" t="n">
        <v>1397.49</v>
      </c>
      <c r="R1336" t="n">
        <v>137.64</v>
      </c>
      <c r="S1336" t="n">
        <v>66.97</v>
      </c>
      <c r="T1336" t="n">
        <v>32468.25</v>
      </c>
      <c r="U1336" t="n">
        <v>0.49</v>
      </c>
      <c r="V1336" t="n">
        <v>0.8</v>
      </c>
      <c r="W1336" t="n">
        <v>5.41</v>
      </c>
      <c r="X1336" t="n">
        <v>2</v>
      </c>
      <c r="Y1336" t="n">
        <v>1</v>
      </c>
      <c r="Z1336" t="n">
        <v>10</v>
      </c>
    </row>
    <row r="1337">
      <c r="A1337" t="n">
        <v>7</v>
      </c>
      <c r="B1337" t="n">
        <v>55</v>
      </c>
      <c r="C1337" t="inlineStr">
        <is>
          <t xml:space="preserve">CONCLUIDO	</t>
        </is>
      </c>
      <c r="D1337" t="n">
        <v>3.3847</v>
      </c>
      <c r="E1337" t="n">
        <v>29.54</v>
      </c>
      <c r="F1337" t="n">
        <v>25.96</v>
      </c>
      <c r="G1337" t="n">
        <v>24.72</v>
      </c>
      <c r="H1337" t="n">
        <v>0.41</v>
      </c>
      <c r="I1337" t="n">
        <v>63</v>
      </c>
      <c r="J1337" t="n">
        <v>118.31</v>
      </c>
      <c r="K1337" t="n">
        <v>43.4</v>
      </c>
      <c r="L1337" t="n">
        <v>2.75</v>
      </c>
      <c r="M1337" t="n">
        <v>61</v>
      </c>
      <c r="N1337" t="n">
        <v>17.16</v>
      </c>
      <c r="O1337" t="n">
        <v>14825.26</v>
      </c>
      <c r="P1337" t="n">
        <v>237.5</v>
      </c>
      <c r="Q1337" t="n">
        <v>1397.29</v>
      </c>
      <c r="R1337" t="n">
        <v>130.83</v>
      </c>
      <c r="S1337" t="n">
        <v>66.97</v>
      </c>
      <c r="T1337" t="n">
        <v>29099.49</v>
      </c>
      <c r="U1337" t="n">
        <v>0.51</v>
      </c>
      <c r="V1337" t="n">
        <v>0.8100000000000001</v>
      </c>
      <c r="W1337" t="n">
        <v>5.4</v>
      </c>
      <c r="X1337" t="n">
        <v>1.79</v>
      </c>
      <c r="Y1337" t="n">
        <v>1</v>
      </c>
      <c r="Z1337" t="n">
        <v>10</v>
      </c>
    </row>
    <row r="1338">
      <c r="A1338" t="n">
        <v>8</v>
      </c>
      <c r="B1338" t="n">
        <v>55</v>
      </c>
      <c r="C1338" t="inlineStr">
        <is>
          <t xml:space="preserve">CONCLUIDO	</t>
        </is>
      </c>
      <c r="D1338" t="n">
        <v>3.4235</v>
      </c>
      <c r="E1338" t="n">
        <v>29.21</v>
      </c>
      <c r="F1338" t="n">
        <v>25.76</v>
      </c>
      <c r="G1338" t="n">
        <v>27.12</v>
      </c>
      <c r="H1338" t="n">
        <v>0.45</v>
      </c>
      <c r="I1338" t="n">
        <v>57</v>
      </c>
      <c r="J1338" t="n">
        <v>118.63</v>
      </c>
      <c r="K1338" t="n">
        <v>43.4</v>
      </c>
      <c r="L1338" t="n">
        <v>3</v>
      </c>
      <c r="M1338" t="n">
        <v>55</v>
      </c>
      <c r="N1338" t="n">
        <v>17.23</v>
      </c>
      <c r="O1338" t="n">
        <v>14865.24</v>
      </c>
      <c r="P1338" t="n">
        <v>232.89</v>
      </c>
      <c r="Q1338" t="n">
        <v>1397.34</v>
      </c>
      <c r="R1338" t="n">
        <v>124.28</v>
      </c>
      <c r="S1338" t="n">
        <v>66.97</v>
      </c>
      <c r="T1338" t="n">
        <v>25858.27</v>
      </c>
      <c r="U1338" t="n">
        <v>0.54</v>
      </c>
      <c r="V1338" t="n">
        <v>0.82</v>
      </c>
      <c r="W1338" t="n">
        <v>5.39</v>
      </c>
      <c r="X1338" t="n">
        <v>1.6</v>
      </c>
      <c r="Y1338" t="n">
        <v>1</v>
      </c>
      <c r="Z1338" t="n">
        <v>10</v>
      </c>
    </row>
    <row r="1339">
      <c r="A1339" t="n">
        <v>9</v>
      </c>
      <c r="B1339" t="n">
        <v>55</v>
      </c>
      <c r="C1339" t="inlineStr">
        <is>
          <t xml:space="preserve">CONCLUIDO	</t>
        </is>
      </c>
      <c r="D1339" t="n">
        <v>3.4526</v>
      </c>
      <c r="E1339" t="n">
        <v>28.96</v>
      </c>
      <c r="F1339" t="n">
        <v>25.64</v>
      </c>
      <c r="G1339" t="n">
        <v>29.58</v>
      </c>
      <c r="H1339" t="n">
        <v>0.48</v>
      </c>
      <c r="I1339" t="n">
        <v>52</v>
      </c>
      <c r="J1339" t="n">
        <v>118.96</v>
      </c>
      <c r="K1339" t="n">
        <v>43.4</v>
      </c>
      <c r="L1339" t="n">
        <v>3.25</v>
      </c>
      <c r="M1339" t="n">
        <v>50</v>
      </c>
      <c r="N1339" t="n">
        <v>17.31</v>
      </c>
      <c r="O1339" t="n">
        <v>14905.25</v>
      </c>
      <c r="P1339" t="n">
        <v>229.68</v>
      </c>
      <c r="Q1339" t="n">
        <v>1397.27</v>
      </c>
      <c r="R1339" t="n">
        <v>120.69</v>
      </c>
      <c r="S1339" t="n">
        <v>66.97</v>
      </c>
      <c r="T1339" t="n">
        <v>24088.16</v>
      </c>
      <c r="U1339" t="n">
        <v>0.55</v>
      </c>
      <c r="V1339" t="n">
        <v>0.82</v>
      </c>
      <c r="W1339" t="n">
        <v>5.37</v>
      </c>
      <c r="X1339" t="n">
        <v>1.47</v>
      </c>
      <c r="Y1339" t="n">
        <v>1</v>
      </c>
      <c r="Z1339" t="n">
        <v>10</v>
      </c>
    </row>
    <row r="1340">
      <c r="A1340" t="n">
        <v>10</v>
      </c>
      <c r="B1340" t="n">
        <v>55</v>
      </c>
      <c r="C1340" t="inlineStr">
        <is>
          <t xml:space="preserve">CONCLUIDO	</t>
        </is>
      </c>
      <c r="D1340" t="n">
        <v>3.4759</v>
      </c>
      <c r="E1340" t="n">
        <v>28.77</v>
      </c>
      <c r="F1340" t="n">
        <v>25.54</v>
      </c>
      <c r="G1340" t="n">
        <v>31.92</v>
      </c>
      <c r="H1340" t="n">
        <v>0.52</v>
      </c>
      <c r="I1340" t="n">
        <v>48</v>
      </c>
      <c r="J1340" t="n">
        <v>119.28</v>
      </c>
      <c r="K1340" t="n">
        <v>43.4</v>
      </c>
      <c r="L1340" t="n">
        <v>3.5</v>
      </c>
      <c r="M1340" t="n">
        <v>46</v>
      </c>
      <c r="N1340" t="n">
        <v>17.38</v>
      </c>
      <c r="O1340" t="n">
        <v>14945.29</v>
      </c>
      <c r="P1340" t="n">
        <v>225.56</v>
      </c>
      <c r="Q1340" t="n">
        <v>1397.23</v>
      </c>
      <c r="R1340" t="n">
        <v>117.18</v>
      </c>
      <c r="S1340" t="n">
        <v>66.97</v>
      </c>
      <c r="T1340" t="n">
        <v>22350.04</v>
      </c>
      <c r="U1340" t="n">
        <v>0.57</v>
      </c>
      <c r="V1340" t="n">
        <v>0.82</v>
      </c>
      <c r="W1340" t="n">
        <v>5.38</v>
      </c>
      <c r="X1340" t="n">
        <v>1.37</v>
      </c>
      <c r="Y1340" t="n">
        <v>1</v>
      </c>
      <c r="Z1340" t="n">
        <v>10</v>
      </c>
    </row>
    <row r="1341">
      <c r="A1341" t="n">
        <v>11</v>
      </c>
      <c r="B1341" t="n">
        <v>55</v>
      </c>
      <c r="C1341" t="inlineStr">
        <is>
          <t xml:space="preserve">CONCLUIDO	</t>
        </is>
      </c>
      <c r="D1341" t="n">
        <v>3.5031</v>
      </c>
      <c r="E1341" t="n">
        <v>28.55</v>
      </c>
      <c r="F1341" t="n">
        <v>25.41</v>
      </c>
      <c r="G1341" t="n">
        <v>34.65</v>
      </c>
      <c r="H1341" t="n">
        <v>0.55</v>
      </c>
      <c r="I1341" t="n">
        <v>44</v>
      </c>
      <c r="J1341" t="n">
        <v>119.61</v>
      </c>
      <c r="K1341" t="n">
        <v>43.4</v>
      </c>
      <c r="L1341" t="n">
        <v>3.75</v>
      </c>
      <c r="M1341" t="n">
        <v>42</v>
      </c>
      <c r="N1341" t="n">
        <v>17.46</v>
      </c>
      <c r="O1341" t="n">
        <v>14985.35</v>
      </c>
      <c r="P1341" t="n">
        <v>222.07</v>
      </c>
      <c r="Q1341" t="n">
        <v>1397.38</v>
      </c>
      <c r="R1341" t="n">
        <v>112.93</v>
      </c>
      <c r="S1341" t="n">
        <v>66.97</v>
      </c>
      <c r="T1341" t="n">
        <v>20249.14</v>
      </c>
      <c r="U1341" t="n">
        <v>0.59</v>
      </c>
      <c r="V1341" t="n">
        <v>0.83</v>
      </c>
      <c r="W1341" t="n">
        <v>5.37</v>
      </c>
      <c r="X1341" t="n">
        <v>1.24</v>
      </c>
      <c r="Y1341" t="n">
        <v>1</v>
      </c>
      <c r="Z1341" t="n">
        <v>10</v>
      </c>
    </row>
    <row r="1342">
      <c r="A1342" t="n">
        <v>12</v>
      </c>
      <c r="B1342" t="n">
        <v>55</v>
      </c>
      <c r="C1342" t="inlineStr">
        <is>
          <t xml:space="preserve">CONCLUIDO	</t>
        </is>
      </c>
      <c r="D1342" t="n">
        <v>3.5283</v>
      </c>
      <c r="E1342" t="n">
        <v>28.34</v>
      </c>
      <c r="F1342" t="n">
        <v>25.3</v>
      </c>
      <c r="G1342" t="n">
        <v>37.95</v>
      </c>
      <c r="H1342" t="n">
        <v>0.59</v>
      </c>
      <c r="I1342" t="n">
        <v>40</v>
      </c>
      <c r="J1342" t="n">
        <v>119.93</v>
      </c>
      <c r="K1342" t="n">
        <v>43.4</v>
      </c>
      <c r="L1342" t="n">
        <v>4</v>
      </c>
      <c r="M1342" t="n">
        <v>38</v>
      </c>
      <c r="N1342" t="n">
        <v>17.53</v>
      </c>
      <c r="O1342" t="n">
        <v>15025.44</v>
      </c>
      <c r="P1342" t="n">
        <v>217.44</v>
      </c>
      <c r="Q1342" t="n">
        <v>1397.3</v>
      </c>
      <c r="R1342" t="n">
        <v>109.39</v>
      </c>
      <c r="S1342" t="n">
        <v>66.97</v>
      </c>
      <c r="T1342" t="n">
        <v>18496.68</v>
      </c>
      <c r="U1342" t="n">
        <v>0.61</v>
      </c>
      <c r="V1342" t="n">
        <v>0.83</v>
      </c>
      <c r="W1342" t="n">
        <v>5.37</v>
      </c>
      <c r="X1342" t="n">
        <v>1.14</v>
      </c>
      <c r="Y1342" t="n">
        <v>1</v>
      </c>
      <c r="Z1342" t="n">
        <v>10</v>
      </c>
    </row>
    <row r="1343">
      <c r="A1343" t="n">
        <v>13</v>
      </c>
      <c r="B1343" t="n">
        <v>55</v>
      </c>
      <c r="C1343" t="inlineStr">
        <is>
          <t xml:space="preserve">CONCLUIDO	</t>
        </is>
      </c>
      <c r="D1343" t="n">
        <v>3.5501</v>
      </c>
      <c r="E1343" t="n">
        <v>28.17</v>
      </c>
      <c r="F1343" t="n">
        <v>25.2</v>
      </c>
      <c r="G1343" t="n">
        <v>40.87</v>
      </c>
      <c r="H1343" t="n">
        <v>0.62</v>
      </c>
      <c r="I1343" t="n">
        <v>37</v>
      </c>
      <c r="J1343" t="n">
        <v>120.26</v>
      </c>
      <c r="K1343" t="n">
        <v>43.4</v>
      </c>
      <c r="L1343" t="n">
        <v>4.25</v>
      </c>
      <c r="M1343" t="n">
        <v>35</v>
      </c>
      <c r="N1343" t="n">
        <v>17.61</v>
      </c>
      <c r="O1343" t="n">
        <v>15065.56</v>
      </c>
      <c r="P1343" t="n">
        <v>213.55</v>
      </c>
      <c r="Q1343" t="n">
        <v>1397.22</v>
      </c>
      <c r="R1343" t="n">
        <v>106.26</v>
      </c>
      <c r="S1343" t="n">
        <v>66.97</v>
      </c>
      <c r="T1343" t="n">
        <v>16946.62</v>
      </c>
      <c r="U1343" t="n">
        <v>0.63</v>
      </c>
      <c r="V1343" t="n">
        <v>0.84</v>
      </c>
      <c r="W1343" t="n">
        <v>5.35</v>
      </c>
      <c r="X1343" t="n">
        <v>1.03</v>
      </c>
      <c r="Y1343" t="n">
        <v>1</v>
      </c>
      <c r="Z1343" t="n">
        <v>10</v>
      </c>
    </row>
    <row r="1344">
      <c r="A1344" t="n">
        <v>14</v>
      </c>
      <c r="B1344" t="n">
        <v>55</v>
      </c>
      <c r="C1344" t="inlineStr">
        <is>
          <t xml:space="preserve">CONCLUIDO	</t>
        </is>
      </c>
      <c r="D1344" t="n">
        <v>3.56</v>
      </c>
      <c r="E1344" t="n">
        <v>28.09</v>
      </c>
      <c r="F1344" t="n">
        <v>25.17</v>
      </c>
      <c r="G1344" t="n">
        <v>43.15</v>
      </c>
      <c r="H1344" t="n">
        <v>0.66</v>
      </c>
      <c r="I1344" t="n">
        <v>35</v>
      </c>
      <c r="J1344" t="n">
        <v>120.58</v>
      </c>
      <c r="K1344" t="n">
        <v>43.4</v>
      </c>
      <c r="L1344" t="n">
        <v>4.5</v>
      </c>
      <c r="M1344" t="n">
        <v>33</v>
      </c>
      <c r="N1344" t="n">
        <v>17.68</v>
      </c>
      <c r="O1344" t="n">
        <v>15105.7</v>
      </c>
      <c r="P1344" t="n">
        <v>210.51</v>
      </c>
      <c r="Q1344" t="n">
        <v>1397.25</v>
      </c>
      <c r="R1344" t="n">
        <v>105.35</v>
      </c>
      <c r="S1344" t="n">
        <v>66.97</v>
      </c>
      <c r="T1344" t="n">
        <v>16500.67</v>
      </c>
      <c r="U1344" t="n">
        <v>0.64</v>
      </c>
      <c r="V1344" t="n">
        <v>0.84</v>
      </c>
      <c r="W1344" t="n">
        <v>5.35</v>
      </c>
      <c r="X1344" t="n">
        <v>1</v>
      </c>
      <c r="Y1344" t="n">
        <v>1</v>
      </c>
      <c r="Z1344" t="n">
        <v>10</v>
      </c>
    </row>
    <row r="1345">
      <c r="A1345" t="n">
        <v>15</v>
      </c>
      <c r="B1345" t="n">
        <v>55</v>
      </c>
      <c r="C1345" t="inlineStr">
        <is>
          <t xml:space="preserve">CONCLUIDO	</t>
        </is>
      </c>
      <c r="D1345" t="n">
        <v>3.5756</v>
      </c>
      <c r="E1345" t="n">
        <v>27.97</v>
      </c>
      <c r="F1345" t="n">
        <v>25.09</v>
      </c>
      <c r="G1345" t="n">
        <v>45.63</v>
      </c>
      <c r="H1345" t="n">
        <v>0.6899999999999999</v>
      </c>
      <c r="I1345" t="n">
        <v>33</v>
      </c>
      <c r="J1345" t="n">
        <v>120.91</v>
      </c>
      <c r="K1345" t="n">
        <v>43.4</v>
      </c>
      <c r="L1345" t="n">
        <v>4.75</v>
      </c>
      <c r="M1345" t="n">
        <v>31</v>
      </c>
      <c r="N1345" t="n">
        <v>17.76</v>
      </c>
      <c r="O1345" t="n">
        <v>15145.88</v>
      </c>
      <c r="P1345" t="n">
        <v>207.74</v>
      </c>
      <c r="Q1345" t="n">
        <v>1397.21</v>
      </c>
      <c r="R1345" t="n">
        <v>102.54</v>
      </c>
      <c r="S1345" t="n">
        <v>66.97</v>
      </c>
      <c r="T1345" t="n">
        <v>15107.2</v>
      </c>
      <c r="U1345" t="n">
        <v>0.65</v>
      </c>
      <c r="V1345" t="n">
        <v>0.84</v>
      </c>
      <c r="W1345" t="n">
        <v>5.36</v>
      </c>
      <c r="X1345" t="n">
        <v>0.93</v>
      </c>
      <c r="Y1345" t="n">
        <v>1</v>
      </c>
      <c r="Z1345" t="n">
        <v>10</v>
      </c>
    </row>
    <row r="1346">
      <c r="A1346" t="n">
        <v>16</v>
      </c>
      <c r="B1346" t="n">
        <v>55</v>
      </c>
      <c r="C1346" t="inlineStr">
        <is>
          <t xml:space="preserve">CONCLUIDO	</t>
        </is>
      </c>
      <c r="D1346" t="n">
        <v>3.5898</v>
      </c>
      <c r="E1346" t="n">
        <v>27.86</v>
      </c>
      <c r="F1346" t="n">
        <v>25.03</v>
      </c>
      <c r="G1346" t="n">
        <v>48.45</v>
      </c>
      <c r="H1346" t="n">
        <v>0.73</v>
      </c>
      <c r="I1346" t="n">
        <v>31</v>
      </c>
      <c r="J1346" t="n">
        <v>121.23</v>
      </c>
      <c r="K1346" t="n">
        <v>43.4</v>
      </c>
      <c r="L1346" t="n">
        <v>5</v>
      </c>
      <c r="M1346" t="n">
        <v>28</v>
      </c>
      <c r="N1346" t="n">
        <v>17.83</v>
      </c>
      <c r="O1346" t="n">
        <v>15186.08</v>
      </c>
      <c r="P1346" t="n">
        <v>203.31</v>
      </c>
      <c r="Q1346" t="n">
        <v>1397.28</v>
      </c>
      <c r="R1346" t="n">
        <v>100.68</v>
      </c>
      <c r="S1346" t="n">
        <v>66.97</v>
      </c>
      <c r="T1346" t="n">
        <v>14188.67</v>
      </c>
      <c r="U1346" t="n">
        <v>0.67</v>
      </c>
      <c r="V1346" t="n">
        <v>0.84</v>
      </c>
      <c r="W1346" t="n">
        <v>5.35</v>
      </c>
      <c r="X1346" t="n">
        <v>0.87</v>
      </c>
      <c r="Y1346" t="n">
        <v>1</v>
      </c>
      <c r="Z1346" t="n">
        <v>10</v>
      </c>
    </row>
    <row r="1347">
      <c r="A1347" t="n">
        <v>17</v>
      </c>
      <c r="B1347" t="n">
        <v>55</v>
      </c>
      <c r="C1347" t="inlineStr">
        <is>
          <t xml:space="preserve">CONCLUIDO	</t>
        </is>
      </c>
      <c r="D1347" t="n">
        <v>3.6018</v>
      </c>
      <c r="E1347" t="n">
        <v>27.76</v>
      </c>
      <c r="F1347" t="n">
        <v>24.99</v>
      </c>
      <c r="G1347" t="n">
        <v>51.7</v>
      </c>
      <c r="H1347" t="n">
        <v>0.76</v>
      </c>
      <c r="I1347" t="n">
        <v>29</v>
      </c>
      <c r="J1347" t="n">
        <v>121.56</v>
      </c>
      <c r="K1347" t="n">
        <v>43.4</v>
      </c>
      <c r="L1347" t="n">
        <v>5.25</v>
      </c>
      <c r="M1347" t="n">
        <v>20</v>
      </c>
      <c r="N1347" t="n">
        <v>17.91</v>
      </c>
      <c r="O1347" t="n">
        <v>15226.31</v>
      </c>
      <c r="P1347" t="n">
        <v>200.21</v>
      </c>
      <c r="Q1347" t="n">
        <v>1397.27</v>
      </c>
      <c r="R1347" t="n">
        <v>99.12</v>
      </c>
      <c r="S1347" t="n">
        <v>66.97</v>
      </c>
      <c r="T1347" t="n">
        <v>13418.97</v>
      </c>
      <c r="U1347" t="n">
        <v>0.68</v>
      </c>
      <c r="V1347" t="n">
        <v>0.84</v>
      </c>
      <c r="W1347" t="n">
        <v>5.35</v>
      </c>
      <c r="X1347" t="n">
        <v>0.82</v>
      </c>
      <c r="Y1347" t="n">
        <v>1</v>
      </c>
      <c r="Z1347" t="n">
        <v>10</v>
      </c>
    </row>
    <row r="1348">
      <c r="A1348" t="n">
        <v>18</v>
      </c>
      <c r="B1348" t="n">
        <v>55</v>
      </c>
      <c r="C1348" t="inlineStr">
        <is>
          <t xml:space="preserve">CONCLUIDO	</t>
        </is>
      </c>
      <c r="D1348" t="n">
        <v>3.608</v>
      </c>
      <c r="E1348" t="n">
        <v>27.72</v>
      </c>
      <c r="F1348" t="n">
        <v>24.96</v>
      </c>
      <c r="G1348" t="n">
        <v>53.49</v>
      </c>
      <c r="H1348" t="n">
        <v>0.8</v>
      </c>
      <c r="I1348" t="n">
        <v>28</v>
      </c>
      <c r="J1348" t="n">
        <v>121.89</v>
      </c>
      <c r="K1348" t="n">
        <v>43.4</v>
      </c>
      <c r="L1348" t="n">
        <v>5.5</v>
      </c>
      <c r="M1348" t="n">
        <v>10</v>
      </c>
      <c r="N1348" t="n">
        <v>17.99</v>
      </c>
      <c r="O1348" t="n">
        <v>15266.56</v>
      </c>
      <c r="P1348" t="n">
        <v>197.86</v>
      </c>
      <c r="Q1348" t="n">
        <v>1397.21</v>
      </c>
      <c r="R1348" t="n">
        <v>97.88</v>
      </c>
      <c r="S1348" t="n">
        <v>66.97</v>
      </c>
      <c r="T1348" t="n">
        <v>12800.79</v>
      </c>
      <c r="U1348" t="n">
        <v>0.68</v>
      </c>
      <c r="V1348" t="n">
        <v>0.84</v>
      </c>
      <c r="W1348" t="n">
        <v>5.36</v>
      </c>
      <c r="X1348" t="n">
        <v>0.8</v>
      </c>
      <c r="Y1348" t="n">
        <v>1</v>
      </c>
      <c r="Z1348" t="n">
        <v>10</v>
      </c>
    </row>
    <row r="1349">
      <c r="A1349" t="n">
        <v>19</v>
      </c>
      <c r="B1349" t="n">
        <v>55</v>
      </c>
      <c r="C1349" t="inlineStr">
        <is>
          <t xml:space="preserve">CONCLUIDO	</t>
        </is>
      </c>
      <c r="D1349" t="n">
        <v>3.6159</v>
      </c>
      <c r="E1349" t="n">
        <v>27.66</v>
      </c>
      <c r="F1349" t="n">
        <v>24.93</v>
      </c>
      <c r="G1349" t="n">
        <v>55.39</v>
      </c>
      <c r="H1349" t="n">
        <v>0.83</v>
      </c>
      <c r="I1349" t="n">
        <v>27</v>
      </c>
      <c r="J1349" t="n">
        <v>122.21</v>
      </c>
      <c r="K1349" t="n">
        <v>43.4</v>
      </c>
      <c r="L1349" t="n">
        <v>5.75</v>
      </c>
      <c r="M1349" t="n">
        <v>6</v>
      </c>
      <c r="N1349" t="n">
        <v>18.06</v>
      </c>
      <c r="O1349" t="n">
        <v>15306.85</v>
      </c>
      <c r="P1349" t="n">
        <v>197.36</v>
      </c>
      <c r="Q1349" t="n">
        <v>1397.37</v>
      </c>
      <c r="R1349" t="n">
        <v>96.34</v>
      </c>
      <c r="S1349" t="n">
        <v>66.97</v>
      </c>
      <c r="T1349" t="n">
        <v>12038.39</v>
      </c>
      <c r="U1349" t="n">
        <v>0.7</v>
      </c>
      <c r="V1349" t="n">
        <v>0.84</v>
      </c>
      <c r="W1349" t="n">
        <v>5.37</v>
      </c>
      <c r="X1349" t="n">
        <v>0.76</v>
      </c>
      <c r="Y1349" t="n">
        <v>1</v>
      </c>
      <c r="Z1349" t="n">
        <v>10</v>
      </c>
    </row>
    <row r="1350">
      <c r="A1350" t="n">
        <v>20</v>
      </c>
      <c r="B1350" t="n">
        <v>55</v>
      </c>
      <c r="C1350" t="inlineStr">
        <is>
          <t xml:space="preserve">CONCLUIDO	</t>
        </is>
      </c>
      <c r="D1350" t="n">
        <v>3.6155</v>
      </c>
      <c r="E1350" t="n">
        <v>27.66</v>
      </c>
      <c r="F1350" t="n">
        <v>24.93</v>
      </c>
      <c r="G1350" t="n">
        <v>55.4</v>
      </c>
      <c r="H1350" t="n">
        <v>0.86</v>
      </c>
      <c r="I1350" t="n">
        <v>27</v>
      </c>
      <c r="J1350" t="n">
        <v>122.54</v>
      </c>
      <c r="K1350" t="n">
        <v>43.4</v>
      </c>
      <c r="L1350" t="n">
        <v>6</v>
      </c>
      <c r="M1350" t="n">
        <v>2</v>
      </c>
      <c r="N1350" t="n">
        <v>18.14</v>
      </c>
      <c r="O1350" t="n">
        <v>15347.16</v>
      </c>
      <c r="P1350" t="n">
        <v>197.33</v>
      </c>
      <c r="Q1350" t="n">
        <v>1397.27</v>
      </c>
      <c r="R1350" t="n">
        <v>96.27</v>
      </c>
      <c r="S1350" t="n">
        <v>66.97</v>
      </c>
      <c r="T1350" t="n">
        <v>12002.3</v>
      </c>
      <c r="U1350" t="n">
        <v>0.7</v>
      </c>
      <c r="V1350" t="n">
        <v>0.84</v>
      </c>
      <c r="W1350" t="n">
        <v>5.37</v>
      </c>
      <c r="X1350" t="n">
        <v>0.76</v>
      </c>
      <c r="Y1350" t="n">
        <v>1</v>
      </c>
      <c r="Z1350" t="n">
        <v>10</v>
      </c>
    </row>
    <row r="1351">
      <c r="A1351" t="n">
        <v>21</v>
      </c>
      <c r="B1351" t="n">
        <v>55</v>
      </c>
      <c r="C1351" t="inlineStr">
        <is>
          <t xml:space="preserve">CONCLUIDO	</t>
        </is>
      </c>
      <c r="D1351" t="n">
        <v>3.6149</v>
      </c>
      <c r="E1351" t="n">
        <v>27.66</v>
      </c>
      <c r="F1351" t="n">
        <v>24.93</v>
      </c>
      <c r="G1351" t="n">
        <v>55.41</v>
      </c>
      <c r="H1351" t="n">
        <v>0.9</v>
      </c>
      <c r="I1351" t="n">
        <v>27</v>
      </c>
      <c r="J1351" t="n">
        <v>122.87</v>
      </c>
      <c r="K1351" t="n">
        <v>43.4</v>
      </c>
      <c r="L1351" t="n">
        <v>6.25</v>
      </c>
      <c r="M1351" t="n">
        <v>1</v>
      </c>
      <c r="N1351" t="n">
        <v>18.22</v>
      </c>
      <c r="O1351" t="n">
        <v>15387.5</v>
      </c>
      <c r="P1351" t="n">
        <v>197.64</v>
      </c>
      <c r="Q1351" t="n">
        <v>1397.25</v>
      </c>
      <c r="R1351" t="n">
        <v>96.12</v>
      </c>
      <c r="S1351" t="n">
        <v>66.97</v>
      </c>
      <c r="T1351" t="n">
        <v>11924.69</v>
      </c>
      <c r="U1351" t="n">
        <v>0.7</v>
      </c>
      <c r="V1351" t="n">
        <v>0.84</v>
      </c>
      <c r="W1351" t="n">
        <v>5.38</v>
      </c>
      <c r="X1351" t="n">
        <v>0.77</v>
      </c>
      <c r="Y1351" t="n">
        <v>1</v>
      </c>
      <c r="Z1351" t="n">
        <v>10</v>
      </c>
    </row>
    <row r="1352">
      <c r="A1352" t="n">
        <v>22</v>
      </c>
      <c r="B1352" t="n">
        <v>55</v>
      </c>
      <c r="C1352" t="inlineStr">
        <is>
          <t xml:space="preserve">CONCLUIDO	</t>
        </is>
      </c>
      <c r="D1352" t="n">
        <v>3.6155</v>
      </c>
      <c r="E1352" t="n">
        <v>27.66</v>
      </c>
      <c r="F1352" t="n">
        <v>24.93</v>
      </c>
      <c r="G1352" t="n">
        <v>55.4</v>
      </c>
      <c r="H1352" t="n">
        <v>0.93</v>
      </c>
      <c r="I1352" t="n">
        <v>27</v>
      </c>
      <c r="J1352" t="n">
        <v>123.19</v>
      </c>
      <c r="K1352" t="n">
        <v>43.4</v>
      </c>
      <c r="L1352" t="n">
        <v>6.5</v>
      </c>
      <c r="M1352" t="n">
        <v>0</v>
      </c>
      <c r="N1352" t="n">
        <v>18.29</v>
      </c>
      <c r="O1352" t="n">
        <v>15427.87</v>
      </c>
      <c r="P1352" t="n">
        <v>198.1</v>
      </c>
      <c r="Q1352" t="n">
        <v>1397.31</v>
      </c>
      <c r="R1352" t="n">
        <v>96.09999999999999</v>
      </c>
      <c r="S1352" t="n">
        <v>66.97</v>
      </c>
      <c r="T1352" t="n">
        <v>11917.71</v>
      </c>
      <c r="U1352" t="n">
        <v>0.7</v>
      </c>
      <c r="V1352" t="n">
        <v>0.84</v>
      </c>
      <c r="W1352" t="n">
        <v>5.38</v>
      </c>
      <c r="X1352" t="n">
        <v>0.76</v>
      </c>
      <c r="Y1352" t="n">
        <v>1</v>
      </c>
      <c r="Z1352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135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INDEX(resultados!$A$2:$ZZ$1352, 1, MATCH($B$1, resultados!$A$1:$ZZ$1, 0))</f>
        <v/>
      </c>
      <c r="B7">
        <f>INDEX(resultados!$A$2:$ZZ$1352, 1, MATCH($B$2, resultados!$A$1:$ZZ$1, 0))</f>
        <v/>
      </c>
      <c r="C7">
        <f>INDEX(resultados!$A$2:$ZZ$1352, 1, MATCH($B$3, resultados!$A$1:$ZZ$1, 0))</f>
        <v/>
      </c>
    </row>
    <row r="8">
      <c r="A8">
        <f>INDEX(resultados!$A$2:$ZZ$1352, 2, MATCH($B$1, resultados!$A$1:$ZZ$1, 0))</f>
        <v/>
      </c>
      <c r="B8">
        <f>INDEX(resultados!$A$2:$ZZ$1352, 2, MATCH($B$2, resultados!$A$1:$ZZ$1, 0))</f>
        <v/>
      </c>
      <c r="C8">
        <f>INDEX(resultados!$A$2:$ZZ$1352, 2, MATCH($B$3, resultados!$A$1:$ZZ$1, 0))</f>
        <v/>
      </c>
    </row>
    <row r="9">
      <c r="A9">
        <f>INDEX(resultados!$A$2:$ZZ$1352, 3, MATCH($B$1, resultados!$A$1:$ZZ$1, 0))</f>
        <v/>
      </c>
      <c r="B9">
        <f>INDEX(resultados!$A$2:$ZZ$1352, 3, MATCH($B$2, resultados!$A$1:$ZZ$1, 0))</f>
        <v/>
      </c>
      <c r="C9">
        <f>INDEX(resultados!$A$2:$ZZ$1352, 3, MATCH($B$3, resultados!$A$1:$ZZ$1, 0))</f>
        <v/>
      </c>
    </row>
    <row r="10">
      <c r="A10">
        <f>INDEX(resultados!$A$2:$ZZ$1352, 4, MATCH($B$1, resultados!$A$1:$ZZ$1, 0))</f>
        <v/>
      </c>
      <c r="B10">
        <f>INDEX(resultados!$A$2:$ZZ$1352, 4, MATCH($B$2, resultados!$A$1:$ZZ$1, 0))</f>
        <v/>
      </c>
      <c r="C10">
        <f>INDEX(resultados!$A$2:$ZZ$1352, 4, MATCH($B$3, resultados!$A$1:$ZZ$1, 0))</f>
        <v/>
      </c>
    </row>
    <row r="11">
      <c r="A11">
        <f>INDEX(resultados!$A$2:$ZZ$1352, 5, MATCH($B$1, resultados!$A$1:$ZZ$1, 0))</f>
        <v/>
      </c>
      <c r="B11">
        <f>INDEX(resultados!$A$2:$ZZ$1352, 5, MATCH($B$2, resultados!$A$1:$ZZ$1, 0))</f>
        <v/>
      </c>
      <c r="C11">
        <f>INDEX(resultados!$A$2:$ZZ$1352, 5, MATCH($B$3, resultados!$A$1:$ZZ$1, 0))</f>
        <v/>
      </c>
    </row>
    <row r="12">
      <c r="A12">
        <f>INDEX(resultados!$A$2:$ZZ$1352, 6, MATCH($B$1, resultados!$A$1:$ZZ$1, 0))</f>
        <v/>
      </c>
      <c r="B12">
        <f>INDEX(resultados!$A$2:$ZZ$1352, 6, MATCH($B$2, resultados!$A$1:$ZZ$1, 0))</f>
        <v/>
      </c>
      <c r="C12">
        <f>INDEX(resultados!$A$2:$ZZ$1352, 6, MATCH($B$3, resultados!$A$1:$ZZ$1, 0))</f>
        <v/>
      </c>
    </row>
    <row r="13">
      <c r="A13">
        <f>INDEX(resultados!$A$2:$ZZ$1352, 7, MATCH($B$1, resultados!$A$1:$ZZ$1, 0))</f>
        <v/>
      </c>
      <c r="B13">
        <f>INDEX(resultados!$A$2:$ZZ$1352, 7, MATCH($B$2, resultados!$A$1:$ZZ$1, 0))</f>
        <v/>
      </c>
      <c r="C13">
        <f>INDEX(resultados!$A$2:$ZZ$1352, 7, MATCH($B$3, resultados!$A$1:$ZZ$1, 0))</f>
        <v/>
      </c>
    </row>
    <row r="14">
      <c r="A14">
        <f>INDEX(resultados!$A$2:$ZZ$1352, 8, MATCH($B$1, resultados!$A$1:$ZZ$1, 0))</f>
        <v/>
      </c>
      <c r="B14">
        <f>INDEX(resultados!$A$2:$ZZ$1352, 8, MATCH($B$2, resultados!$A$1:$ZZ$1, 0))</f>
        <v/>
      </c>
      <c r="C14">
        <f>INDEX(resultados!$A$2:$ZZ$1352, 8, MATCH($B$3, resultados!$A$1:$ZZ$1, 0))</f>
        <v/>
      </c>
    </row>
    <row r="15">
      <c r="A15">
        <f>INDEX(resultados!$A$2:$ZZ$1352, 9, MATCH($B$1, resultados!$A$1:$ZZ$1, 0))</f>
        <v/>
      </c>
      <c r="B15">
        <f>INDEX(resultados!$A$2:$ZZ$1352, 9, MATCH($B$2, resultados!$A$1:$ZZ$1, 0))</f>
        <v/>
      </c>
      <c r="C15">
        <f>INDEX(resultados!$A$2:$ZZ$1352, 9, MATCH($B$3, resultados!$A$1:$ZZ$1, 0))</f>
        <v/>
      </c>
    </row>
    <row r="16">
      <c r="A16">
        <f>INDEX(resultados!$A$2:$ZZ$1352, 10, MATCH($B$1, resultados!$A$1:$ZZ$1, 0))</f>
        <v/>
      </c>
      <c r="B16">
        <f>INDEX(resultados!$A$2:$ZZ$1352, 10, MATCH($B$2, resultados!$A$1:$ZZ$1, 0))</f>
        <v/>
      </c>
      <c r="C16">
        <f>INDEX(resultados!$A$2:$ZZ$1352, 10, MATCH($B$3, resultados!$A$1:$ZZ$1, 0))</f>
        <v/>
      </c>
    </row>
    <row r="17">
      <c r="A17">
        <f>INDEX(resultados!$A$2:$ZZ$1352, 11, MATCH($B$1, resultados!$A$1:$ZZ$1, 0))</f>
        <v/>
      </c>
      <c r="B17">
        <f>INDEX(resultados!$A$2:$ZZ$1352, 11, MATCH($B$2, resultados!$A$1:$ZZ$1, 0))</f>
        <v/>
      </c>
      <c r="C17">
        <f>INDEX(resultados!$A$2:$ZZ$1352, 11, MATCH($B$3, resultados!$A$1:$ZZ$1, 0))</f>
        <v/>
      </c>
    </row>
    <row r="18">
      <c r="A18">
        <f>INDEX(resultados!$A$2:$ZZ$1352, 12, MATCH($B$1, resultados!$A$1:$ZZ$1, 0))</f>
        <v/>
      </c>
      <c r="B18">
        <f>INDEX(resultados!$A$2:$ZZ$1352, 12, MATCH($B$2, resultados!$A$1:$ZZ$1, 0))</f>
        <v/>
      </c>
      <c r="C18">
        <f>INDEX(resultados!$A$2:$ZZ$1352, 12, MATCH($B$3, resultados!$A$1:$ZZ$1, 0))</f>
        <v/>
      </c>
    </row>
    <row r="19">
      <c r="A19">
        <f>INDEX(resultados!$A$2:$ZZ$1352, 13, MATCH($B$1, resultados!$A$1:$ZZ$1, 0))</f>
        <v/>
      </c>
      <c r="B19">
        <f>INDEX(resultados!$A$2:$ZZ$1352, 13, MATCH($B$2, resultados!$A$1:$ZZ$1, 0))</f>
        <v/>
      </c>
      <c r="C19">
        <f>INDEX(resultados!$A$2:$ZZ$1352, 13, MATCH($B$3, resultados!$A$1:$ZZ$1, 0))</f>
        <v/>
      </c>
    </row>
    <row r="20">
      <c r="A20">
        <f>INDEX(resultados!$A$2:$ZZ$1352, 14, MATCH($B$1, resultados!$A$1:$ZZ$1, 0))</f>
        <v/>
      </c>
      <c r="B20">
        <f>INDEX(resultados!$A$2:$ZZ$1352, 14, MATCH($B$2, resultados!$A$1:$ZZ$1, 0))</f>
        <v/>
      </c>
      <c r="C20">
        <f>INDEX(resultados!$A$2:$ZZ$1352, 14, MATCH($B$3, resultados!$A$1:$ZZ$1, 0))</f>
        <v/>
      </c>
    </row>
    <row r="21">
      <c r="A21">
        <f>INDEX(resultados!$A$2:$ZZ$1352, 15, MATCH($B$1, resultados!$A$1:$ZZ$1, 0))</f>
        <v/>
      </c>
      <c r="B21">
        <f>INDEX(resultados!$A$2:$ZZ$1352, 15, MATCH($B$2, resultados!$A$1:$ZZ$1, 0))</f>
        <v/>
      </c>
      <c r="C21">
        <f>INDEX(resultados!$A$2:$ZZ$1352, 15, MATCH($B$3, resultados!$A$1:$ZZ$1, 0))</f>
        <v/>
      </c>
    </row>
    <row r="22">
      <c r="A22">
        <f>INDEX(resultados!$A$2:$ZZ$1352, 16, MATCH($B$1, resultados!$A$1:$ZZ$1, 0))</f>
        <v/>
      </c>
      <c r="B22">
        <f>INDEX(resultados!$A$2:$ZZ$1352, 16, MATCH($B$2, resultados!$A$1:$ZZ$1, 0))</f>
        <v/>
      </c>
      <c r="C22">
        <f>INDEX(resultados!$A$2:$ZZ$1352, 16, MATCH($B$3, resultados!$A$1:$ZZ$1, 0))</f>
        <v/>
      </c>
    </row>
    <row r="23">
      <c r="A23">
        <f>INDEX(resultados!$A$2:$ZZ$1352, 17, MATCH($B$1, resultados!$A$1:$ZZ$1, 0))</f>
        <v/>
      </c>
      <c r="B23">
        <f>INDEX(resultados!$A$2:$ZZ$1352, 17, MATCH($B$2, resultados!$A$1:$ZZ$1, 0))</f>
        <v/>
      </c>
      <c r="C23">
        <f>INDEX(resultados!$A$2:$ZZ$1352, 17, MATCH($B$3, resultados!$A$1:$ZZ$1, 0))</f>
        <v/>
      </c>
    </row>
    <row r="24">
      <c r="A24">
        <f>INDEX(resultados!$A$2:$ZZ$1352, 18, MATCH($B$1, resultados!$A$1:$ZZ$1, 0))</f>
        <v/>
      </c>
      <c r="B24">
        <f>INDEX(resultados!$A$2:$ZZ$1352, 18, MATCH($B$2, resultados!$A$1:$ZZ$1, 0))</f>
        <v/>
      </c>
      <c r="C24">
        <f>INDEX(resultados!$A$2:$ZZ$1352, 18, MATCH($B$3, resultados!$A$1:$ZZ$1, 0))</f>
        <v/>
      </c>
    </row>
    <row r="25">
      <c r="A25">
        <f>INDEX(resultados!$A$2:$ZZ$1352, 19, MATCH($B$1, resultados!$A$1:$ZZ$1, 0))</f>
        <v/>
      </c>
      <c r="B25">
        <f>INDEX(resultados!$A$2:$ZZ$1352, 19, MATCH($B$2, resultados!$A$1:$ZZ$1, 0))</f>
        <v/>
      </c>
      <c r="C25">
        <f>INDEX(resultados!$A$2:$ZZ$1352, 19, MATCH($B$3, resultados!$A$1:$ZZ$1, 0))</f>
        <v/>
      </c>
    </row>
    <row r="26">
      <c r="A26">
        <f>INDEX(resultados!$A$2:$ZZ$1352, 20, MATCH($B$1, resultados!$A$1:$ZZ$1, 0))</f>
        <v/>
      </c>
      <c r="B26">
        <f>INDEX(resultados!$A$2:$ZZ$1352, 20, MATCH($B$2, resultados!$A$1:$ZZ$1, 0))</f>
        <v/>
      </c>
      <c r="C26">
        <f>INDEX(resultados!$A$2:$ZZ$1352, 20, MATCH($B$3, resultados!$A$1:$ZZ$1, 0))</f>
        <v/>
      </c>
    </row>
    <row r="27">
      <c r="A27">
        <f>INDEX(resultados!$A$2:$ZZ$1352, 21, MATCH($B$1, resultados!$A$1:$ZZ$1, 0))</f>
        <v/>
      </c>
      <c r="B27">
        <f>INDEX(resultados!$A$2:$ZZ$1352, 21, MATCH($B$2, resultados!$A$1:$ZZ$1, 0))</f>
        <v/>
      </c>
      <c r="C27">
        <f>INDEX(resultados!$A$2:$ZZ$1352, 21, MATCH($B$3, resultados!$A$1:$ZZ$1, 0))</f>
        <v/>
      </c>
    </row>
    <row r="28">
      <c r="A28">
        <f>INDEX(resultados!$A$2:$ZZ$1352, 22, MATCH($B$1, resultados!$A$1:$ZZ$1, 0))</f>
        <v/>
      </c>
      <c r="B28">
        <f>INDEX(resultados!$A$2:$ZZ$1352, 22, MATCH($B$2, resultados!$A$1:$ZZ$1, 0))</f>
        <v/>
      </c>
      <c r="C28">
        <f>INDEX(resultados!$A$2:$ZZ$1352, 22, MATCH($B$3, resultados!$A$1:$ZZ$1, 0))</f>
        <v/>
      </c>
    </row>
    <row r="29">
      <c r="A29">
        <f>INDEX(resultados!$A$2:$ZZ$1352, 23, MATCH($B$1, resultados!$A$1:$ZZ$1, 0))</f>
        <v/>
      </c>
      <c r="B29">
        <f>INDEX(resultados!$A$2:$ZZ$1352, 23, MATCH($B$2, resultados!$A$1:$ZZ$1, 0))</f>
        <v/>
      </c>
      <c r="C29">
        <f>INDEX(resultados!$A$2:$ZZ$1352, 23, MATCH($B$3, resultados!$A$1:$ZZ$1, 0))</f>
        <v/>
      </c>
    </row>
    <row r="30">
      <c r="A30">
        <f>INDEX(resultados!$A$2:$ZZ$1352, 24, MATCH($B$1, resultados!$A$1:$ZZ$1, 0))</f>
        <v/>
      </c>
      <c r="B30">
        <f>INDEX(resultados!$A$2:$ZZ$1352, 24, MATCH($B$2, resultados!$A$1:$ZZ$1, 0))</f>
        <v/>
      </c>
      <c r="C30">
        <f>INDEX(resultados!$A$2:$ZZ$1352, 24, MATCH($B$3, resultados!$A$1:$ZZ$1, 0))</f>
        <v/>
      </c>
    </row>
    <row r="31">
      <c r="A31">
        <f>INDEX(resultados!$A$2:$ZZ$1352, 25, MATCH($B$1, resultados!$A$1:$ZZ$1, 0))</f>
        <v/>
      </c>
      <c r="B31">
        <f>INDEX(resultados!$A$2:$ZZ$1352, 25, MATCH($B$2, resultados!$A$1:$ZZ$1, 0))</f>
        <v/>
      </c>
      <c r="C31">
        <f>INDEX(resultados!$A$2:$ZZ$1352, 25, MATCH($B$3, resultados!$A$1:$ZZ$1, 0))</f>
        <v/>
      </c>
    </row>
    <row r="32">
      <c r="A32">
        <f>INDEX(resultados!$A$2:$ZZ$1352, 26, MATCH($B$1, resultados!$A$1:$ZZ$1, 0))</f>
        <v/>
      </c>
      <c r="B32">
        <f>INDEX(resultados!$A$2:$ZZ$1352, 26, MATCH($B$2, resultados!$A$1:$ZZ$1, 0))</f>
        <v/>
      </c>
      <c r="C32">
        <f>INDEX(resultados!$A$2:$ZZ$1352, 26, MATCH($B$3, resultados!$A$1:$ZZ$1, 0))</f>
        <v/>
      </c>
    </row>
    <row r="33">
      <c r="A33">
        <f>INDEX(resultados!$A$2:$ZZ$1352, 27, MATCH($B$1, resultados!$A$1:$ZZ$1, 0))</f>
        <v/>
      </c>
      <c r="B33">
        <f>INDEX(resultados!$A$2:$ZZ$1352, 27, MATCH($B$2, resultados!$A$1:$ZZ$1, 0))</f>
        <v/>
      </c>
      <c r="C33">
        <f>INDEX(resultados!$A$2:$ZZ$1352, 27, MATCH($B$3, resultados!$A$1:$ZZ$1, 0))</f>
        <v/>
      </c>
    </row>
    <row r="34">
      <c r="A34">
        <f>INDEX(resultados!$A$2:$ZZ$1352, 28, MATCH($B$1, resultados!$A$1:$ZZ$1, 0))</f>
        <v/>
      </c>
      <c r="B34">
        <f>INDEX(resultados!$A$2:$ZZ$1352, 28, MATCH($B$2, resultados!$A$1:$ZZ$1, 0))</f>
        <v/>
      </c>
      <c r="C34">
        <f>INDEX(resultados!$A$2:$ZZ$1352, 28, MATCH($B$3, resultados!$A$1:$ZZ$1, 0))</f>
        <v/>
      </c>
    </row>
    <row r="35">
      <c r="A35">
        <f>INDEX(resultados!$A$2:$ZZ$1352, 29, MATCH($B$1, resultados!$A$1:$ZZ$1, 0))</f>
        <v/>
      </c>
      <c r="B35">
        <f>INDEX(resultados!$A$2:$ZZ$1352, 29, MATCH($B$2, resultados!$A$1:$ZZ$1, 0))</f>
        <v/>
      </c>
      <c r="C35">
        <f>INDEX(resultados!$A$2:$ZZ$1352, 29, MATCH($B$3, resultados!$A$1:$ZZ$1, 0))</f>
        <v/>
      </c>
    </row>
    <row r="36">
      <c r="A36">
        <f>INDEX(resultados!$A$2:$ZZ$1352, 30, MATCH($B$1, resultados!$A$1:$ZZ$1, 0))</f>
        <v/>
      </c>
      <c r="B36">
        <f>INDEX(resultados!$A$2:$ZZ$1352, 30, MATCH($B$2, resultados!$A$1:$ZZ$1, 0))</f>
        <v/>
      </c>
      <c r="C36">
        <f>INDEX(resultados!$A$2:$ZZ$1352, 30, MATCH($B$3, resultados!$A$1:$ZZ$1, 0))</f>
        <v/>
      </c>
    </row>
    <row r="37">
      <c r="A37">
        <f>INDEX(resultados!$A$2:$ZZ$1352, 31, MATCH($B$1, resultados!$A$1:$ZZ$1, 0))</f>
        <v/>
      </c>
      <c r="B37">
        <f>INDEX(resultados!$A$2:$ZZ$1352, 31, MATCH($B$2, resultados!$A$1:$ZZ$1, 0))</f>
        <v/>
      </c>
      <c r="C37">
        <f>INDEX(resultados!$A$2:$ZZ$1352, 31, MATCH($B$3, resultados!$A$1:$ZZ$1, 0))</f>
        <v/>
      </c>
    </row>
    <row r="38">
      <c r="A38">
        <f>INDEX(resultados!$A$2:$ZZ$1352, 32, MATCH($B$1, resultados!$A$1:$ZZ$1, 0))</f>
        <v/>
      </c>
      <c r="B38">
        <f>INDEX(resultados!$A$2:$ZZ$1352, 32, MATCH($B$2, resultados!$A$1:$ZZ$1, 0))</f>
        <v/>
      </c>
      <c r="C38">
        <f>INDEX(resultados!$A$2:$ZZ$1352, 32, MATCH($B$3, resultados!$A$1:$ZZ$1, 0))</f>
        <v/>
      </c>
    </row>
    <row r="39">
      <c r="A39">
        <f>INDEX(resultados!$A$2:$ZZ$1352, 33, MATCH($B$1, resultados!$A$1:$ZZ$1, 0))</f>
        <v/>
      </c>
      <c r="B39">
        <f>INDEX(resultados!$A$2:$ZZ$1352, 33, MATCH($B$2, resultados!$A$1:$ZZ$1, 0))</f>
        <v/>
      </c>
      <c r="C39">
        <f>INDEX(resultados!$A$2:$ZZ$1352, 33, MATCH($B$3, resultados!$A$1:$ZZ$1, 0))</f>
        <v/>
      </c>
    </row>
    <row r="40">
      <c r="A40">
        <f>INDEX(resultados!$A$2:$ZZ$1352, 34, MATCH($B$1, resultados!$A$1:$ZZ$1, 0))</f>
        <v/>
      </c>
      <c r="B40">
        <f>INDEX(resultados!$A$2:$ZZ$1352, 34, MATCH($B$2, resultados!$A$1:$ZZ$1, 0))</f>
        <v/>
      </c>
      <c r="C40">
        <f>INDEX(resultados!$A$2:$ZZ$1352, 34, MATCH($B$3, resultados!$A$1:$ZZ$1, 0))</f>
        <v/>
      </c>
    </row>
    <row r="41">
      <c r="A41">
        <f>INDEX(resultados!$A$2:$ZZ$1352, 35, MATCH($B$1, resultados!$A$1:$ZZ$1, 0))</f>
        <v/>
      </c>
      <c r="B41">
        <f>INDEX(resultados!$A$2:$ZZ$1352, 35, MATCH($B$2, resultados!$A$1:$ZZ$1, 0))</f>
        <v/>
      </c>
      <c r="C41">
        <f>INDEX(resultados!$A$2:$ZZ$1352, 35, MATCH($B$3, resultados!$A$1:$ZZ$1, 0))</f>
        <v/>
      </c>
    </row>
    <row r="42">
      <c r="A42">
        <f>INDEX(resultados!$A$2:$ZZ$1352, 36, MATCH($B$1, resultados!$A$1:$ZZ$1, 0))</f>
        <v/>
      </c>
      <c r="B42">
        <f>INDEX(resultados!$A$2:$ZZ$1352, 36, MATCH($B$2, resultados!$A$1:$ZZ$1, 0))</f>
        <v/>
      </c>
      <c r="C42">
        <f>INDEX(resultados!$A$2:$ZZ$1352, 36, MATCH($B$3, resultados!$A$1:$ZZ$1, 0))</f>
        <v/>
      </c>
    </row>
    <row r="43">
      <c r="A43">
        <f>INDEX(resultados!$A$2:$ZZ$1352, 37, MATCH($B$1, resultados!$A$1:$ZZ$1, 0))</f>
        <v/>
      </c>
      <c r="B43">
        <f>INDEX(resultados!$A$2:$ZZ$1352, 37, MATCH($B$2, resultados!$A$1:$ZZ$1, 0))</f>
        <v/>
      </c>
      <c r="C43">
        <f>INDEX(resultados!$A$2:$ZZ$1352, 37, MATCH($B$3, resultados!$A$1:$ZZ$1, 0))</f>
        <v/>
      </c>
    </row>
    <row r="44">
      <c r="A44">
        <f>INDEX(resultados!$A$2:$ZZ$1352, 38, MATCH($B$1, resultados!$A$1:$ZZ$1, 0))</f>
        <v/>
      </c>
      <c r="B44">
        <f>INDEX(resultados!$A$2:$ZZ$1352, 38, MATCH($B$2, resultados!$A$1:$ZZ$1, 0))</f>
        <v/>
      </c>
      <c r="C44">
        <f>INDEX(resultados!$A$2:$ZZ$1352, 38, MATCH($B$3, resultados!$A$1:$ZZ$1, 0))</f>
        <v/>
      </c>
    </row>
    <row r="45">
      <c r="A45">
        <f>INDEX(resultados!$A$2:$ZZ$1352, 39, MATCH($B$1, resultados!$A$1:$ZZ$1, 0))</f>
        <v/>
      </c>
      <c r="B45">
        <f>INDEX(resultados!$A$2:$ZZ$1352, 39, MATCH($B$2, resultados!$A$1:$ZZ$1, 0))</f>
        <v/>
      </c>
      <c r="C45">
        <f>INDEX(resultados!$A$2:$ZZ$1352, 39, MATCH($B$3, resultados!$A$1:$ZZ$1, 0))</f>
        <v/>
      </c>
    </row>
    <row r="46">
      <c r="A46">
        <f>INDEX(resultados!$A$2:$ZZ$1352, 40, MATCH($B$1, resultados!$A$1:$ZZ$1, 0))</f>
        <v/>
      </c>
      <c r="B46">
        <f>INDEX(resultados!$A$2:$ZZ$1352, 40, MATCH($B$2, resultados!$A$1:$ZZ$1, 0))</f>
        <v/>
      </c>
      <c r="C46">
        <f>INDEX(resultados!$A$2:$ZZ$1352, 40, MATCH($B$3, resultados!$A$1:$ZZ$1, 0))</f>
        <v/>
      </c>
    </row>
    <row r="47">
      <c r="A47">
        <f>INDEX(resultados!$A$2:$ZZ$1352, 41, MATCH($B$1, resultados!$A$1:$ZZ$1, 0))</f>
        <v/>
      </c>
      <c r="B47">
        <f>INDEX(resultados!$A$2:$ZZ$1352, 41, MATCH($B$2, resultados!$A$1:$ZZ$1, 0))</f>
        <v/>
      </c>
      <c r="C47">
        <f>INDEX(resultados!$A$2:$ZZ$1352, 41, MATCH($B$3, resultados!$A$1:$ZZ$1, 0))</f>
        <v/>
      </c>
    </row>
    <row r="48">
      <c r="A48">
        <f>INDEX(resultados!$A$2:$ZZ$1352, 42, MATCH($B$1, resultados!$A$1:$ZZ$1, 0))</f>
        <v/>
      </c>
      <c r="B48">
        <f>INDEX(resultados!$A$2:$ZZ$1352, 42, MATCH($B$2, resultados!$A$1:$ZZ$1, 0))</f>
        <v/>
      </c>
      <c r="C48">
        <f>INDEX(resultados!$A$2:$ZZ$1352, 42, MATCH($B$3, resultados!$A$1:$ZZ$1, 0))</f>
        <v/>
      </c>
    </row>
    <row r="49">
      <c r="A49">
        <f>INDEX(resultados!$A$2:$ZZ$1352, 43, MATCH($B$1, resultados!$A$1:$ZZ$1, 0))</f>
        <v/>
      </c>
      <c r="B49">
        <f>INDEX(resultados!$A$2:$ZZ$1352, 43, MATCH($B$2, resultados!$A$1:$ZZ$1, 0))</f>
        <v/>
      </c>
      <c r="C49">
        <f>INDEX(resultados!$A$2:$ZZ$1352, 43, MATCH($B$3, resultados!$A$1:$ZZ$1, 0))</f>
        <v/>
      </c>
    </row>
    <row r="50">
      <c r="A50">
        <f>INDEX(resultados!$A$2:$ZZ$1352, 44, MATCH($B$1, resultados!$A$1:$ZZ$1, 0))</f>
        <v/>
      </c>
      <c r="B50">
        <f>INDEX(resultados!$A$2:$ZZ$1352, 44, MATCH($B$2, resultados!$A$1:$ZZ$1, 0))</f>
        <v/>
      </c>
      <c r="C50">
        <f>INDEX(resultados!$A$2:$ZZ$1352, 44, MATCH($B$3, resultados!$A$1:$ZZ$1, 0))</f>
        <v/>
      </c>
    </row>
    <row r="51">
      <c r="A51">
        <f>INDEX(resultados!$A$2:$ZZ$1352, 45, MATCH($B$1, resultados!$A$1:$ZZ$1, 0))</f>
        <v/>
      </c>
      <c r="B51">
        <f>INDEX(resultados!$A$2:$ZZ$1352, 45, MATCH($B$2, resultados!$A$1:$ZZ$1, 0))</f>
        <v/>
      </c>
      <c r="C51">
        <f>INDEX(resultados!$A$2:$ZZ$1352, 45, MATCH($B$3, resultados!$A$1:$ZZ$1, 0))</f>
        <v/>
      </c>
    </row>
    <row r="52">
      <c r="A52">
        <f>INDEX(resultados!$A$2:$ZZ$1352, 46, MATCH($B$1, resultados!$A$1:$ZZ$1, 0))</f>
        <v/>
      </c>
      <c r="B52">
        <f>INDEX(resultados!$A$2:$ZZ$1352, 46, MATCH($B$2, resultados!$A$1:$ZZ$1, 0))</f>
        <v/>
      </c>
      <c r="C52">
        <f>INDEX(resultados!$A$2:$ZZ$1352, 46, MATCH($B$3, resultados!$A$1:$ZZ$1, 0))</f>
        <v/>
      </c>
    </row>
    <row r="53">
      <c r="A53">
        <f>INDEX(resultados!$A$2:$ZZ$1352, 47, MATCH($B$1, resultados!$A$1:$ZZ$1, 0))</f>
        <v/>
      </c>
      <c r="B53">
        <f>INDEX(resultados!$A$2:$ZZ$1352, 47, MATCH($B$2, resultados!$A$1:$ZZ$1, 0))</f>
        <v/>
      </c>
      <c r="C53">
        <f>INDEX(resultados!$A$2:$ZZ$1352, 47, MATCH($B$3, resultados!$A$1:$ZZ$1, 0))</f>
        <v/>
      </c>
    </row>
    <row r="54">
      <c r="A54">
        <f>INDEX(resultados!$A$2:$ZZ$1352, 48, MATCH($B$1, resultados!$A$1:$ZZ$1, 0))</f>
        <v/>
      </c>
      <c r="B54">
        <f>INDEX(resultados!$A$2:$ZZ$1352, 48, MATCH($B$2, resultados!$A$1:$ZZ$1, 0))</f>
        <v/>
      </c>
      <c r="C54">
        <f>INDEX(resultados!$A$2:$ZZ$1352, 48, MATCH($B$3, resultados!$A$1:$ZZ$1, 0))</f>
        <v/>
      </c>
    </row>
    <row r="55">
      <c r="A55">
        <f>INDEX(resultados!$A$2:$ZZ$1352, 49, MATCH($B$1, resultados!$A$1:$ZZ$1, 0))</f>
        <v/>
      </c>
      <c r="B55">
        <f>INDEX(resultados!$A$2:$ZZ$1352, 49, MATCH($B$2, resultados!$A$1:$ZZ$1, 0))</f>
        <v/>
      </c>
      <c r="C55">
        <f>INDEX(resultados!$A$2:$ZZ$1352, 49, MATCH($B$3, resultados!$A$1:$ZZ$1, 0))</f>
        <v/>
      </c>
    </row>
    <row r="56">
      <c r="A56">
        <f>INDEX(resultados!$A$2:$ZZ$1352, 50, MATCH($B$1, resultados!$A$1:$ZZ$1, 0))</f>
        <v/>
      </c>
      <c r="B56">
        <f>INDEX(resultados!$A$2:$ZZ$1352, 50, MATCH($B$2, resultados!$A$1:$ZZ$1, 0))</f>
        <v/>
      </c>
      <c r="C56">
        <f>INDEX(resultados!$A$2:$ZZ$1352, 50, MATCH($B$3, resultados!$A$1:$ZZ$1, 0))</f>
        <v/>
      </c>
    </row>
    <row r="57">
      <c r="A57">
        <f>INDEX(resultados!$A$2:$ZZ$1352, 51, MATCH($B$1, resultados!$A$1:$ZZ$1, 0))</f>
        <v/>
      </c>
      <c r="B57">
        <f>INDEX(resultados!$A$2:$ZZ$1352, 51, MATCH($B$2, resultados!$A$1:$ZZ$1, 0))</f>
        <v/>
      </c>
      <c r="C57">
        <f>INDEX(resultados!$A$2:$ZZ$1352, 51, MATCH($B$3, resultados!$A$1:$ZZ$1, 0))</f>
        <v/>
      </c>
    </row>
    <row r="58">
      <c r="A58">
        <f>INDEX(resultados!$A$2:$ZZ$1352, 52, MATCH($B$1, resultados!$A$1:$ZZ$1, 0))</f>
        <v/>
      </c>
      <c r="B58">
        <f>INDEX(resultados!$A$2:$ZZ$1352, 52, MATCH($B$2, resultados!$A$1:$ZZ$1, 0))</f>
        <v/>
      </c>
      <c r="C58">
        <f>INDEX(resultados!$A$2:$ZZ$1352, 52, MATCH($B$3, resultados!$A$1:$ZZ$1, 0))</f>
        <v/>
      </c>
    </row>
    <row r="59">
      <c r="A59">
        <f>INDEX(resultados!$A$2:$ZZ$1352, 53, MATCH($B$1, resultados!$A$1:$ZZ$1, 0))</f>
        <v/>
      </c>
      <c r="B59">
        <f>INDEX(resultados!$A$2:$ZZ$1352, 53, MATCH($B$2, resultados!$A$1:$ZZ$1, 0))</f>
        <v/>
      </c>
      <c r="C59">
        <f>INDEX(resultados!$A$2:$ZZ$1352, 53, MATCH($B$3, resultados!$A$1:$ZZ$1, 0))</f>
        <v/>
      </c>
    </row>
    <row r="60">
      <c r="A60">
        <f>INDEX(resultados!$A$2:$ZZ$1352, 54, MATCH($B$1, resultados!$A$1:$ZZ$1, 0))</f>
        <v/>
      </c>
      <c r="B60">
        <f>INDEX(resultados!$A$2:$ZZ$1352, 54, MATCH($B$2, resultados!$A$1:$ZZ$1, 0))</f>
        <v/>
      </c>
      <c r="C60">
        <f>INDEX(resultados!$A$2:$ZZ$1352, 54, MATCH($B$3, resultados!$A$1:$ZZ$1, 0))</f>
        <v/>
      </c>
    </row>
    <row r="61">
      <c r="A61">
        <f>INDEX(resultados!$A$2:$ZZ$1352, 55, MATCH($B$1, resultados!$A$1:$ZZ$1, 0))</f>
        <v/>
      </c>
      <c r="B61">
        <f>INDEX(resultados!$A$2:$ZZ$1352, 55, MATCH($B$2, resultados!$A$1:$ZZ$1, 0))</f>
        <v/>
      </c>
      <c r="C61">
        <f>INDEX(resultados!$A$2:$ZZ$1352, 55, MATCH($B$3, resultados!$A$1:$ZZ$1, 0))</f>
        <v/>
      </c>
    </row>
    <row r="62">
      <c r="A62">
        <f>INDEX(resultados!$A$2:$ZZ$1352, 56, MATCH($B$1, resultados!$A$1:$ZZ$1, 0))</f>
        <v/>
      </c>
      <c r="B62">
        <f>INDEX(resultados!$A$2:$ZZ$1352, 56, MATCH($B$2, resultados!$A$1:$ZZ$1, 0))</f>
        <v/>
      </c>
      <c r="C62">
        <f>INDEX(resultados!$A$2:$ZZ$1352, 56, MATCH($B$3, resultados!$A$1:$ZZ$1, 0))</f>
        <v/>
      </c>
    </row>
    <row r="63">
      <c r="A63">
        <f>INDEX(resultados!$A$2:$ZZ$1352, 57, MATCH($B$1, resultados!$A$1:$ZZ$1, 0))</f>
        <v/>
      </c>
      <c r="B63">
        <f>INDEX(resultados!$A$2:$ZZ$1352, 57, MATCH($B$2, resultados!$A$1:$ZZ$1, 0))</f>
        <v/>
      </c>
      <c r="C63">
        <f>INDEX(resultados!$A$2:$ZZ$1352, 57, MATCH($B$3, resultados!$A$1:$ZZ$1, 0))</f>
        <v/>
      </c>
    </row>
    <row r="64">
      <c r="A64">
        <f>INDEX(resultados!$A$2:$ZZ$1352, 58, MATCH($B$1, resultados!$A$1:$ZZ$1, 0))</f>
        <v/>
      </c>
      <c r="B64">
        <f>INDEX(resultados!$A$2:$ZZ$1352, 58, MATCH($B$2, resultados!$A$1:$ZZ$1, 0))</f>
        <v/>
      </c>
      <c r="C64">
        <f>INDEX(resultados!$A$2:$ZZ$1352, 58, MATCH($B$3, resultados!$A$1:$ZZ$1, 0))</f>
        <v/>
      </c>
    </row>
    <row r="65">
      <c r="A65">
        <f>INDEX(resultados!$A$2:$ZZ$1352, 59, MATCH($B$1, resultados!$A$1:$ZZ$1, 0))</f>
        <v/>
      </c>
      <c r="B65">
        <f>INDEX(resultados!$A$2:$ZZ$1352, 59, MATCH($B$2, resultados!$A$1:$ZZ$1, 0))</f>
        <v/>
      </c>
      <c r="C65">
        <f>INDEX(resultados!$A$2:$ZZ$1352, 59, MATCH($B$3, resultados!$A$1:$ZZ$1, 0))</f>
        <v/>
      </c>
    </row>
    <row r="66">
      <c r="A66">
        <f>INDEX(resultados!$A$2:$ZZ$1352, 60, MATCH($B$1, resultados!$A$1:$ZZ$1, 0))</f>
        <v/>
      </c>
      <c r="B66">
        <f>INDEX(resultados!$A$2:$ZZ$1352, 60, MATCH($B$2, resultados!$A$1:$ZZ$1, 0))</f>
        <v/>
      </c>
      <c r="C66">
        <f>INDEX(resultados!$A$2:$ZZ$1352, 60, MATCH($B$3, resultados!$A$1:$ZZ$1, 0))</f>
        <v/>
      </c>
    </row>
    <row r="67">
      <c r="A67">
        <f>INDEX(resultados!$A$2:$ZZ$1352, 61, MATCH($B$1, resultados!$A$1:$ZZ$1, 0))</f>
        <v/>
      </c>
      <c r="B67">
        <f>INDEX(resultados!$A$2:$ZZ$1352, 61, MATCH($B$2, resultados!$A$1:$ZZ$1, 0))</f>
        <v/>
      </c>
      <c r="C67">
        <f>INDEX(resultados!$A$2:$ZZ$1352, 61, MATCH($B$3, resultados!$A$1:$ZZ$1, 0))</f>
        <v/>
      </c>
    </row>
    <row r="68">
      <c r="A68">
        <f>INDEX(resultados!$A$2:$ZZ$1352, 62, MATCH($B$1, resultados!$A$1:$ZZ$1, 0))</f>
        <v/>
      </c>
      <c r="B68">
        <f>INDEX(resultados!$A$2:$ZZ$1352, 62, MATCH($B$2, resultados!$A$1:$ZZ$1, 0))</f>
        <v/>
      </c>
      <c r="C68">
        <f>INDEX(resultados!$A$2:$ZZ$1352, 62, MATCH($B$3, resultados!$A$1:$ZZ$1, 0))</f>
        <v/>
      </c>
    </row>
    <row r="69">
      <c r="A69">
        <f>INDEX(resultados!$A$2:$ZZ$1352, 63, MATCH($B$1, resultados!$A$1:$ZZ$1, 0))</f>
        <v/>
      </c>
      <c r="B69">
        <f>INDEX(resultados!$A$2:$ZZ$1352, 63, MATCH($B$2, resultados!$A$1:$ZZ$1, 0))</f>
        <v/>
      </c>
      <c r="C69">
        <f>INDEX(resultados!$A$2:$ZZ$1352, 63, MATCH($B$3, resultados!$A$1:$ZZ$1, 0))</f>
        <v/>
      </c>
    </row>
    <row r="70">
      <c r="A70">
        <f>INDEX(resultados!$A$2:$ZZ$1352, 64, MATCH($B$1, resultados!$A$1:$ZZ$1, 0))</f>
        <v/>
      </c>
      <c r="B70">
        <f>INDEX(resultados!$A$2:$ZZ$1352, 64, MATCH($B$2, resultados!$A$1:$ZZ$1, 0))</f>
        <v/>
      </c>
      <c r="C70">
        <f>INDEX(resultados!$A$2:$ZZ$1352, 64, MATCH($B$3, resultados!$A$1:$ZZ$1, 0))</f>
        <v/>
      </c>
    </row>
    <row r="71">
      <c r="A71">
        <f>INDEX(resultados!$A$2:$ZZ$1352, 65, MATCH($B$1, resultados!$A$1:$ZZ$1, 0))</f>
        <v/>
      </c>
      <c r="B71">
        <f>INDEX(resultados!$A$2:$ZZ$1352, 65, MATCH($B$2, resultados!$A$1:$ZZ$1, 0))</f>
        <v/>
      </c>
      <c r="C71">
        <f>INDEX(resultados!$A$2:$ZZ$1352, 65, MATCH($B$3, resultados!$A$1:$ZZ$1, 0))</f>
        <v/>
      </c>
    </row>
    <row r="72">
      <c r="A72">
        <f>INDEX(resultados!$A$2:$ZZ$1352, 66, MATCH($B$1, resultados!$A$1:$ZZ$1, 0))</f>
        <v/>
      </c>
      <c r="B72">
        <f>INDEX(resultados!$A$2:$ZZ$1352, 66, MATCH($B$2, resultados!$A$1:$ZZ$1, 0))</f>
        <v/>
      </c>
      <c r="C72">
        <f>INDEX(resultados!$A$2:$ZZ$1352, 66, MATCH($B$3, resultados!$A$1:$ZZ$1, 0))</f>
        <v/>
      </c>
    </row>
    <row r="73">
      <c r="A73">
        <f>INDEX(resultados!$A$2:$ZZ$1352, 67, MATCH($B$1, resultados!$A$1:$ZZ$1, 0))</f>
        <v/>
      </c>
      <c r="B73">
        <f>INDEX(resultados!$A$2:$ZZ$1352, 67, MATCH($B$2, resultados!$A$1:$ZZ$1, 0))</f>
        <v/>
      </c>
      <c r="C73">
        <f>INDEX(resultados!$A$2:$ZZ$1352, 67, MATCH($B$3, resultados!$A$1:$ZZ$1, 0))</f>
        <v/>
      </c>
    </row>
    <row r="74">
      <c r="A74">
        <f>INDEX(resultados!$A$2:$ZZ$1352, 68, MATCH($B$1, resultados!$A$1:$ZZ$1, 0))</f>
        <v/>
      </c>
      <c r="B74">
        <f>INDEX(resultados!$A$2:$ZZ$1352, 68, MATCH($B$2, resultados!$A$1:$ZZ$1, 0))</f>
        <v/>
      </c>
      <c r="C74">
        <f>INDEX(resultados!$A$2:$ZZ$1352, 68, MATCH($B$3, resultados!$A$1:$ZZ$1, 0))</f>
        <v/>
      </c>
    </row>
    <row r="75">
      <c r="A75">
        <f>INDEX(resultados!$A$2:$ZZ$1352, 69, MATCH($B$1, resultados!$A$1:$ZZ$1, 0))</f>
        <v/>
      </c>
      <c r="B75">
        <f>INDEX(resultados!$A$2:$ZZ$1352, 69, MATCH($B$2, resultados!$A$1:$ZZ$1, 0))</f>
        <v/>
      </c>
      <c r="C75">
        <f>INDEX(resultados!$A$2:$ZZ$1352, 69, MATCH($B$3, resultados!$A$1:$ZZ$1, 0))</f>
        <v/>
      </c>
    </row>
    <row r="76">
      <c r="A76">
        <f>INDEX(resultados!$A$2:$ZZ$1352, 70, MATCH($B$1, resultados!$A$1:$ZZ$1, 0))</f>
        <v/>
      </c>
      <c r="B76">
        <f>INDEX(resultados!$A$2:$ZZ$1352, 70, MATCH($B$2, resultados!$A$1:$ZZ$1, 0))</f>
        <v/>
      </c>
      <c r="C76">
        <f>INDEX(resultados!$A$2:$ZZ$1352, 70, MATCH($B$3, resultados!$A$1:$ZZ$1, 0))</f>
        <v/>
      </c>
    </row>
    <row r="77">
      <c r="A77">
        <f>INDEX(resultados!$A$2:$ZZ$1352, 71, MATCH($B$1, resultados!$A$1:$ZZ$1, 0))</f>
        <v/>
      </c>
      <c r="B77">
        <f>INDEX(resultados!$A$2:$ZZ$1352, 71, MATCH($B$2, resultados!$A$1:$ZZ$1, 0))</f>
        <v/>
      </c>
      <c r="C77">
        <f>INDEX(resultados!$A$2:$ZZ$1352, 71, MATCH($B$3, resultados!$A$1:$ZZ$1, 0))</f>
        <v/>
      </c>
    </row>
    <row r="78">
      <c r="A78">
        <f>INDEX(resultados!$A$2:$ZZ$1352, 72, MATCH($B$1, resultados!$A$1:$ZZ$1, 0))</f>
        <v/>
      </c>
      <c r="B78">
        <f>INDEX(resultados!$A$2:$ZZ$1352, 72, MATCH($B$2, resultados!$A$1:$ZZ$1, 0))</f>
        <v/>
      </c>
      <c r="C78">
        <f>INDEX(resultados!$A$2:$ZZ$1352, 72, MATCH($B$3, resultados!$A$1:$ZZ$1, 0))</f>
        <v/>
      </c>
    </row>
    <row r="79">
      <c r="A79">
        <f>INDEX(resultados!$A$2:$ZZ$1352, 73, MATCH($B$1, resultados!$A$1:$ZZ$1, 0))</f>
        <v/>
      </c>
      <c r="B79">
        <f>INDEX(resultados!$A$2:$ZZ$1352, 73, MATCH($B$2, resultados!$A$1:$ZZ$1, 0))</f>
        <v/>
      </c>
      <c r="C79">
        <f>INDEX(resultados!$A$2:$ZZ$1352, 73, MATCH($B$3, resultados!$A$1:$ZZ$1, 0))</f>
        <v/>
      </c>
    </row>
    <row r="80">
      <c r="A80">
        <f>INDEX(resultados!$A$2:$ZZ$1352, 74, MATCH($B$1, resultados!$A$1:$ZZ$1, 0))</f>
        <v/>
      </c>
      <c r="B80">
        <f>INDEX(resultados!$A$2:$ZZ$1352, 74, MATCH($B$2, resultados!$A$1:$ZZ$1, 0))</f>
        <v/>
      </c>
      <c r="C80">
        <f>INDEX(resultados!$A$2:$ZZ$1352, 74, MATCH($B$3, resultados!$A$1:$ZZ$1, 0))</f>
        <v/>
      </c>
    </row>
    <row r="81">
      <c r="A81">
        <f>INDEX(resultados!$A$2:$ZZ$1352, 75, MATCH($B$1, resultados!$A$1:$ZZ$1, 0))</f>
        <v/>
      </c>
      <c r="B81">
        <f>INDEX(resultados!$A$2:$ZZ$1352, 75, MATCH($B$2, resultados!$A$1:$ZZ$1, 0))</f>
        <v/>
      </c>
      <c r="C81">
        <f>INDEX(resultados!$A$2:$ZZ$1352, 75, MATCH($B$3, resultados!$A$1:$ZZ$1, 0))</f>
        <v/>
      </c>
    </row>
    <row r="82">
      <c r="A82">
        <f>INDEX(resultados!$A$2:$ZZ$1352, 76, MATCH($B$1, resultados!$A$1:$ZZ$1, 0))</f>
        <v/>
      </c>
      <c r="B82">
        <f>INDEX(resultados!$A$2:$ZZ$1352, 76, MATCH($B$2, resultados!$A$1:$ZZ$1, 0))</f>
        <v/>
      </c>
      <c r="C82">
        <f>INDEX(resultados!$A$2:$ZZ$1352, 76, MATCH($B$3, resultados!$A$1:$ZZ$1, 0))</f>
        <v/>
      </c>
    </row>
    <row r="83">
      <c r="A83">
        <f>INDEX(resultados!$A$2:$ZZ$1352, 77, MATCH($B$1, resultados!$A$1:$ZZ$1, 0))</f>
        <v/>
      </c>
      <c r="B83">
        <f>INDEX(resultados!$A$2:$ZZ$1352, 77, MATCH($B$2, resultados!$A$1:$ZZ$1, 0))</f>
        <v/>
      </c>
      <c r="C83">
        <f>INDEX(resultados!$A$2:$ZZ$1352, 77, MATCH($B$3, resultados!$A$1:$ZZ$1, 0))</f>
        <v/>
      </c>
    </row>
    <row r="84">
      <c r="A84">
        <f>INDEX(resultados!$A$2:$ZZ$1352, 78, MATCH($B$1, resultados!$A$1:$ZZ$1, 0))</f>
        <v/>
      </c>
      <c r="B84">
        <f>INDEX(resultados!$A$2:$ZZ$1352, 78, MATCH($B$2, resultados!$A$1:$ZZ$1, 0))</f>
        <v/>
      </c>
      <c r="C84">
        <f>INDEX(resultados!$A$2:$ZZ$1352, 78, MATCH($B$3, resultados!$A$1:$ZZ$1, 0))</f>
        <v/>
      </c>
    </row>
    <row r="85">
      <c r="A85">
        <f>INDEX(resultados!$A$2:$ZZ$1352, 79, MATCH($B$1, resultados!$A$1:$ZZ$1, 0))</f>
        <v/>
      </c>
      <c r="B85">
        <f>INDEX(resultados!$A$2:$ZZ$1352, 79, MATCH($B$2, resultados!$A$1:$ZZ$1, 0))</f>
        <v/>
      </c>
      <c r="C85">
        <f>INDEX(resultados!$A$2:$ZZ$1352, 79, MATCH($B$3, resultados!$A$1:$ZZ$1, 0))</f>
        <v/>
      </c>
    </row>
    <row r="86">
      <c r="A86">
        <f>INDEX(resultados!$A$2:$ZZ$1352, 80, MATCH($B$1, resultados!$A$1:$ZZ$1, 0))</f>
        <v/>
      </c>
      <c r="B86">
        <f>INDEX(resultados!$A$2:$ZZ$1352, 80, MATCH($B$2, resultados!$A$1:$ZZ$1, 0))</f>
        <v/>
      </c>
      <c r="C86">
        <f>INDEX(resultados!$A$2:$ZZ$1352, 80, MATCH($B$3, resultados!$A$1:$ZZ$1, 0))</f>
        <v/>
      </c>
    </row>
    <row r="87">
      <c r="A87">
        <f>INDEX(resultados!$A$2:$ZZ$1352, 81, MATCH($B$1, resultados!$A$1:$ZZ$1, 0))</f>
        <v/>
      </c>
      <c r="B87">
        <f>INDEX(resultados!$A$2:$ZZ$1352, 81, MATCH($B$2, resultados!$A$1:$ZZ$1, 0))</f>
        <v/>
      </c>
      <c r="C87">
        <f>INDEX(resultados!$A$2:$ZZ$1352, 81, MATCH($B$3, resultados!$A$1:$ZZ$1, 0))</f>
        <v/>
      </c>
    </row>
    <row r="88">
      <c r="A88">
        <f>INDEX(resultados!$A$2:$ZZ$1352, 82, MATCH($B$1, resultados!$A$1:$ZZ$1, 0))</f>
        <v/>
      </c>
      <c r="B88">
        <f>INDEX(resultados!$A$2:$ZZ$1352, 82, MATCH($B$2, resultados!$A$1:$ZZ$1, 0))</f>
        <v/>
      </c>
      <c r="C88">
        <f>INDEX(resultados!$A$2:$ZZ$1352, 82, MATCH($B$3, resultados!$A$1:$ZZ$1, 0))</f>
        <v/>
      </c>
    </row>
    <row r="89">
      <c r="A89">
        <f>INDEX(resultados!$A$2:$ZZ$1352, 83, MATCH($B$1, resultados!$A$1:$ZZ$1, 0))</f>
        <v/>
      </c>
      <c r="B89">
        <f>INDEX(resultados!$A$2:$ZZ$1352, 83, MATCH($B$2, resultados!$A$1:$ZZ$1, 0))</f>
        <v/>
      </c>
      <c r="C89">
        <f>INDEX(resultados!$A$2:$ZZ$1352, 83, MATCH($B$3, resultados!$A$1:$ZZ$1, 0))</f>
        <v/>
      </c>
    </row>
    <row r="90">
      <c r="A90">
        <f>INDEX(resultados!$A$2:$ZZ$1352, 84, MATCH($B$1, resultados!$A$1:$ZZ$1, 0))</f>
        <v/>
      </c>
      <c r="B90">
        <f>INDEX(resultados!$A$2:$ZZ$1352, 84, MATCH($B$2, resultados!$A$1:$ZZ$1, 0))</f>
        <v/>
      </c>
      <c r="C90">
        <f>INDEX(resultados!$A$2:$ZZ$1352, 84, MATCH($B$3, resultados!$A$1:$ZZ$1, 0))</f>
        <v/>
      </c>
    </row>
    <row r="91">
      <c r="A91">
        <f>INDEX(resultados!$A$2:$ZZ$1352, 85, MATCH($B$1, resultados!$A$1:$ZZ$1, 0))</f>
        <v/>
      </c>
      <c r="B91">
        <f>INDEX(resultados!$A$2:$ZZ$1352, 85, MATCH($B$2, resultados!$A$1:$ZZ$1, 0))</f>
        <v/>
      </c>
      <c r="C91">
        <f>INDEX(resultados!$A$2:$ZZ$1352, 85, MATCH($B$3, resultados!$A$1:$ZZ$1, 0))</f>
        <v/>
      </c>
    </row>
    <row r="92">
      <c r="A92">
        <f>INDEX(resultados!$A$2:$ZZ$1352, 86, MATCH($B$1, resultados!$A$1:$ZZ$1, 0))</f>
        <v/>
      </c>
      <c r="B92">
        <f>INDEX(resultados!$A$2:$ZZ$1352, 86, MATCH($B$2, resultados!$A$1:$ZZ$1, 0))</f>
        <v/>
      </c>
      <c r="C92">
        <f>INDEX(resultados!$A$2:$ZZ$1352, 86, MATCH($B$3, resultados!$A$1:$ZZ$1, 0))</f>
        <v/>
      </c>
    </row>
    <row r="93">
      <c r="A93">
        <f>INDEX(resultados!$A$2:$ZZ$1352, 87, MATCH($B$1, resultados!$A$1:$ZZ$1, 0))</f>
        <v/>
      </c>
      <c r="B93">
        <f>INDEX(resultados!$A$2:$ZZ$1352, 87, MATCH($B$2, resultados!$A$1:$ZZ$1, 0))</f>
        <v/>
      </c>
      <c r="C93">
        <f>INDEX(resultados!$A$2:$ZZ$1352, 87, MATCH($B$3, resultados!$A$1:$ZZ$1, 0))</f>
        <v/>
      </c>
    </row>
    <row r="94">
      <c r="A94">
        <f>INDEX(resultados!$A$2:$ZZ$1352, 88, MATCH($B$1, resultados!$A$1:$ZZ$1, 0))</f>
        <v/>
      </c>
      <c r="B94">
        <f>INDEX(resultados!$A$2:$ZZ$1352, 88, MATCH($B$2, resultados!$A$1:$ZZ$1, 0))</f>
        <v/>
      </c>
      <c r="C94">
        <f>INDEX(resultados!$A$2:$ZZ$1352, 88, MATCH($B$3, resultados!$A$1:$ZZ$1, 0))</f>
        <v/>
      </c>
    </row>
    <row r="95">
      <c r="A95">
        <f>INDEX(resultados!$A$2:$ZZ$1352, 89, MATCH($B$1, resultados!$A$1:$ZZ$1, 0))</f>
        <v/>
      </c>
      <c r="B95">
        <f>INDEX(resultados!$A$2:$ZZ$1352, 89, MATCH($B$2, resultados!$A$1:$ZZ$1, 0))</f>
        <v/>
      </c>
      <c r="C95">
        <f>INDEX(resultados!$A$2:$ZZ$1352, 89, MATCH($B$3, resultados!$A$1:$ZZ$1, 0))</f>
        <v/>
      </c>
    </row>
    <row r="96">
      <c r="A96">
        <f>INDEX(resultados!$A$2:$ZZ$1352, 90, MATCH($B$1, resultados!$A$1:$ZZ$1, 0))</f>
        <v/>
      </c>
      <c r="B96">
        <f>INDEX(resultados!$A$2:$ZZ$1352, 90, MATCH($B$2, resultados!$A$1:$ZZ$1, 0))</f>
        <v/>
      </c>
      <c r="C96">
        <f>INDEX(resultados!$A$2:$ZZ$1352, 90, MATCH($B$3, resultados!$A$1:$ZZ$1, 0))</f>
        <v/>
      </c>
    </row>
    <row r="97">
      <c r="A97">
        <f>INDEX(resultados!$A$2:$ZZ$1352, 91, MATCH($B$1, resultados!$A$1:$ZZ$1, 0))</f>
        <v/>
      </c>
      <c r="B97">
        <f>INDEX(resultados!$A$2:$ZZ$1352, 91, MATCH($B$2, resultados!$A$1:$ZZ$1, 0))</f>
        <v/>
      </c>
      <c r="C97">
        <f>INDEX(resultados!$A$2:$ZZ$1352, 91, MATCH($B$3, resultados!$A$1:$ZZ$1, 0))</f>
        <v/>
      </c>
    </row>
    <row r="98">
      <c r="A98">
        <f>INDEX(resultados!$A$2:$ZZ$1352, 92, MATCH($B$1, resultados!$A$1:$ZZ$1, 0))</f>
        <v/>
      </c>
      <c r="B98">
        <f>INDEX(resultados!$A$2:$ZZ$1352, 92, MATCH($B$2, resultados!$A$1:$ZZ$1, 0))</f>
        <v/>
      </c>
      <c r="C98">
        <f>INDEX(resultados!$A$2:$ZZ$1352, 92, MATCH($B$3, resultados!$A$1:$ZZ$1, 0))</f>
        <v/>
      </c>
    </row>
    <row r="99">
      <c r="A99">
        <f>INDEX(resultados!$A$2:$ZZ$1352, 93, MATCH($B$1, resultados!$A$1:$ZZ$1, 0))</f>
        <v/>
      </c>
      <c r="B99">
        <f>INDEX(resultados!$A$2:$ZZ$1352, 93, MATCH($B$2, resultados!$A$1:$ZZ$1, 0))</f>
        <v/>
      </c>
      <c r="C99">
        <f>INDEX(resultados!$A$2:$ZZ$1352, 93, MATCH($B$3, resultados!$A$1:$ZZ$1, 0))</f>
        <v/>
      </c>
    </row>
    <row r="100">
      <c r="A100">
        <f>INDEX(resultados!$A$2:$ZZ$1352, 94, MATCH($B$1, resultados!$A$1:$ZZ$1, 0))</f>
        <v/>
      </c>
      <c r="B100">
        <f>INDEX(resultados!$A$2:$ZZ$1352, 94, MATCH($B$2, resultados!$A$1:$ZZ$1, 0))</f>
        <v/>
      </c>
      <c r="C100">
        <f>INDEX(resultados!$A$2:$ZZ$1352, 94, MATCH($B$3, resultados!$A$1:$ZZ$1, 0))</f>
        <v/>
      </c>
    </row>
    <row r="101">
      <c r="A101">
        <f>INDEX(resultados!$A$2:$ZZ$1352, 95, MATCH($B$1, resultados!$A$1:$ZZ$1, 0))</f>
        <v/>
      </c>
      <c r="B101">
        <f>INDEX(resultados!$A$2:$ZZ$1352, 95, MATCH($B$2, resultados!$A$1:$ZZ$1, 0))</f>
        <v/>
      </c>
      <c r="C101">
        <f>INDEX(resultados!$A$2:$ZZ$1352, 95, MATCH($B$3, resultados!$A$1:$ZZ$1, 0))</f>
        <v/>
      </c>
    </row>
    <row r="102">
      <c r="A102">
        <f>INDEX(resultados!$A$2:$ZZ$1352, 96, MATCH($B$1, resultados!$A$1:$ZZ$1, 0))</f>
        <v/>
      </c>
      <c r="B102">
        <f>INDEX(resultados!$A$2:$ZZ$1352, 96, MATCH($B$2, resultados!$A$1:$ZZ$1, 0))</f>
        <v/>
      </c>
      <c r="C102">
        <f>INDEX(resultados!$A$2:$ZZ$1352, 96, MATCH($B$3, resultados!$A$1:$ZZ$1, 0))</f>
        <v/>
      </c>
    </row>
    <row r="103">
      <c r="A103">
        <f>INDEX(resultados!$A$2:$ZZ$1352, 97, MATCH($B$1, resultados!$A$1:$ZZ$1, 0))</f>
        <v/>
      </c>
      <c r="B103">
        <f>INDEX(resultados!$A$2:$ZZ$1352, 97, MATCH($B$2, resultados!$A$1:$ZZ$1, 0))</f>
        <v/>
      </c>
      <c r="C103">
        <f>INDEX(resultados!$A$2:$ZZ$1352, 97, MATCH($B$3, resultados!$A$1:$ZZ$1, 0))</f>
        <v/>
      </c>
    </row>
    <row r="104">
      <c r="A104">
        <f>INDEX(resultados!$A$2:$ZZ$1352, 98, MATCH($B$1, resultados!$A$1:$ZZ$1, 0))</f>
        <v/>
      </c>
      <c r="B104">
        <f>INDEX(resultados!$A$2:$ZZ$1352, 98, MATCH($B$2, resultados!$A$1:$ZZ$1, 0))</f>
        <v/>
      </c>
      <c r="C104">
        <f>INDEX(resultados!$A$2:$ZZ$1352, 98, MATCH($B$3, resultados!$A$1:$ZZ$1, 0))</f>
        <v/>
      </c>
    </row>
    <row r="105">
      <c r="A105">
        <f>INDEX(resultados!$A$2:$ZZ$1352, 99, MATCH($B$1, resultados!$A$1:$ZZ$1, 0))</f>
        <v/>
      </c>
      <c r="B105">
        <f>INDEX(resultados!$A$2:$ZZ$1352, 99, MATCH($B$2, resultados!$A$1:$ZZ$1, 0))</f>
        <v/>
      </c>
      <c r="C105">
        <f>INDEX(resultados!$A$2:$ZZ$1352, 99, MATCH($B$3, resultados!$A$1:$ZZ$1, 0))</f>
        <v/>
      </c>
    </row>
    <row r="106">
      <c r="A106">
        <f>INDEX(resultados!$A$2:$ZZ$1352, 100, MATCH($B$1, resultados!$A$1:$ZZ$1, 0))</f>
        <v/>
      </c>
      <c r="B106">
        <f>INDEX(resultados!$A$2:$ZZ$1352, 100, MATCH($B$2, resultados!$A$1:$ZZ$1, 0))</f>
        <v/>
      </c>
      <c r="C106">
        <f>INDEX(resultados!$A$2:$ZZ$1352, 100, MATCH($B$3, resultados!$A$1:$ZZ$1, 0))</f>
        <v/>
      </c>
    </row>
    <row r="107">
      <c r="A107">
        <f>INDEX(resultados!$A$2:$ZZ$1352, 101, MATCH($B$1, resultados!$A$1:$ZZ$1, 0))</f>
        <v/>
      </c>
      <c r="B107">
        <f>INDEX(resultados!$A$2:$ZZ$1352, 101, MATCH($B$2, resultados!$A$1:$ZZ$1, 0))</f>
        <v/>
      </c>
      <c r="C107">
        <f>INDEX(resultados!$A$2:$ZZ$1352, 101, MATCH($B$3, resultados!$A$1:$ZZ$1, 0))</f>
        <v/>
      </c>
    </row>
    <row r="108">
      <c r="A108">
        <f>INDEX(resultados!$A$2:$ZZ$1352, 102, MATCH($B$1, resultados!$A$1:$ZZ$1, 0))</f>
        <v/>
      </c>
      <c r="B108">
        <f>INDEX(resultados!$A$2:$ZZ$1352, 102, MATCH($B$2, resultados!$A$1:$ZZ$1, 0))</f>
        <v/>
      </c>
      <c r="C108">
        <f>INDEX(resultados!$A$2:$ZZ$1352, 102, MATCH($B$3, resultados!$A$1:$ZZ$1, 0))</f>
        <v/>
      </c>
    </row>
    <row r="109">
      <c r="A109">
        <f>INDEX(resultados!$A$2:$ZZ$1352, 103, MATCH($B$1, resultados!$A$1:$ZZ$1, 0))</f>
        <v/>
      </c>
      <c r="B109">
        <f>INDEX(resultados!$A$2:$ZZ$1352, 103, MATCH($B$2, resultados!$A$1:$ZZ$1, 0))</f>
        <v/>
      </c>
      <c r="C109">
        <f>INDEX(resultados!$A$2:$ZZ$1352, 103, MATCH($B$3, resultados!$A$1:$ZZ$1, 0))</f>
        <v/>
      </c>
    </row>
    <row r="110">
      <c r="A110">
        <f>INDEX(resultados!$A$2:$ZZ$1352, 104, MATCH($B$1, resultados!$A$1:$ZZ$1, 0))</f>
        <v/>
      </c>
      <c r="B110">
        <f>INDEX(resultados!$A$2:$ZZ$1352, 104, MATCH($B$2, resultados!$A$1:$ZZ$1, 0))</f>
        <v/>
      </c>
      <c r="C110">
        <f>INDEX(resultados!$A$2:$ZZ$1352, 104, MATCH($B$3, resultados!$A$1:$ZZ$1, 0))</f>
        <v/>
      </c>
    </row>
    <row r="111">
      <c r="A111">
        <f>INDEX(resultados!$A$2:$ZZ$1352, 105, MATCH($B$1, resultados!$A$1:$ZZ$1, 0))</f>
        <v/>
      </c>
      <c r="B111">
        <f>INDEX(resultados!$A$2:$ZZ$1352, 105, MATCH($B$2, resultados!$A$1:$ZZ$1, 0))</f>
        <v/>
      </c>
      <c r="C111">
        <f>INDEX(resultados!$A$2:$ZZ$1352, 105, MATCH($B$3, resultados!$A$1:$ZZ$1, 0))</f>
        <v/>
      </c>
    </row>
    <row r="112">
      <c r="A112">
        <f>INDEX(resultados!$A$2:$ZZ$1352, 106, MATCH($B$1, resultados!$A$1:$ZZ$1, 0))</f>
        <v/>
      </c>
      <c r="B112">
        <f>INDEX(resultados!$A$2:$ZZ$1352, 106, MATCH($B$2, resultados!$A$1:$ZZ$1, 0))</f>
        <v/>
      </c>
      <c r="C112">
        <f>INDEX(resultados!$A$2:$ZZ$1352, 106, MATCH($B$3, resultados!$A$1:$ZZ$1, 0))</f>
        <v/>
      </c>
    </row>
    <row r="113">
      <c r="A113">
        <f>INDEX(resultados!$A$2:$ZZ$1352, 107, MATCH($B$1, resultados!$A$1:$ZZ$1, 0))</f>
        <v/>
      </c>
      <c r="B113">
        <f>INDEX(resultados!$A$2:$ZZ$1352, 107, MATCH($B$2, resultados!$A$1:$ZZ$1, 0))</f>
        <v/>
      </c>
      <c r="C113">
        <f>INDEX(resultados!$A$2:$ZZ$1352, 107, MATCH($B$3, resultados!$A$1:$ZZ$1, 0))</f>
        <v/>
      </c>
    </row>
    <row r="114">
      <c r="A114">
        <f>INDEX(resultados!$A$2:$ZZ$1352, 108, MATCH($B$1, resultados!$A$1:$ZZ$1, 0))</f>
        <v/>
      </c>
      <c r="B114">
        <f>INDEX(resultados!$A$2:$ZZ$1352, 108, MATCH($B$2, resultados!$A$1:$ZZ$1, 0))</f>
        <v/>
      </c>
      <c r="C114">
        <f>INDEX(resultados!$A$2:$ZZ$1352, 108, MATCH($B$3, resultados!$A$1:$ZZ$1, 0))</f>
        <v/>
      </c>
    </row>
    <row r="115">
      <c r="A115">
        <f>INDEX(resultados!$A$2:$ZZ$1352, 109, MATCH($B$1, resultados!$A$1:$ZZ$1, 0))</f>
        <v/>
      </c>
      <c r="B115">
        <f>INDEX(resultados!$A$2:$ZZ$1352, 109, MATCH($B$2, resultados!$A$1:$ZZ$1, 0))</f>
        <v/>
      </c>
      <c r="C115">
        <f>INDEX(resultados!$A$2:$ZZ$1352, 109, MATCH($B$3, resultados!$A$1:$ZZ$1, 0))</f>
        <v/>
      </c>
    </row>
    <row r="116">
      <c r="A116">
        <f>INDEX(resultados!$A$2:$ZZ$1352, 110, MATCH($B$1, resultados!$A$1:$ZZ$1, 0))</f>
        <v/>
      </c>
      <c r="B116">
        <f>INDEX(resultados!$A$2:$ZZ$1352, 110, MATCH($B$2, resultados!$A$1:$ZZ$1, 0))</f>
        <v/>
      </c>
      <c r="C116">
        <f>INDEX(resultados!$A$2:$ZZ$1352, 110, MATCH($B$3, resultados!$A$1:$ZZ$1, 0))</f>
        <v/>
      </c>
    </row>
    <row r="117">
      <c r="A117">
        <f>INDEX(resultados!$A$2:$ZZ$1352, 111, MATCH($B$1, resultados!$A$1:$ZZ$1, 0))</f>
        <v/>
      </c>
      <c r="B117">
        <f>INDEX(resultados!$A$2:$ZZ$1352, 111, MATCH($B$2, resultados!$A$1:$ZZ$1, 0))</f>
        <v/>
      </c>
      <c r="C117">
        <f>INDEX(resultados!$A$2:$ZZ$1352, 111, MATCH($B$3, resultados!$A$1:$ZZ$1, 0))</f>
        <v/>
      </c>
    </row>
    <row r="118">
      <c r="A118">
        <f>INDEX(resultados!$A$2:$ZZ$1352, 112, MATCH($B$1, resultados!$A$1:$ZZ$1, 0))</f>
        <v/>
      </c>
      <c r="B118">
        <f>INDEX(resultados!$A$2:$ZZ$1352, 112, MATCH($B$2, resultados!$A$1:$ZZ$1, 0))</f>
        <v/>
      </c>
      <c r="C118">
        <f>INDEX(resultados!$A$2:$ZZ$1352, 112, MATCH($B$3, resultados!$A$1:$ZZ$1, 0))</f>
        <v/>
      </c>
    </row>
    <row r="119">
      <c r="A119">
        <f>INDEX(resultados!$A$2:$ZZ$1352, 113, MATCH($B$1, resultados!$A$1:$ZZ$1, 0))</f>
        <v/>
      </c>
      <c r="B119">
        <f>INDEX(resultados!$A$2:$ZZ$1352, 113, MATCH($B$2, resultados!$A$1:$ZZ$1, 0))</f>
        <v/>
      </c>
      <c r="C119">
        <f>INDEX(resultados!$A$2:$ZZ$1352, 113, MATCH($B$3, resultados!$A$1:$ZZ$1, 0))</f>
        <v/>
      </c>
    </row>
    <row r="120">
      <c r="A120">
        <f>INDEX(resultados!$A$2:$ZZ$1352, 114, MATCH($B$1, resultados!$A$1:$ZZ$1, 0))</f>
        <v/>
      </c>
      <c r="B120">
        <f>INDEX(resultados!$A$2:$ZZ$1352, 114, MATCH($B$2, resultados!$A$1:$ZZ$1, 0))</f>
        <v/>
      </c>
      <c r="C120">
        <f>INDEX(resultados!$A$2:$ZZ$1352, 114, MATCH($B$3, resultados!$A$1:$ZZ$1, 0))</f>
        <v/>
      </c>
    </row>
    <row r="121">
      <c r="A121">
        <f>INDEX(resultados!$A$2:$ZZ$1352, 115, MATCH($B$1, resultados!$A$1:$ZZ$1, 0))</f>
        <v/>
      </c>
      <c r="B121">
        <f>INDEX(resultados!$A$2:$ZZ$1352, 115, MATCH($B$2, resultados!$A$1:$ZZ$1, 0))</f>
        <v/>
      </c>
      <c r="C121">
        <f>INDEX(resultados!$A$2:$ZZ$1352, 115, MATCH($B$3, resultados!$A$1:$ZZ$1, 0))</f>
        <v/>
      </c>
    </row>
    <row r="122">
      <c r="A122">
        <f>INDEX(resultados!$A$2:$ZZ$1352, 116, MATCH($B$1, resultados!$A$1:$ZZ$1, 0))</f>
        <v/>
      </c>
      <c r="B122">
        <f>INDEX(resultados!$A$2:$ZZ$1352, 116, MATCH($B$2, resultados!$A$1:$ZZ$1, 0))</f>
        <v/>
      </c>
      <c r="C122">
        <f>INDEX(resultados!$A$2:$ZZ$1352, 116, MATCH($B$3, resultados!$A$1:$ZZ$1, 0))</f>
        <v/>
      </c>
    </row>
    <row r="123">
      <c r="A123">
        <f>INDEX(resultados!$A$2:$ZZ$1352, 117, MATCH($B$1, resultados!$A$1:$ZZ$1, 0))</f>
        <v/>
      </c>
      <c r="B123">
        <f>INDEX(resultados!$A$2:$ZZ$1352, 117, MATCH($B$2, resultados!$A$1:$ZZ$1, 0))</f>
        <v/>
      </c>
      <c r="C123">
        <f>INDEX(resultados!$A$2:$ZZ$1352, 117, MATCH($B$3, resultados!$A$1:$ZZ$1, 0))</f>
        <v/>
      </c>
    </row>
    <row r="124">
      <c r="A124">
        <f>INDEX(resultados!$A$2:$ZZ$1352, 118, MATCH($B$1, resultados!$A$1:$ZZ$1, 0))</f>
        <v/>
      </c>
      <c r="B124">
        <f>INDEX(resultados!$A$2:$ZZ$1352, 118, MATCH($B$2, resultados!$A$1:$ZZ$1, 0))</f>
        <v/>
      </c>
      <c r="C124">
        <f>INDEX(resultados!$A$2:$ZZ$1352, 118, MATCH($B$3, resultados!$A$1:$ZZ$1, 0))</f>
        <v/>
      </c>
    </row>
    <row r="125">
      <c r="A125">
        <f>INDEX(resultados!$A$2:$ZZ$1352, 119, MATCH($B$1, resultados!$A$1:$ZZ$1, 0))</f>
        <v/>
      </c>
      <c r="B125">
        <f>INDEX(resultados!$A$2:$ZZ$1352, 119, MATCH($B$2, resultados!$A$1:$ZZ$1, 0))</f>
        <v/>
      </c>
      <c r="C125">
        <f>INDEX(resultados!$A$2:$ZZ$1352, 119, MATCH($B$3, resultados!$A$1:$ZZ$1, 0))</f>
        <v/>
      </c>
    </row>
    <row r="126">
      <c r="A126">
        <f>INDEX(resultados!$A$2:$ZZ$1352, 120, MATCH($B$1, resultados!$A$1:$ZZ$1, 0))</f>
        <v/>
      </c>
      <c r="B126">
        <f>INDEX(resultados!$A$2:$ZZ$1352, 120, MATCH($B$2, resultados!$A$1:$ZZ$1, 0))</f>
        <v/>
      </c>
      <c r="C126">
        <f>INDEX(resultados!$A$2:$ZZ$1352, 120, MATCH($B$3, resultados!$A$1:$ZZ$1, 0))</f>
        <v/>
      </c>
    </row>
    <row r="127">
      <c r="A127">
        <f>INDEX(resultados!$A$2:$ZZ$1352, 121, MATCH($B$1, resultados!$A$1:$ZZ$1, 0))</f>
        <v/>
      </c>
      <c r="B127">
        <f>INDEX(resultados!$A$2:$ZZ$1352, 121, MATCH($B$2, resultados!$A$1:$ZZ$1, 0))</f>
        <v/>
      </c>
      <c r="C127">
        <f>INDEX(resultados!$A$2:$ZZ$1352, 121, MATCH($B$3, resultados!$A$1:$ZZ$1, 0))</f>
        <v/>
      </c>
    </row>
    <row r="128">
      <c r="A128">
        <f>INDEX(resultados!$A$2:$ZZ$1352, 122, MATCH($B$1, resultados!$A$1:$ZZ$1, 0))</f>
        <v/>
      </c>
      <c r="B128">
        <f>INDEX(resultados!$A$2:$ZZ$1352, 122, MATCH($B$2, resultados!$A$1:$ZZ$1, 0))</f>
        <v/>
      </c>
      <c r="C128">
        <f>INDEX(resultados!$A$2:$ZZ$1352, 122, MATCH($B$3, resultados!$A$1:$ZZ$1, 0))</f>
        <v/>
      </c>
    </row>
    <row r="129">
      <c r="A129">
        <f>INDEX(resultados!$A$2:$ZZ$1352, 123, MATCH($B$1, resultados!$A$1:$ZZ$1, 0))</f>
        <v/>
      </c>
      <c r="B129">
        <f>INDEX(resultados!$A$2:$ZZ$1352, 123, MATCH($B$2, resultados!$A$1:$ZZ$1, 0))</f>
        <v/>
      </c>
      <c r="C129">
        <f>INDEX(resultados!$A$2:$ZZ$1352, 123, MATCH($B$3, resultados!$A$1:$ZZ$1, 0))</f>
        <v/>
      </c>
    </row>
    <row r="130">
      <c r="A130">
        <f>INDEX(resultados!$A$2:$ZZ$1352, 124, MATCH($B$1, resultados!$A$1:$ZZ$1, 0))</f>
        <v/>
      </c>
      <c r="B130">
        <f>INDEX(resultados!$A$2:$ZZ$1352, 124, MATCH($B$2, resultados!$A$1:$ZZ$1, 0))</f>
        <v/>
      </c>
      <c r="C130">
        <f>INDEX(resultados!$A$2:$ZZ$1352, 124, MATCH($B$3, resultados!$A$1:$ZZ$1, 0))</f>
        <v/>
      </c>
    </row>
    <row r="131">
      <c r="A131">
        <f>INDEX(resultados!$A$2:$ZZ$1352, 125, MATCH($B$1, resultados!$A$1:$ZZ$1, 0))</f>
        <v/>
      </c>
      <c r="B131">
        <f>INDEX(resultados!$A$2:$ZZ$1352, 125, MATCH($B$2, resultados!$A$1:$ZZ$1, 0))</f>
        <v/>
      </c>
      <c r="C131">
        <f>INDEX(resultados!$A$2:$ZZ$1352, 125, MATCH($B$3, resultados!$A$1:$ZZ$1, 0))</f>
        <v/>
      </c>
    </row>
    <row r="132">
      <c r="A132">
        <f>INDEX(resultados!$A$2:$ZZ$1352, 126, MATCH($B$1, resultados!$A$1:$ZZ$1, 0))</f>
        <v/>
      </c>
      <c r="B132">
        <f>INDEX(resultados!$A$2:$ZZ$1352, 126, MATCH($B$2, resultados!$A$1:$ZZ$1, 0))</f>
        <v/>
      </c>
      <c r="C132">
        <f>INDEX(resultados!$A$2:$ZZ$1352, 126, MATCH($B$3, resultados!$A$1:$ZZ$1, 0))</f>
        <v/>
      </c>
    </row>
    <row r="133">
      <c r="A133">
        <f>INDEX(resultados!$A$2:$ZZ$1352, 127, MATCH($B$1, resultados!$A$1:$ZZ$1, 0))</f>
        <v/>
      </c>
      <c r="B133">
        <f>INDEX(resultados!$A$2:$ZZ$1352, 127, MATCH($B$2, resultados!$A$1:$ZZ$1, 0))</f>
        <v/>
      </c>
      <c r="C133">
        <f>INDEX(resultados!$A$2:$ZZ$1352, 127, MATCH($B$3, resultados!$A$1:$ZZ$1, 0))</f>
        <v/>
      </c>
    </row>
    <row r="134">
      <c r="A134">
        <f>INDEX(resultados!$A$2:$ZZ$1352, 128, MATCH($B$1, resultados!$A$1:$ZZ$1, 0))</f>
        <v/>
      </c>
      <c r="B134">
        <f>INDEX(resultados!$A$2:$ZZ$1352, 128, MATCH($B$2, resultados!$A$1:$ZZ$1, 0))</f>
        <v/>
      </c>
      <c r="C134">
        <f>INDEX(resultados!$A$2:$ZZ$1352, 128, MATCH($B$3, resultados!$A$1:$ZZ$1, 0))</f>
        <v/>
      </c>
    </row>
    <row r="135">
      <c r="A135">
        <f>INDEX(resultados!$A$2:$ZZ$1352, 129, MATCH($B$1, resultados!$A$1:$ZZ$1, 0))</f>
        <v/>
      </c>
      <c r="B135">
        <f>INDEX(resultados!$A$2:$ZZ$1352, 129, MATCH($B$2, resultados!$A$1:$ZZ$1, 0))</f>
        <v/>
      </c>
      <c r="C135">
        <f>INDEX(resultados!$A$2:$ZZ$1352, 129, MATCH($B$3, resultados!$A$1:$ZZ$1, 0))</f>
        <v/>
      </c>
    </row>
    <row r="136">
      <c r="A136">
        <f>INDEX(resultados!$A$2:$ZZ$1352, 130, MATCH($B$1, resultados!$A$1:$ZZ$1, 0))</f>
        <v/>
      </c>
      <c r="B136">
        <f>INDEX(resultados!$A$2:$ZZ$1352, 130, MATCH($B$2, resultados!$A$1:$ZZ$1, 0))</f>
        <v/>
      </c>
      <c r="C136">
        <f>INDEX(resultados!$A$2:$ZZ$1352, 130, MATCH($B$3, resultados!$A$1:$ZZ$1, 0))</f>
        <v/>
      </c>
    </row>
    <row r="137">
      <c r="A137">
        <f>INDEX(resultados!$A$2:$ZZ$1352, 131, MATCH($B$1, resultados!$A$1:$ZZ$1, 0))</f>
        <v/>
      </c>
      <c r="B137">
        <f>INDEX(resultados!$A$2:$ZZ$1352, 131, MATCH($B$2, resultados!$A$1:$ZZ$1, 0))</f>
        <v/>
      </c>
      <c r="C137">
        <f>INDEX(resultados!$A$2:$ZZ$1352, 131, MATCH($B$3, resultados!$A$1:$ZZ$1, 0))</f>
        <v/>
      </c>
    </row>
    <row r="138">
      <c r="A138">
        <f>INDEX(resultados!$A$2:$ZZ$1352, 132, MATCH($B$1, resultados!$A$1:$ZZ$1, 0))</f>
        <v/>
      </c>
      <c r="B138">
        <f>INDEX(resultados!$A$2:$ZZ$1352, 132, MATCH($B$2, resultados!$A$1:$ZZ$1, 0))</f>
        <v/>
      </c>
      <c r="C138">
        <f>INDEX(resultados!$A$2:$ZZ$1352, 132, MATCH($B$3, resultados!$A$1:$ZZ$1, 0))</f>
        <v/>
      </c>
    </row>
    <row r="139">
      <c r="A139">
        <f>INDEX(resultados!$A$2:$ZZ$1352, 133, MATCH($B$1, resultados!$A$1:$ZZ$1, 0))</f>
        <v/>
      </c>
      <c r="B139">
        <f>INDEX(resultados!$A$2:$ZZ$1352, 133, MATCH($B$2, resultados!$A$1:$ZZ$1, 0))</f>
        <v/>
      </c>
      <c r="C139">
        <f>INDEX(resultados!$A$2:$ZZ$1352, 133, MATCH($B$3, resultados!$A$1:$ZZ$1, 0))</f>
        <v/>
      </c>
    </row>
    <row r="140">
      <c r="A140">
        <f>INDEX(resultados!$A$2:$ZZ$1352, 134, MATCH($B$1, resultados!$A$1:$ZZ$1, 0))</f>
        <v/>
      </c>
      <c r="B140">
        <f>INDEX(resultados!$A$2:$ZZ$1352, 134, MATCH($B$2, resultados!$A$1:$ZZ$1, 0))</f>
        <v/>
      </c>
      <c r="C140">
        <f>INDEX(resultados!$A$2:$ZZ$1352, 134, MATCH($B$3, resultados!$A$1:$ZZ$1, 0))</f>
        <v/>
      </c>
    </row>
    <row r="141">
      <c r="A141">
        <f>INDEX(resultados!$A$2:$ZZ$1352, 135, MATCH($B$1, resultados!$A$1:$ZZ$1, 0))</f>
        <v/>
      </c>
      <c r="B141">
        <f>INDEX(resultados!$A$2:$ZZ$1352, 135, MATCH($B$2, resultados!$A$1:$ZZ$1, 0))</f>
        <v/>
      </c>
      <c r="C141">
        <f>INDEX(resultados!$A$2:$ZZ$1352, 135, MATCH($B$3, resultados!$A$1:$ZZ$1, 0))</f>
        <v/>
      </c>
    </row>
    <row r="142">
      <c r="A142">
        <f>INDEX(resultados!$A$2:$ZZ$1352, 136, MATCH($B$1, resultados!$A$1:$ZZ$1, 0))</f>
        <v/>
      </c>
      <c r="B142">
        <f>INDEX(resultados!$A$2:$ZZ$1352, 136, MATCH($B$2, resultados!$A$1:$ZZ$1, 0))</f>
        <v/>
      </c>
      <c r="C142">
        <f>INDEX(resultados!$A$2:$ZZ$1352, 136, MATCH($B$3, resultados!$A$1:$ZZ$1, 0))</f>
        <v/>
      </c>
    </row>
    <row r="143">
      <c r="A143">
        <f>INDEX(resultados!$A$2:$ZZ$1352, 137, MATCH($B$1, resultados!$A$1:$ZZ$1, 0))</f>
        <v/>
      </c>
      <c r="B143">
        <f>INDEX(resultados!$A$2:$ZZ$1352, 137, MATCH($B$2, resultados!$A$1:$ZZ$1, 0))</f>
        <v/>
      </c>
      <c r="C143">
        <f>INDEX(resultados!$A$2:$ZZ$1352, 137, MATCH($B$3, resultados!$A$1:$ZZ$1, 0))</f>
        <v/>
      </c>
    </row>
    <row r="144">
      <c r="A144">
        <f>INDEX(resultados!$A$2:$ZZ$1352, 138, MATCH($B$1, resultados!$A$1:$ZZ$1, 0))</f>
        <v/>
      </c>
      <c r="B144">
        <f>INDEX(resultados!$A$2:$ZZ$1352, 138, MATCH($B$2, resultados!$A$1:$ZZ$1, 0))</f>
        <v/>
      </c>
      <c r="C144">
        <f>INDEX(resultados!$A$2:$ZZ$1352, 138, MATCH($B$3, resultados!$A$1:$ZZ$1, 0))</f>
        <v/>
      </c>
    </row>
    <row r="145">
      <c r="A145">
        <f>INDEX(resultados!$A$2:$ZZ$1352, 139, MATCH($B$1, resultados!$A$1:$ZZ$1, 0))</f>
        <v/>
      </c>
      <c r="B145">
        <f>INDEX(resultados!$A$2:$ZZ$1352, 139, MATCH($B$2, resultados!$A$1:$ZZ$1, 0))</f>
        <v/>
      </c>
      <c r="C145">
        <f>INDEX(resultados!$A$2:$ZZ$1352, 139, MATCH($B$3, resultados!$A$1:$ZZ$1, 0))</f>
        <v/>
      </c>
    </row>
    <row r="146">
      <c r="A146">
        <f>INDEX(resultados!$A$2:$ZZ$1352, 140, MATCH($B$1, resultados!$A$1:$ZZ$1, 0))</f>
        <v/>
      </c>
      <c r="B146">
        <f>INDEX(resultados!$A$2:$ZZ$1352, 140, MATCH($B$2, resultados!$A$1:$ZZ$1, 0))</f>
        <v/>
      </c>
      <c r="C146">
        <f>INDEX(resultados!$A$2:$ZZ$1352, 140, MATCH($B$3, resultados!$A$1:$ZZ$1, 0))</f>
        <v/>
      </c>
    </row>
    <row r="147">
      <c r="A147">
        <f>INDEX(resultados!$A$2:$ZZ$1352, 141, MATCH($B$1, resultados!$A$1:$ZZ$1, 0))</f>
        <v/>
      </c>
      <c r="B147">
        <f>INDEX(resultados!$A$2:$ZZ$1352, 141, MATCH($B$2, resultados!$A$1:$ZZ$1, 0))</f>
        <v/>
      </c>
      <c r="C147">
        <f>INDEX(resultados!$A$2:$ZZ$1352, 141, MATCH($B$3, resultados!$A$1:$ZZ$1, 0))</f>
        <v/>
      </c>
    </row>
    <row r="148">
      <c r="A148">
        <f>INDEX(resultados!$A$2:$ZZ$1352, 142, MATCH($B$1, resultados!$A$1:$ZZ$1, 0))</f>
        <v/>
      </c>
      <c r="B148">
        <f>INDEX(resultados!$A$2:$ZZ$1352, 142, MATCH($B$2, resultados!$A$1:$ZZ$1, 0))</f>
        <v/>
      </c>
      <c r="C148">
        <f>INDEX(resultados!$A$2:$ZZ$1352, 142, MATCH($B$3, resultados!$A$1:$ZZ$1, 0))</f>
        <v/>
      </c>
    </row>
    <row r="149">
      <c r="A149">
        <f>INDEX(resultados!$A$2:$ZZ$1352, 143, MATCH($B$1, resultados!$A$1:$ZZ$1, 0))</f>
        <v/>
      </c>
      <c r="B149">
        <f>INDEX(resultados!$A$2:$ZZ$1352, 143, MATCH($B$2, resultados!$A$1:$ZZ$1, 0))</f>
        <v/>
      </c>
      <c r="C149">
        <f>INDEX(resultados!$A$2:$ZZ$1352, 143, MATCH($B$3, resultados!$A$1:$ZZ$1, 0))</f>
        <v/>
      </c>
    </row>
    <row r="150">
      <c r="A150">
        <f>INDEX(resultados!$A$2:$ZZ$1352, 144, MATCH($B$1, resultados!$A$1:$ZZ$1, 0))</f>
        <v/>
      </c>
      <c r="B150">
        <f>INDEX(resultados!$A$2:$ZZ$1352, 144, MATCH($B$2, resultados!$A$1:$ZZ$1, 0))</f>
        <v/>
      </c>
      <c r="C150">
        <f>INDEX(resultados!$A$2:$ZZ$1352, 144, MATCH($B$3, resultados!$A$1:$ZZ$1, 0))</f>
        <v/>
      </c>
    </row>
    <row r="151">
      <c r="A151">
        <f>INDEX(resultados!$A$2:$ZZ$1352, 145, MATCH($B$1, resultados!$A$1:$ZZ$1, 0))</f>
        <v/>
      </c>
      <c r="B151">
        <f>INDEX(resultados!$A$2:$ZZ$1352, 145, MATCH($B$2, resultados!$A$1:$ZZ$1, 0))</f>
        <v/>
      </c>
      <c r="C151">
        <f>INDEX(resultados!$A$2:$ZZ$1352, 145, MATCH($B$3, resultados!$A$1:$ZZ$1, 0))</f>
        <v/>
      </c>
    </row>
    <row r="152">
      <c r="A152">
        <f>INDEX(resultados!$A$2:$ZZ$1352, 146, MATCH($B$1, resultados!$A$1:$ZZ$1, 0))</f>
        <v/>
      </c>
      <c r="B152">
        <f>INDEX(resultados!$A$2:$ZZ$1352, 146, MATCH($B$2, resultados!$A$1:$ZZ$1, 0))</f>
        <v/>
      </c>
      <c r="C152">
        <f>INDEX(resultados!$A$2:$ZZ$1352, 146, MATCH($B$3, resultados!$A$1:$ZZ$1, 0))</f>
        <v/>
      </c>
    </row>
    <row r="153">
      <c r="A153">
        <f>INDEX(resultados!$A$2:$ZZ$1352, 147, MATCH($B$1, resultados!$A$1:$ZZ$1, 0))</f>
        <v/>
      </c>
      <c r="B153">
        <f>INDEX(resultados!$A$2:$ZZ$1352, 147, MATCH($B$2, resultados!$A$1:$ZZ$1, 0))</f>
        <v/>
      </c>
      <c r="C153">
        <f>INDEX(resultados!$A$2:$ZZ$1352, 147, MATCH($B$3, resultados!$A$1:$ZZ$1, 0))</f>
        <v/>
      </c>
    </row>
    <row r="154">
      <c r="A154">
        <f>INDEX(resultados!$A$2:$ZZ$1352, 148, MATCH($B$1, resultados!$A$1:$ZZ$1, 0))</f>
        <v/>
      </c>
      <c r="B154">
        <f>INDEX(resultados!$A$2:$ZZ$1352, 148, MATCH($B$2, resultados!$A$1:$ZZ$1, 0))</f>
        <v/>
      </c>
      <c r="C154">
        <f>INDEX(resultados!$A$2:$ZZ$1352, 148, MATCH($B$3, resultados!$A$1:$ZZ$1, 0))</f>
        <v/>
      </c>
    </row>
    <row r="155">
      <c r="A155">
        <f>INDEX(resultados!$A$2:$ZZ$1352, 149, MATCH($B$1, resultados!$A$1:$ZZ$1, 0))</f>
        <v/>
      </c>
      <c r="B155">
        <f>INDEX(resultados!$A$2:$ZZ$1352, 149, MATCH($B$2, resultados!$A$1:$ZZ$1, 0))</f>
        <v/>
      </c>
      <c r="C155">
        <f>INDEX(resultados!$A$2:$ZZ$1352, 149, MATCH($B$3, resultados!$A$1:$ZZ$1, 0))</f>
        <v/>
      </c>
    </row>
    <row r="156">
      <c r="A156">
        <f>INDEX(resultados!$A$2:$ZZ$1352, 150, MATCH($B$1, resultados!$A$1:$ZZ$1, 0))</f>
        <v/>
      </c>
      <c r="B156">
        <f>INDEX(resultados!$A$2:$ZZ$1352, 150, MATCH($B$2, resultados!$A$1:$ZZ$1, 0))</f>
        <v/>
      </c>
      <c r="C156">
        <f>INDEX(resultados!$A$2:$ZZ$1352, 150, MATCH($B$3, resultados!$A$1:$ZZ$1, 0))</f>
        <v/>
      </c>
    </row>
    <row r="157">
      <c r="A157">
        <f>INDEX(resultados!$A$2:$ZZ$1352, 151, MATCH($B$1, resultados!$A$1:$ZZ$1, 0))</f>
        <v/>
      </c>
      <c r="B157">
        <f>INDEX(resultados!$A$2:$ZZ$1352, 151, MATCH($B$2, resultados!$A$1:$ZZ$1, 0))</f>
        <v/>
      </c>
      <c r="C157">
        <f>INDEX(resultados!$A$2:$ZZ$1352, 151, MATCH($B$3, resultados!$A$1:$ZZ$1, 0))</f>
        <v/>
      </c>
    </row>
    <row r="158">
      <c r="A158">
        <f>INDEX(resultados!$A$2:$ZZ$1352, 152, MATCH($B$1, resultados!$A$1:$ZZ$1, 0))</f>
        <v/>
      </c>
      <c r="B158">
        <f>INDEX(resultados!$A$2:$ZZ$1352, 152, MATCH($B$2, resultados!$A$1:$ZZ$1, 0))</f>
        <v/>
      </c>
      <c r="C158">
        <f>INDEX(resultados!$A$2:$ZZ$1352, 152, MATCH($B$3, resultados!$A$1:$ZZ$1, 0))</f>
        <v/>
      </c>
    </row>
    <row r="159">
      <c r="A159">
        <f>INDEX(resultados!$A$2:$ZZ$1352, 153, MATCH($B$1, resultados!$A$1:$ZZ$1, 0))</f>
        <v/>
      </c>
      <c r="B159">
        <f>INDEX(resultados!$A$2:$ZZ$1352, 153, MATCH($B$2, resultados!$A$1:$ZZ$1, 0))</f>
        <v/>
      </c>
      <c r="C159">
        <f>INDEX(resultados!$A$2:$ZZ$1352, 153, MATCH($B$3, resultados!$A$1:$ZZ$1, 0))</f>
        <v/>
      </c>
    </row>
    <row r="160">
      <c r="A160">
        <f>INDEX(resultados!$A$2:$ZZ$1352, 154, MATCH($B$1, resultados!$A$1:$ZZ$1, 0))</f>
        <v/>
      </c>
      <c r="B160">
        <f>INDEX(resultados!$A$2:$ZZ$1352, 154, MATCH($B$2, resultados!$A$1:$ZZ$1, 0))</f>
        <v/>
      </c>
      <c r="C160">
        <f>INDEX(resultados!$A$2:$ZZ$1352, 154, MATCH($B$3, resultados!$A$1:$ZZ$1, 0))</f>
        <v/>
      </c>
    </row>
    <row r="161">
      <c r="A161">
        <f>INDEX(resultados!$A$2:$ZZ$1352, 155, MATCH($B$1, resultados!$A$1:$ZZ$1, 0))</f>
        <v/>
      </c>
      <c r="B161">
        <f>INDEX(resultados!$A$2:$ZZ$1352, 155, MATCH($B$2, resultados!$A$1:$ZZ$1, 0))</f>
        <v/>
      </c>
      <c r="C161">
        <f>INDEX(resultados!$A$2:$ZZ$1352, 155, MATCH($B$3, resultados!$A$1:$ZZ$1, 0))</f>
        <v/>
      </c>
    </row>
    <row r="162">
      <c r="A162">
        <f>INDEX(resultados!$A$2:$ZZ$1352, 156, MATCH($B$1, resultados!$A$1:$ZZ$1, 0))</f>
        <v/>
      </c>
      <c r="B162">
        <f>INDEX(resultados!$A$2:$ZZ$1352, 156, MATCH($B$2, resultados!$A$1:$ZZ$1, 0))</f>
        <v/>
      </c>
      <c r="C162">
        <f>INDEX(resultados!$A$2:$ZZ$1352, 156, MATCH($B$3, resultados!$A$1:$ZZ$1, 0))</f>
        <v/>
      </c>
    </row>
    <row r="163">
      <c r="A163">
        <f>INDEX(resultados!$A$2:$ZZ$1352, 157, MATCH($B$1, resultados!$A$1:$ZZ$1, 0))</f>
        <v/>
      </c>
      <c r="B163">
        <f>INDEX(resultados!$A$2:$ZZ$1352, 157, MATCH($B$2, resultados!$A$1:$ZZ$1, 0))</f>
        <v/>
      </c>
      <c r="C163">
        <f>INDEX(resultados!$A$2:$ZZ$1352, 157, MATCH($B$3, resultados!$A$1:$ZZ$1, 0))</f>
        <v/>
      </c>
    </row>
    <row r="164">
      <c r="A164">
        <f>INDEX(resultados!$A$2:$ZZ$1352, 158, MATCH($B$1, resultados!$A$1:$ZZ$1, 0))</f>
        <v/>
      </c>
      <c r="B164">
        <f>INDEX(resultados!$A$2:$ZZ$1352, 158, MATCH($B$2, resultados!$A$1:$ZZ$1, 0))</f>
        <v/>
      </c>
      <c r="C164">
        <f>INDEX(resultados!$A$2:$ZZ$1352, 158, MATCH($B$3, resultados!$A$1:$ZZ$1, 0))</f>
        <v/>
      </c>
    </row>
    <row r="165">
      <c r="A165">
        <f>INDEX(resultados!$A$2:$ZZ$1352, 159, MATCH($B$1, resultados!$A$1:$ZZ$1, 0))</f>
        <v/>
      </c>
      <c r="B165">
        <f>INDEX(resultados!$A$2:$ZZ$1352, 159, MATCH($B$2, resultados!$A$1:$ZZ$1, 0))</f>
        <v/>
      </c>
      <c r="C165">
        <f>INDEX(resultados!$A$2:$ZZ$1352, 159, MATCH($B$3, resultados!$A$1:$ZZ$1, 0))</f>
        <v/>
      </c>
    </row>
    <row r="166">
      <c r="A166">
        <f>INDEX(resultados!$A$2:$ZZ$1352, 160, MATCH($B$1, resultados!$A$1:$ZZ$1, 0))</f>
        <v/>
      </c>
      <c r="B166">
        <f>INDEX(resultados!$A$2:$ZZ$1352, 160, MATCH($B$2, resultados!$A$1:$ZZ$1, 0))</f>
        <v/>
      </c>
      <c r="C166">
        <f>INDEX(resultados!$A$2:$ZZ$1352, 160, MATCH($B$3, resultados!$A$1:$ZZ$1, 0))</f>
        <v/>
      </c>
    </row>
    <row r="167">
      <c r="A167">
        <f>INDEX(resultados!$A$2:$ZZ$1352, 161, MATCH($B$1, resultados!$A$1:$ZZ$1, 0))</f>
        <v/>
      </c>
      <c r="B167">
        <f>INDEX(resultados!$A$2:$ZZ$1352, 161, MATCH($B$2, resultados!$A$1:$ZZ$1, 0))</f>
        <v/>
      </c>
      <c r="C167">
        <f>INDEX(resultados!$A$2:$ZZ$1352, 161, MATCH($B$3, resultados!$A$1:$ZZ$1, 0))</f>
        <v/>
      </c>
    </row>
    <row r="168">
      <c r="A168">
        <f>INDEX(resultados!$A$2:$ZZ$1352, 162, MATCH($B$1, resultados!$A$1:$ZZ$1, 0))</f>
        <v/>
      </c>
      <c r="B168">
        <f>INDEX(resultados!$A$2:$ZZ$1352, 162, MATCH($B$2, resultados!$A$1:$ZZ$1, 0))</f>
        <v/>
      </c>
      <c r="C168">
        <f>INDEX(resultados!$A$2:$ZZ$1352, 162, MATCH($B$3, resultados!$A$1:$ZZ$1, 0))</f>
        <v/>
      </c>
    </row>
    <row r="169">
      <c r="A169">
        <f>INDEX(resultados!$A$2:$ZZ$1352, 163, MATCH($B$1, resultados!$A$1:$ZZ$1, 0))</f>
        <v/>
      </c>
      <c r="B169">
        <f>INDEX(resultados!$A$2:$ZZ$1352, 163, MATCH($B$2, resultados!$A$1:$ZZ$1, 0))</f>
        <v/>
      </c>
      <c r="C169">
        <f>INDEX(resultados!$A$2:$ZZ$1352, 163, MATCH($B$3, resultados!$A$1:$ZZ$1, 0))</f>
        <v/>
      </c>
    </row>
    <row r="170">
      <c r="A170">
        <f>INDEX(resultados!$A$2:$ZZ$1352, 164, MATCH($B$1, resultados!$A$1:$ZZ$1, 0))</f>
        <v/>
      </c>
      <c r="B170">
        <f>INDEX(resultados!$A$2:$ZZ$1352, 164, MATCH($B$2, resultados!$A$1:$ZZ$1, 0))</f>
        <v/>
      </c>
      <c r="C170">
        <f>INDEX(resultados!$A$2:$ZZ$1352, 164, MATCH($B$3, resultados!$A$1:$ZZ$1, 0))</f>
        <v/>
      </c>
    </row>
    <row r="171">
      <c r="A171">
        <f>INDEX(resultados!$A$2:$ZZ$1352, 165, MATCH($B$1, resultados!$A$1:$ZZ$1, 0))</f>
        <v/>
      </c>
      <c r="B171">
        <f>INDEX(resultados!$A$2:$ZZ$1352, 165, MATCH($B$2, resultados!$A$1:$ZZ$1, 0))</f>
        <v/>
      </c>
      <c r="C171">
        <f>INDEX(resultados!$A$2:$ZZ$1352, 165, MATCH($B$3, resultados!$A$1:$ZZ$1, 0))</f>
        <v/>
      </c>
    </row>
    <row r="172">
      <c r="A172">
        <f>INDEX(resultados!$A$2:$ZZ$1352, 166, MATCH($B$1, resultados!$A$1:$ZZ$1, 0))</f>
        <v/>
      </c>
      <c r="B172">
        <f>INDEX(resultados!$A$2:$ZZ$1352, 166, MATCH($B$2, resultados!$A$1:$ZZ$1, 0))</f>
        <v/>
      </c>
      <c r="C172">
        <f>INDEX(resultados!$A$2:$ZZ$1352, 166, MATCH($B$3, resultados!$A$1:$ZZ$1, 0))</f>
        <v/>
      </c>
    </row>
    <row r="173">
      <c r="A173">
        <f>INDEX(resultados!$A$2:$ZZ$1352, 167, MATCH($B$1, resultados!$A$1:$ZZ$1, 0))</f>
        <v/>
      </c>
      <c r="B173">
        <f>INDEX(resultados!$A$2:$ZZ$1352, 167, MATCH($B$2, resultados!$A$1:$ZZ$1, 0))</f>
        <v/>
      </c>
      <c r="C173">
        <f>INDEX(resultados!$A$2:$ZZ$1352, 167, MATCH($B$3, resultados!$A$1:$ZZ$1, 0))</f>
        <v/>
      </c>
    </row>
    <row r="174">
      <c r="A174">
        <f>INDEX(resultados!$A$2:$ZZ$1352, 168, MATCH($B$1, resultados!$A$1:$ZZ$1, 0))</f>
        <v/>
      </c>
      <c r="B174">
        <f>INDEX(resultados!$A$2:$ZZ$1352, 168, MATCH($B$2, resultados!$A$1:$ZZ$1, 0))</f>
        <v/>
      </c>
      <c r="C174">
        <f>INDEX(resultados!$A$2:$ZZ$1352, 168, MATCH($B$3, resultados!$A$1:$ZZ$1, 0))</f>
        <v/>
      </c>
    </row>
    <row r="175">
      <c r="A175">
        <f>INDEX(resultados!$A$2:$ZZ$1352, 169, MATCH($B$1, resultados!$A$1:$ZZ$1, 0))</f>
        <v/>
      </c>
      <c r="B175">
        <f>INDEX(resultados!$A$2:$ZZ$1352, 169, MATCH($B$2, resultados!$A$1:$ZZ$1, 0))</f>
        <v/>
      </c>
      <c r="C175">
        <f>INDEX(resultados!$A$2:$ZZ$1352, 169, MATCH($B$3, resultados!$A$1:$ZZ$1, 0))</f>
        <v/>
      </c>
    </row>
    <row r="176">
      <c r="A176">
        <f>INDEX(resultados!$A$2:$ZZ$1352, 170, MATCH($B$1, resultados!$A$1:$ZZ$1, 0))</f>
        <v/>
      </c>
      <c r="B176">
        <f>INDEX(resultados!$A$2:$ZZ$1352, 170, MATCH($B$2, resultados!$A$1:$ZZ$1, 0))</f>
        <v/>
      </c>
      <c r="C176">
        <f>INDEX(resultados!$A$2:$ZZ$1352, 170, MATCH($B$3, resultados!$A$1:$ZZ$1, 0))</f>
        <v/>
      </c>
    </row>
    <row r="177">
      <c r="A177">
        <f>INDEX(resultados!$A$2:$ZZ$1352, 171, MATCH($B$1, resultados!$A$1:$ZZ$1, 0))</f>
        <v/>
      </c>
      <c r="B177">
        <f>INDEX(resultados!$A$2:$ZZ$1352, 171, MATCH($B$2, resultados!$A$1:$ZZ$1, 0))</f>
        <v/>
      </c>
      <c r="C177">
        <f>INDEX(resultados!$A$2:$ZZ$1352, 171, MATCH($B$3, resultados!$A$1:$ZZ$1, 0))</f>
        <v/>
      </c>
    </row>
    <row r="178">
      <c r="A178">
        <f>INDEX(resultados!$A$2:$ZZ$1352, 172, MATCH($B$1, resultados!$A$1:$ZZ$1, 0))</f>
        <v/>
      </c>
      <c r="B178">
        <f>INDEX(resultados!$A$2:$ZZ$1352, 172, MATCH($B$2, resultados!$A$1:$ZZ$1, 0))</f>
        <v/>
      </c>
      <c r="C178">
        <f>INDEX(resultados!$A$2:$ZZ$1352, 172, MATCH($B$3, resultados!$A$1:$ZZ$1, 0))</f>
        <v/>
      </c>
    </row>
    <row r="179">
      <c r="A179">
        <f>INDEX(resultados!$A$2:$ZZ$1352, 173, MATCH($B$1, resultados!$A$1:$ZZ$1, 0))</f>
        <v/>
      </c>
      <c r="B179">
        <f>INDEX(resultados!$A$2:$ZZ$1352, 173, MATCH($B$2, resultados!$A$1:$ZZ$1, 0))</f>
        <v/>
      </c>
      <c r="C179">
        <f>INDEX(resultados!$A$2:$ZZ$1352, 173, MATCH($B$3, resultados!$A$1:$ZZ$1, 0))</f>
        <v/>
      </c>
    </row>
    <row r="180">
      <c r="A180">
        <f>INDEX(resultados!$A$2:$ZZ$1352, 174, MATCH($B$1, resultados!$A$1:$ZZ$1, 0))</f>
        <v/>
      </c>
      <c r="B180">
        <f>INDEX(resultados!$A$2:$ZZ$1352, 174, MATCH($B$2, resultados!$A$1:$ZZ$1, 0))</f>
        <v/>
      </c>
      <c r="C180">
        <f>INDEX(resultados!$A$2:$ZZ$1352, 174, MATCH($B$3, resultados!$A$1:$ZZ$1, 0))</f>
        <v/>
      </c>
    </row>
    <row r="181">
      <c r="A181">
        <f>INDEX(resultados!$A$2:$ZZ$1352, 175, MATCH($B$1, resultados!$A$1:$ZZ$1, 0))</f>
        <v/>
      </c>
      <c r="B181">
        <f>INDEX(resultados!$A$2:$ZZ$1352, 175, MATCH($B$2, resultados!$A$1:$ZZ$1, 0))</f>
        <v/>
      </c>
      <c r="C181">
        <f>INDEX(resultados!$A$2:$ZZ$1352, 175, MATCH($B$3, resultados!$A$1:$ZZ$1, 0))</f>
        <v/>
      </c>
    </row>
    <row r="182">
      <c r="A182">
        <f>INDEX(resultados!$A$2:$ZZ$1352, 176, MATCH($B$1, resultados!$A$1:$ZZ$1, 0))</f>
        <v/>
      </c>
      <c r="B182">
        <f>INDEX(resultados!$A$2:$ZZ$1352, 176, MATCH($B$2, resultados!$A$1:$ZZ$1, 0))</f>
        <v/>
      </c>
      <c r="C182">
        <f>INDEX(resultados!$A$2:$ZZ$1352, 176, MATCH($B$3, resultados!$A$1:$ZZ$1, 0))</f>
        <v/>
      </c>
    </row>
    <row r="183">
      <c r="A183">
        <f>INDEX(resultados!$A$2:$ZZ$1352, 177, MATCH($B$1, resultados!$A$1:$ZZ$1, 0))</f>
        <v/>
      </c>
      <c r="B183">
        <f>INDEX(resultados!$A$2:$ZZ$1352, 177, MATCH($B$2, resultados!$A$1:$ZZ$1, 0))</f>
        <v/>
      </c>
      <c r="C183">
        <f>INDEX(resultados!$A$2:$ZZ$1352, 177, MATCH($B$3, resultados!$A$1:$ZZ$1, 0))</f>
        <v/>
      </c>
    </row>
    <row r="184">
      <c r="A184">
        <f>INDEX(resultados!$A$2:$ZZ$1352, 178, MATCH($B$1, resultados!$A$1:$ZZ$1, 0))</f>
        <v/>
      </c>
      <c r="B184">
        <f>INDEX(resultados!$A$2:$ZZ$1352, 178, MATCH($B$2, resultados!$A$1:$ZZ$1, 0))</f>
        <v/>
      </c>
      <c r="C184">
        <f>INDEX(resultados!$A$2:$ZZ$1352, 178, MATCH($B$3, resultados!$A$1:$ZZ$1, 0))</f>
        <v/>
      </c>
    </row>
    <row r="185">
      <c r="A185">
        <f>INDEX(resultados!$A$2:$ZZ$1352, 179, MATCH($B$1, resultados!$A$1:$ZZ$1, 0))</f>
        <v/>
      </c>
      <c r="B185">
        <f>INDEX(resultados!$A$2:$ZZ$1352, 179, MATCH($B$2, resultados!$A$1:$ZZ$1, 0))</f>
        <v/>
      </c>
      <c r="C185">
        <f>INDEX(resultados!$A$2:$ZZ$1352, 179, MATCH($B$3, resultados!$A$1:$ZZ$1, 0))</f>
        <v/>
      </c>
    </row>
    <row r="186">
      <c r="A186">
        <f>INDEX(resultados!$A$2:$ZZ$1352, 180, MATCH($B$1, resultados!$A$1:$ZZ$1, 0))</f>
        <v/>
      </c>
      <c r="B186">
        <f>INDEX(resultados!$A$2:$ZZ$1352, 180, MATCH($B$2, resultados!$A$1:$ZZ$1, 0))</f>
        <v/>
      </c>
      <c r="C186">
        <f>INDEX(resultados!$A$2:$ZZ$1352, 180, MATCH($B$3, resultados!$A$1:$ZZ$1, 0))</f>
        <v/>
      </c>
    </row>
    <row r="187">
      <c r="A187">
        <f>INDEX(resultados!$A$2:$ZZ$1352, 181, MATCH($B$1, resultados!$A$1:$ZZ$1, 0))</f>
        <v/>
      </c>
      <c r="B187">
        <f>INDEX(resultados!$A$2:$ZZ$1352, 181, MATCH($B$2, resultados!$A$1:$ZZ$1, 0))</f>
        <v/>
      </c>
      <c r="C187">
        <f>INDEX(resultados!$A$2:$ZZ$1352, 181, MATCH($B$3, resultados!$A$1:$ZZ$1, 0))</f>
        <v/>
      </c>
    </row>
    <row r="188">
      <c r="A188">
        <f>INDEX(resultados!$A$2:$ZZ$1352, 182, MATCH($B$1, resultados!$A$1:$ZZ$1, 0))</f>
        <v/>
      </c>
      <c r="B188">
        <f>INDEX(resultados!$A$2:$ZZ$1352, 182, MATCH($B$2, resultados!$A$1:$ZZ$1, 0))</f>
        <v/>
      </c>
      <c r="C188">
        <f>INDEX(resultados!$A$2:$ZZ$1352, 182, MATCH($B$3, resultados!$A$1:$ZZ$1, 0))</f>
        <v/>
      </c>
    </row>
    <row r="189">
      <c r="A189">
        <f>INDEX(resultados!$A$2:$ZZ$1352, 183, MATCH($B$1, resultados!$A$1:$ZZ$1, 0))</f>
        <v/>
      </c>
      <c r="B189">
        <f>INDEX(resultados!$A$2:$ZZ$1352, 183, MATCH($B$2, resultados!$A$1:$ZZ$1, 0))</f>
        <v/>
      </c>
      <c r="C189">
        <f>INDEX(resultados!$A$2:$ZZ$1352, 183, MATCH($B$3, resultados!$A$1:$ZZ$1, 0))</f>
        <v/>
      </c>
    </row>
    <row r="190">
      <c r="A190">
        <f>INDEX(resultados!$A$2:$ZZ$1352, 184, MATCH($B$1, resultados!$A$1:$ZZ$1, 0))</f>
        <v/>
      </c>
      <c r="B190">
        <f>INDEX(resultados!$A$2:$ZZ$1352, 184, MATCH($B$2, resultados!$A$1:$ZZ$1, 0))</f>
        <v/>
      </c>
      <c r="C190">
        <f>INDEX(resultados!$A$2:$ZZ$1352, 184, MATCH($B$3, resultados!$A$1:$ZZ$1, 0))</f>
        <v/>
      </c>
    </row>
    <row r="191">
      <c r="A191">
        <f>INDEX(resultados!$A$2:$ZZ$1352, 185, MATCH($B$1, resultados!$A$1:$ZZ$1, 0))</f>
        <v/>
      </c>
      <c r="B191">
        <f>INDEX(resultados!$A$2:$ZZ$1352, 185, MATCH($B$2, resultados!$A$1:$ZZ$1, 0))</f>
        <v/>
      </c>
      <c r="C191">
        <f>INDEX(resultados!$A$2:$ZZ$1352, 185, MATCH($B$3, resultados!$A$1:$ZZ$1, 0))</f>
        <v/>
      </c>
    </row>
    <row r="192">
      <c r="A192">
        <f>INDEX(resultados!$A$2:$ZZ$1352, 186, MATCH($B$1, resultados!$A$1:$ZZ$1, 0))</f>
        <v/>
      </c>
      <c r="B192">
        <f>INDEX(resultados!$A$2:$ZZ$1352, 186, MATCH($B$2, resultados!$A$1:$ZZ$1, 0))</f>
        <v/>
      </c>
      <c r="C192">
        <f>INDEX(resultados!$A$2:$ZZ$1352, 186, MATCH($B$3, resultados!$A$1:$ZZ$1, 0))</f>
        <v/>
      </c>
    </row>
    <row r="193">
      <c r="A193">
        <f>INDEX(resultados!$A$2:$ZZ$1352, 187, MATCH($B$1, resultados!$A$1:$ZZ$1, 0))</f>
        <v/>
      </c>
      <c r="B193">
        <f>INDEX(resultados!$A$2:$ZZ$1352, 187, MATCH($B$2, resultados!$A$1:$ZZ$1, 0))</f>
        <v/>
      </c>
      <c r="C193">
        <f>INDEX(resultados!$A$2:$ZZ$1352, 187, MATCH($B$3, resultados!$A$1:$ZZ$1, 0))</f>
        <v/>
      </c>
    </row>
    <row r="194">
      <c r="A194">
        <f>INDEX(resultados!$A$2:$ZZ$1352, 188, MATCH($B$1, resultados!$A$1:$ZZ$1, 0))</f>
        <v/>
      </c>
      <c r="B194">
        <f>INDEX(resultados!$A$2:$ZZ$1352, 188, MATCH($B$2, resultados!$A$1:$ZZ$1, 0))</f>
        <v/>
      </c>
      <c r="C194">
        <f>INDEX(resultados!$A$2:$ZZ$1352, 188, MATCH($B$3, resultados!$A$1:$ZZ$1, 0))</f>
        <v/>
      </c>
    </row>
    <row r="195">
      <c r="A195">
        <f>INDEX(resultados!$A$2:$ZZ$1352, 189, MATCH($B$1, resultados!$A$1:$ZZ$1, 0))</f>
        <v/>
      </c>
      <c r="B195">
        <f>INDEX(resultados!$A$2:$ZZ$1352, 189, MATCH($B$2, resultados!$A$1:$ZZ$1, 0))</f>
        <v/>
      </c>
      <c r="C195">
        <f>INDEX(resultados!$A$2:$ZZ$1352, 189, MATCH($B$3, resultados!$A$1:$ZZ$1, 0))</f>
        <v/>
      </c>
    </row>
    <row r="196">
      <c r="A196">
        <f>INDEX(resultados!$A$2:$ZZ$1352, 190, MATCH($B$1, resultados!$A$1:$ZZ$1, 0))</f>
        <v/>
      </c>
      <c r="B196">
        <f>INDEX(resultados!$A$2:$ZZ$1352, 190, MATCH($B$2, resultados!$A$1:$ZZ$1, 0))</f>
        <v/>
      </c>
      <c r="C196">
        <f>INDEX(resultados!$A$2:$ZZ$1352, 190, MATCH($B$3, resultados!$A$1:$ZZ$1, 0))</f>
        <v/>
      </c>
    </row>
    <row r="197">
      <c r="A197">
        <f>INDEX(resultados!$A$2:$ZZ$1352, 191, MATCH($B$1, resultados!$A$1:$ZZ$1, 0))</f>
        <v/>
      </c>
      <c r="B197">
        <f>INDEX(resultados!$A$2:$ZZ$1352, 191, MATCH($B$2, resultados!$A$1:$ZZ$1, 0))</f>
        <v/>
      </c>
      <c r="C197">
        <f>INDEX(resultados!$A$2:$ZZ$1352, 191, MATCH($B$3, resultados!$A$1:$ZZ$1, 0))</f>
        <v/>
      </c>
    </row>
    <row r="198">
      <c r="A198">
        <f>INDEX(resultados!$A$2:$ZZ$1352, 192, MATCH($B$1, resultados!$A$1:$ZZ$1, 0))</f>
        <v/>
      </c>
      <c r="B198">
        <f>INDEX(resultados!$A$2:$ZZ$1352, 192, MATCH($B$2, resultados!$A$1:$ZZ$1, 0))</f>
        <v/>
      </c>
      <c r="C198">
        <f>INDEX(resultados!$A$2:$ZZ$1352, 192, MATCH($B$3, resultados!$A$1:$ZZ$1, 0))</f>
        <v/>
      </c>
    </row>
    <row r="199">
      <c r="A199">
        <f>INDEX(resultados!$A$2:$ZZ$1352, 193, MATCH($B$1, resultados!$A$1:$ZZ$1, 0))</f>
        <v/>
      </c>
      <c r="B199">
        <f>INDEX(resultados!$A$2:$ZZ$1352, 193, MATCH($B$2, resultados!$A$1:$ZZ$1, 0))</f>
        <v/>
      </c>
      <c r="C199">
        <f>INDEX(resultados!$A$2:$ZZ$1352, 193, MATCH($B$3, resultados!$A$1:$ZZ$1, 0))</f>
        <v/>
      </c>
    </row>
    <row r="200">
      <c r="A200">
        <f>INDEX(resultados!$A$2:$ZZ$1352, 194, MATCH($B$1, resultados!$A$1:$ZZ$1, 0))</f>
        <v/>
      </c>
      <c r="B200">
        <f>INDEX(resultados!$A$2:$ZZ$1352, 194, MATCH($B$2, resultados!$A$1:$ZZ$1, 0))</f>
        <v/>
      </c>
      <c r="C200">
        <f>INDEX(resultados!$A$2:$ZZ$1352, 194, MATCH($B$3, resultados!$A$1:$ZZ$1, 0))</f>
        <v/>
      </c>
    </row>
    <row r="201">
      <c r="A201">
        <f>INDEX(resultados!$A$2:$ZZ$1352, 195, MATCH($B$1, resultados!$A$1:$ZZ$1, 0))</f>
        <v/>
      </c>
      <c r="B201">
        <f>INDEX(resultados!$A$2:$ZZ$1352, 195, MATCH($B$2, resultados!$A$1:$ZZ$1, 0))</f>
        <v/>
      </c>
      <c r="C201">
        <f>INDEX(resultados!$A$2:$ZZ$1352, 195, MATCH($B$3, resultados!$A$1:$ZZ$1, 0))</f>
        <v/>
      </c>
    </row>
    <row r="202">
      <c r="A202">
        <f>INDEX(resultados!$A$2:$ZZ$1352, 196, MATCH($B$1, resultados!$A$1:$ZZ$1, 0))</f>
        <v/>
      </c>
      <c r="B202">
        <f>INDEX(resultados!$A$2:$ZZ$1352, 196, MATCH($B$2, resultados!$A$1:$ZZ$1, 0))</f>
        <v/>
      </c>
      <c r="C202">
        <f>INDEX(resultados!$A$2:$ZZ$1352, 196, MATCH($B$3, resultados!$A$1:$ZZ$1, 0))</f>
        <v/>
      </c>
    </row>
    <row r="203">
      <c r="A203">
        <f>INDEX(resultados!$A$2:$ZZ$1352, 197, MATCH($B$1, resultados!$A$1:$ZZ$1, 0))</f>
        <v/>
      </c>
      <c r="B203">
        <f>INDEX(resultados!$A$2:$ZZ$1352, 197, MATCH($B$2, resultados!$A$1:$ZZ$1, 0))</f>
        <v/>
      </c>
      <c r="C203">
        <f>INDEX(resultados!$A$2:$ZZ$1352, 197, MATCH($B$3, resultados!$A$1:$ZZ$1, 0))</f>
        <v/>
      </c>
    </row>
    <row r="204">
      <c r="A204">
        <f>INDEX(resultados!$A$2:$ZZ$1352, 198, MATCH($B$1, resultados!$A$1:$ZZ$1, 0))</f>
        <v/>
      </c>
      <c r="B204">
        <f>INDEX(resultados!$A$2:$ZZ$1352, 198, MATCH($B$2, resultados!$A$1:$ZZ$1, 0))</f>
        <v/>
      </c>
      <c r="C204">
        <f>INDEX(resultados!$A$2:$ZZ$1352, 198, MATCH($B$3, resultados!$A$1:$ZZ$1, 0))</f>
        <v/>
      </c>
    </row>
    <row r="205">
      <c r="A205">
        <f>INDEX(resultados!$A$2:$ZZ$1352, 199, MATCH($B$1, resultados!$A$1:$ZZ$1, 0))</f>
        <v/>
      </c>
      <c r="B205">
        <f>INDEX(resultados!$A$2:$ZZ$1352, 199, MATCH($B$2, resultados!$A$1:$ZZ$1, 0))</f>
        <v/>
      </c>
      <c r="C205">
        <f>INDEX(resultados!$A$2:$ZZ$1352, 199, MATCH($B$3, resultados!$A$1:$ZZ$1, 0))</f>
        <v/>
      </c>
    </row>
    <row r="206">
      <c r="A206">
        <f>INDEX(resultados!$A$2:$ZZ$1352, 200, MATCH($B$1, resultados!$A$1:$ZZ$1, 0))</f>
        <v/>
      </c>
      <c r="B206">
        <f>INDEX(resultados!$A$2:$ZZ$1352, 200, MATCH($B$2, resultados!$A$1:$ZZ$1, 0))</f>
        <v/>
      </c>
      <c r="C206">
        <f>INDEX(resultados!$A$2:$ZZ$1352, 200, MATCH($B$3, resultados!$A$1:$ZZ$1, 0))</f>
        <v/>
      </c>
    </row>
    <row r="207">
      <c r="A207">
        <f>INDEX(resultados!$A$2:$ZZ$1352, 201, MATCH($B$1, resultados!$A$1:$ZZ$1, 0))</f>
        <v/>
      </c>
      <c r="B207">
        <f>INDEX(resultados!$A$2:$ZZ$1352, 201, MATCH($B$2, resultados!$A$1:$ZZ$1, 0))</f>
        <v/>
      </c>
      <c r="C207">
        <f>INDEX(resultados!$A$2:$ZZ$1352, 201, MATCH($B$3, resultados!$A$1:$ZZ$1, 0))</f>
        <v/>
      </c>
    </row>
    <row r="208">
      <c r="A208">
        <f>INDEX(resultados!$A$2:$ZZ$1352, 202, MATCH($B$1, resultados!$A$1:$ZZ$1, 0))</f>
        <v/>
      </c>
      <c r="B208">
        <f>INDEX(resultados!$A$2:$ZZ$1352, 202, MATCH($B$2, resultados!$A$1:$ZZ$1, 0))</f>
        <v/>
      </c>
      <c r="C208">
        <f>INDEX(resultados!$A$2:$ZZ$1352, 202, MATCH($B$3, resultados!$A$1:$ZZ$1, 0))</f>
        <v/>
      </c>
    </row>
    <row r="209">
      <c r="A209">
        <f>INDEX(resultados!$A$2:$ZZ$1352, 203, MATCH($B$1, resultados!$A$1:$ZZ$1, 0))</f>
        <v/>
      </c>
      <c r="B209">
        <f>INDEX(resultados!$A$2:$ZZ$1352, 203, MATCH($B$2, resultados!$A$1:$ZZ$1, 0))</f>
        <v/>
      </c>
      <c r="C209">
        <f>INDEX(resultados!$A$2:$ZZ$1352, 203, MATCH($B$3, resultados!$A$1:$ZZ$1, 0))</f>
        <v/>
      </c>
    </row>
    <row r="210">
      <c r="A210">
        <f>INDEX(resultados!$A$2:$ZZ$1352, 204, MATCH($B$1, resultados!$A$1:$ZZ$1, 0))</f>
        <v/>
      </c>
      <c r="B210">
        <f>INDEX(resultados!$A$2:$ZZ$1352, 204, MATCH($B$2, resultados!$A$1:$ZZ$1, 0))</f>
        <v/>
      </c>
      <c r="C210">
        <f>INDEX(resultados!$A$2:$ZZ$1352, 204, MATCH($B$3, resultados!$A$1:$ZZ$1, 0))</f>
        <v/>
      </c>
    </row>
    <row r="211">
      <c r="A211">
        <f>INDEX(resultados!$A$2:$ZZ$1352, 205, MATCH($B$1, resultados!$A$1:$ZZ$1, 0))</f>
        <v/>
      </c>
      <c r="B211">
        <f>INDEX(resultados!$A$2:$ZZ$1352, 205, MATCH($B$2, resultados!$A$1:$ZZ$1, 0))</f>
        <v/>
      </c>
      <c r="C211">
        <f>INDEX(resultados!$A$2:$ZZ$1352, 205, MATCH($B$3, resultados!$A$1:$ZZ$1, 0))</f>
        <v/>
      </c>
    </row>
    <row r="212">
      <c r="A212">
        <f>INDEX(resultados!$A$2:$ZZ$1352, 206, MATCH($B$1, resultados!$A$1:$ZZ$1, 0))</f>
        <v/>
      </c>
      <c r="B212">
        <f>INDEX(resultados!$A$2:$ZZ$1352, 206, MATCH($B$2, resultados!$A$1:$ZZ$1, 0))</f>
        <v/>
      </c>
      <c r="C212">
        <f>INDEX(resultados!$A$2:$ZZ$1352, 206, MATCH($B$3, resultados!$A$1:$ZZ$1, 0))</f>
        <v/>
      </c>
    </row>
    <row r="213">
      <c r="A213">
        <f>INDEX(resultados!$A$2:$ZZ$1352, 207, MATCH($B$1, resultados!$A$1:$ZZ$1, 0))</f>
        <v/>
      </c>
      <c r="B213">
        <f>INDEX(resultados!$A$2:$ZZ$1352, 207, MATCH($B$2, resultados!$A$1:$ZZ$1, 0))</f>
        <v/>
      </c>
      <c r="C213">
        <f>INDEX(resultados!$A$2:$ZZ$1352, 207, MATCH($B$3, resultados!$A$1:$ZZ$1, 0))</f>
        <v/>
      </c>
    </row>
    <row r="214">
      <c r="A214">
        <f>INDEX(resultados!$A$2:$ZZ$1352, 208, MATCH($B$1, resultados!$A$1:$ZZ$1, 0))</f>
        <v/>
      </c>
      <c r="B214">
        <f>INDEX(resultados!$A$2:$ZZ$1352, 208, MATCH($B$2, resultados!$A$1:$ZZ$1, 0))</f>
        <v/>
      </c>
      <c r="C214">
        <f>INDEX(resultados!$A$2:$ZZ$1352, 208, MATCH($B$3, resultados!$A$1:$ZZ$1, 0))</f>
        <v/>
      </c>
    </row>
    <row r="215">
      <c r="A215">
        <f>INDEX(resultados!$A$2:$ZZ$1352, 209, MATCH($B$1, resultados!$A$1:$ZZ$1, 0))</f>
        <v/>
      </c>
      <c r="B215">
        <f>INDEX(resultados!$A$2:$ZZ$1352, 209, MATCH($B$2, resultados!$A$1:$ZZ$1, 0))</f>
        <v/>
      </c>
      <c r="C215">
        <f>INDEX(resultados!$A$2:$ZZ$1352, 209, MATCH($B$3, resultados!$A$1:$ZZ$1, 0))</f>
        <v/>
      </c>
    </row>
    <row r="216">
      <c r="A216">
        <f>INDEX(resultados!$A$2:$ZZ$1352, 210, MATCH($B$1, resultados!$A$1:$ZZ$1, 0))</f>
        <v/>
      </c>
      <c r="B216">
        <f>INDEX(resultados!$A$2:$ZZ$1352, 210, MATCH($B$2, resultados!$A$1:$ZZ$1, 0))</f>
        <v/>
      </c>
      <c r="C216">
        <f>INDEX(resultados!$A$2:$ZZ$1352, 210, MATCH($B$3, resultados!$A$1:$ZZ$1, 0))</f>
        <v/>
      </c>
    </row>
    <row r="217">
      <c r="A217">
        <f>INDEX(resultados!$A$2:$ZZ$1352, 211, MATCH($B$1, resultados!$A$1:$ZZ$1, 0))</f>
        <v/>
      </c>
      <c r="B217">
        <f>INDEX(resultados!$A$2:$ZZ$1352, 211, MATCH($B$2, resultados!$A$1:$ZZ$1, 0))</f>
        <v/>
      </c>
      <c r="C217">
        <f>INDEX(resultados!$A$2:$ZZ$1352, 211, MATCH($B$3, resultados!$A$1:$ZZ$1, 0))</f>
        <v/>
      </c>
    </row>
    <row r="218">
      <c r="A218">
        <f>INDEX(resultados!$A$2:$ZZ$1352, 212, MATCH($B$1, resultados!$A$1:$ZZ$1, 0))</f>
        <v/>
      </c>
      <c r="B218">
        <f>INDEX(resultados!$A$2:$ZZ$1352, 212, MATCH($B$2, resultados!$A$1:$ZZ$1, 0))</f>
        <v/>
      </c>
      <c r="C218">
        <f>INDEX(resultados!$A$2:$ZZ$1352, 212, MATCH($B$3, resultados!$A$1:$ZZ$1, 0))</f>
        <v/>
      </c>
    </row>
    <row r="219">
      <c r="A219">
        <f>INDEX(resultados!$A$2:$ZZ$1352, 213, MATCH($B$1, resultados!$A$1:$ZZ$1, 0))</f>
        <v/>
      </c>
      <c r="B219">
        <f>INDEX(resultados!$A$2:$ZZ$1352, 213, MATCH($B$2, resultados!$A$1:$ZZ$1, 0))</f>
        <v/>
      </c>
      <c r="C219">
        <f>INDEX(resultados!$A$2:$ZZ$1352, 213, MATCH($B$3, resultados!$A$1:$ZZ$1, 0))</f>
        <v/>
      </c>
    </row>
    <row r="220">
      <c r="A220">
        <f>INDEX(resultados!$A$2:$ZZ$1352, 214, MATCH($B$1, resultados!$A$1:$ZZ$1, 0))</f>
        <v/>
      </c>
      <c r="B220">
        <f>INDEX(resultados!$A$2:$ZZ$1352, 214, MATCH($B$2, resultados!$A$1:$ZZ$1, 0))</f>
        <v/>
      </c>
      <c r="C220">
        <f>INDEX(resultados!$A$2:$ZZ$1352, 214, MATCH($B$3, resultados!$A$1:$ZZ$1, 0))</f>
        <v/>
      </c>
    </row>
    <row r="221">
      <c r="A221">
        <f>INDEX(resultados!$A$2:$ZZ$1352, 215, MATCH($B$1, resultados!$A$1:$ZZ$1, 0))</f>
        <v/>
      </c>
      <c r="B221">
        <f>INDEX(resultados!$A$2:$ZZ$1352, 215, MATCH($B$2, resultados!$A$1:$ZZ$1, 0))</f>
        <v/>
      </c>
      <c r="C221">
        <f>INDEX(resultados!$A$2:$ZZ$1352, 215, MATCH($B$3, resultados!$A$1:$ZZ$1, 0))</f>
        <v/>
      </c>
    </row>
    <row r="222">
      <c r="A222">
        <f>INDEX(resultados!$A$2:$ZZ$1352, 216, MATCH($B$1, resultados!$A$1:$ZZ$1, 0))</f>
        <v/>
      </c>
      <c r="B222">
        <f>INDEX(resultados!$A$2:$ZZ$1352, 216, MATCH($B$2, resultados!$A$1:$ZZ$1, 0))</f>
        <v/>
      </c>
      <c r="C222">
        <f>INDEX(resultados!$A$2:$ZZ$1352, 216, MATCH($B$3, resultados!$A$1:$ZZ$1, 0))</f>
        <v/>
      </c>
    </row>
    <row r="223">
      <c r="A223">
        <f>INDEX(resultados!$A$2:$ZZ$1352, 217, MATCH($B$1, resultados!$A$1:$ZZ$1, 0))</f>
        <v/>
      </c>
      <c r="B223">
        <f>INDEX(resultados!$A$2:$ZZ$1352, 217, MATCH($B$2, resultados!$A$1:$ZZ$1, 0))</f>
        <v/>
      </c>
      <c r="C223">
        <f>INDEX(resultados!$A$2:$ZZ$1352, 217, MATCH($B$3, resultados!$A$1:$ZZ$1, 0))</f>
        <v/>
      </c>
    </row>
    <row r="224">
      <c r="A224">
        <f>INDEX(resultados!$A$2:$ZZ$1352, 218, MATCH($B$1, resultados!$A$1:$ZZ$1, 0))</f>
        <v/>
      </c>
      <c r="B224">
        <f>INDEX(resultados!$A$2:$ZZ$1352, 218, MATCH($B$2, resultados!$A$1:$ZZ$1, 0))</f>
        <v/>
      </c>
      <c r="C224">
        <f>INDEX(resultados!$A$2:$ZZ$1352, 218, MATCH($B$3, resultados!$A$1:$ZZ$1, 0))</f>
        <v/>
      </c>
    </row>
    <row r="225">
      <c r="A225">
        <f>INDEX(resultados!$A$2:$ZZ$1352, 219, MATCH($B$1, resultados!$A$1:$ZZ$1, 0))</f>
        <v/>
      </c>
      <c r="B225">
        <f>INDEX(resultados!$A$2:$ZZ$1352, 219, MATCH($B$2, resultados!$A$1:$ZZ$1, 0))</f>
        <v/>
      </c>
      <c r="C225">
        <f>INDEX(resultados!$A$2:$ZZ$1352, 219, MATCH($B$3, resultados!$A$1:$ZZ$1, 0))</f>
        <v/>
      </c>
    </row>
    <row r="226">
      <c r="A226">
        <f>INDEX(resultados!$A$2:$ZZ$1352, 220, MATCH($B$1, resultados!$A$1:$ZZ$1, 0))</f>
        <v/>
      </c>
      <c r="B226">
        <f>INDEX(resultados!$A$2:$ZZ$1352, 220, MATCH($B$2, resultados!$A$1:$ZZ$1, 0))</f>
        <v/>
      </c>
      <c r="C226">
        <f>INDEX(resultados!$A$2:$ZZ$1352, 220, MATCH($B$3, resultados!$A$1:$ZZ$1, 0))</f>
        <v/>
      </c>
    </row>
    <row r="227">
      <c r="A227">
        <f>INDEX(resultados!$A$2:$ZZ$1352, 221, MATCH($B$1, resultados!$A$1:$ZZ$1, 0))</f>
        <v/>
      </c>
      <c r="B227">
        <f>INDEX(resultados!$A$2:$ZZ$1352, 221, MATCH($B$2, resultados!$A$1:$ZZ$1, 0))</f>
        <v/>
      </c>
      <c r="C227">
        <f>INDEX(resultados!$A$2:$ZZ$1352, 221, MATCH($B$3, resultados!$A$1:$ZZ$1, 0))</f>
        <v/>
      </c>
    </row>
    <row r="228">
      <c r="A228">
        <f>INDEX(resultados!$A$2:$ZZ$1352, 222, MATCH($B$1, resultados!$A$1:$ZZ$1, 0))</f>
        <v/>
      </c>
      <c r="B228">
        <f>INDEX(resultados!$A$2:$ZZ$1352, 222, MATCH($B$2, resultados!$A$1:$ZZ$1, 0))</f>
        <v/>
      </c>
      <c r="C228">
        <f>INDEX(resultados!$A$2:$ZZ$1352, 222, MATCH($B$3, resultados!$A$1:$ZZ$1, 0))</f>
        <v/>
      </c>
    </row>
    <row r="229">
      <c r="A229">
        <f>INDEX(resultados!$A$2:$ZZ$1352, 223, MATCH($B$1, resultados!$A$1:$ZZ$1, 0))</f>
        <v/>
      </c>
      <c r="B229">
        <f>INDEX(resultados!$A$2:$ZZ$1352, 223, MATCH($B$2, resultados!$A$1:$ZZ$1, 0))</f>
        <v/>
      </c>
      <c r="C229">
        <f>INDEX(resultados!$A$2:$ZZ$1352, 223, MATCH($B$3, resultados!$A$1:$ZZ$1, 0))</f>
        <v/>
      </c>
    </row>
    <row r="230">
      <c r="A230">
        <f>INDEX(resultados!$A$2:$ZZ$1352, 224, MATCH($B$1, resultados!$A$1:$ZZ$1, 0))</f>
        <v/>
      </c>
      <c r="B230">
        <f>INDEX(resultados!$A$2:$ZZ$1352, 224, MATCH($B$2, resultados!$A$1:$ZZ$1, 0))</f>
        <v/>
      </c>
      <c r="C230">
        <f>INDEX(resultados!$A$2:$ZZ$1352, 224, MATCH($B$3, resultados!$A$1:$ZZ$1, 0))</f>
        <v/>
      </c>
    </row>
    <row r="231">
      <c r="A231">
        <f>INDEX(resultados!$A$2:$ZZ$1352, 225, MATCH($B$1, resultados!$A$1:$ZZ$1, 0))</f>
        <v/>
      </c>
      <c r="B231">
        <f>INDEX(resultados!$A$2:$ZZ$1352, 225, MATCH($B$2, resultados!$A$1:$ZZ$1, 0))</f>
        <v/>
      </c>
      <c r="C231">
        <f>INDEX(resultados!$A$2:$ZZ$1352, 225, MATCH($B$3, resultados!$A$1:$ZZ$1, 0))</f>
        <v/>
      </c>
    </row>
    <row r="232">
      <c r="A232">
        <f>INDEX(resultados!$A$2:$ZZ$1352, 226, MATCH($B$1, resultados!$A$1:$ZZ$1, 0))</f>
        <v/>
      </c>
      <c r="B232">
        <f>INDEX(resultados!$A$2:$ZZ$1352, 226, MATCH($B$2, resultados!$A$1:$ZZ$1, 0))</f>
        <v/>
      </c>
      <c r="C232">
        <f>INDEX(resultados!$A$2:$ZZ$1352, 226, MATCH($B$3, resultados!$A$1:$ZZ$1, 0))</f>
        <v/>
      </c>
    </row>
    <row r="233">
      <c r="A233">
        <f>INDEX(resultados!$A$2:$ZZ$1352, 227, MATCH($B$1, resultados!$A$1:$ZZ$1, 0))</f>
        <v/>
      </c>
      <c r="B233">
        <f>INDEX(resultados!$A$2:$ZZ$1352, 227, MATCH($B$2, resultados!$A$1:$ZZ$1, 0))</f>
        <v/>
      </c>
      <c r="C233">
        <f>INDEX(resultados!$A$2:$ZZ$1352, 227, MATCH($B$3, resultados!$A$1:$ZZ$1, 0))</f>
        <v/>
      </c>
    </row>
    <row r="234">
      <c r="A234">
        <f>INDEX(resultados!$A$2:$ZZ$1352, 228, MATCH($B$1, resultados!$A$1:$ZZ$1, 0))</f>
        <v/>
      </c>
      <c r="B234">
        <f>INDEX(resultados!$A$2:$ZZ$1352, 228, MATCH($B$2, resultados!$A$1:$ZZ$1, 0))</f>
        <v/>
      </c>
      <c r="C234">
        <f>INDEX(resultados!$A$2:$ZZ$1352, 228, MATCH($B$3, resultados!$A$1:$ZZ$1, 0))</f>
        <v/>
      </c>
    </row>
    <row r="235">
      <c r="A235">
        <f>INDEX(resultados!$A$2:$ZZ$1352, 229, MATCH($B$1, resultados!$A$1:$ZZ$1, 0))</f>
        <v/>
      </c>
      <c r="B235">
        <f>INDEX(resultados!$A$2:$ZZ$1352, 229, MATCH($B$2, resultados!$A$1:$ZZ$1, 0))</f>
        <v/>
      </c>
      <c r="C235">
        <f>INDEX(resultados!$A$2:$ZZ$1352, 229, MATCH($B$3, resultados!$A$1:$ZZ$1, 0))</f>
        <v/>
      </c>
    </row>
    <row r="236">
      <c r="A236">
        <f>INDEX(resultados!$A$2:$ZZ$1352, 230, MATCH($B$1, resultados!$A$1:$ZZ$1, 0))</f>
        <v/>
      </c>
      <c r="B236">
        <f>INDEX(resultados!$A$2:$ZZ$1352, 230, MATCH($B$2, resultados!$A$1:$ZZ$1, 0))</f>
        <v/>
      </c>
      <c r="C236">
        <f>INDEX(resultados!$A$2:$ZZ$1352, 230, MATCH($B$3, resultados!$A$1:$ZZ$1, 0))</f>
        <v/>
      </c>
    </row>
    <row r="237">
      <c r="A237">
        <f>INDEX(resultados!$A$2:$ZZ$1352, 231, MATCH($B$1, resultados!$A$1:$ZZ$1, 0))</f>
        <v/>
      </c>
      <c r="B237">
        <f>INDEX(resultados!$A$2:$ZZ$1352, 231, MATCH($B$2, resultados!$A$1:$ZZ$1, 0))</f>
        <v/>
      </c>
      <c r="C237">
        <f>INDEX(resultados!$A$2:$ZZ$1352, 231, MATCH($B$3, resultados!$A$1:$ZZ$1, 0))</f>
        <v/>
      </c>
    </row>
    <row r="238">
      <c r="A238">
        <f>INDEX(resultados!$A$2:$ZZ$1352, 232, MATCH($B$1, resultados!$A$1:$ZZ$1, 0))</f>
        <v/>
      </c>
      <c r="B238">
        <f>INDEX(resultados!$A$2:$ZZ$1352, 232, MATCH($B$2, resultados!$A$1:$ZZ$1, 0))</f>
        <v/>
      </c>
      <c r="C238">
        <f>INDEX(resultados!$A$2:$ZZ$1352, 232, MATCH($B$3, resultados!$A$1:$ZZ$1, 0))</f>
        <v/>
      </c>
    </row>
    <row r="239">
      <c r="A239">
        <f>INDEX(resultados!$A$2:$ZZ$1352, 233, MATCH($B$1, resultados!$A$1:$ZZ$1, 0))</f>
        <v/>
      </c>
      <c r="B239">
        <f>INDEX(resultados!$A$2:$ZZ$1352, 233, MATCH($B$2, resultados!$A$1:$ZZ$1, 0))</f>
        <v/>
      </c>
      <c r="C239">
        <f>INDEX(resultados!$A$2:$ZZ$1352, 233, MATCH($B$3, resultados!$A$1:$ZZ$1, 0))</f>
        <v/>
      </c>
    </row>
    <row r="240">
      <c r="A240">
        <f>INDEX(resultados!$A$2:$ZZ$1352, 234, MATCH($B$1, resultados!$A$1:$ZZ$1, 0))</f>
        <v/>
      </c>
      <c r="B240">
        <f>INDEX(resultados!$A$2:$ZZ$1352, 234, MATCH($B$2, resultados!$A$1:$ZZ$1, 0))</f>
        <v/>
      </c>
      <c r="C240">
        <f>INDEX(resultados!$A$2:$ZZ$1352, 234, MATCH($B$3, resultados!$A$1:$ZZ$1, 0))</f>
        <v/>
      </c>
    </row>
    <row r="241">
      <c r="A241">
        <f>INDEX(resultados!$A$2:$ZZ$1352, 235, MATCH($B$1, resultados!$A$1:$ZZ$1, 0))</f>
        <v/>
      </c>
      <c r="B241">
        <f>INDEX(resultados!$A$2:$ZZ$1352, 235, MATCH($B$2, resultados!$A$1:$ZZ$1, 0))</f>
        <v/>
      </c>
      <c r="C241">
        <f>INDEX(resultados!$A$2:$ZZ$1352, 235, MATCH($B$3, resultados!$A$1:$ZZ$1, 0))</f>
        <v/>
      </c>
    </row>
    <row r="242">
      <c r="A242">
        <f>INDEX(resultados!$A$2:$ZZ$1352, 236, MATCH($B$1, resultados!$A$1:$ZZ$1, 0))</f>
        <v/>
      </c>
      <c r="B242">
        <f>INDEX(resultados!$A$2:$ZZ$1352, 236, MATCH($B$2, resultados!$A$1:$ZZ$1, 0))</f>
        <v/>
      </c>
      <c r="C242">
        <f>INDEX(resultados!$A$2:$ZZ$1352, 236, MATCH($B$3, resultados!$A$1:$ZZ$1, 0))</f>
        <v/>
      </c>
    </row>
    <row r="243">
      <c r="A243">
        <f>INDEX(resultados!$A$2:$ZZ$1352, 237, MATCH($B$1, resultados!$A$1:$ZZ$1, 0))</f>
        <v/>
      </c>
      <c r="B243">
        <f>INDEX(resultados!$A$2:$ZZ$1352, 237, MATCH($B$2, resultados!$A$1:$ZZ$1, 0))</f>
        <v/>
      </c>
      <c r="C243">
        <f>INDEX(resultados!$A$2:$ZZ$1352, 237, MATCH($B$3, resultados!$A$1:$ZZ$1, 0))</f>
        <v/>
      </c>
    </row>
    <row r="244">
      <c r="A244">
        <f>INDEX(resultados!$A$2:$ZZ$1352, 238, MATCH($B$1, resultados!$A$1:$ZZ$1, 0))</f>
        <v/>
      </c>
      <c r="B244">
        <f>INDEX(resultados!$A$2:$ZZ$1352, 238, MATCH($B$2, resultados!$A$1:$ZZ$1, 0))</f>
        <v/>
      </c>
      <c r="C244">
        <f>INDEX(resultados!$A$2:$ZZ$1352, 238, MATCH($B$3, resultados!$A$1:$ZZ$1, 0))</f>
        <v/>
      </c>
    </row>
    <row r="245">
      <c r="A245">
        <f>INDEX(resultados!$A$2:$ZZ$1352, 239, MATCH($B$1, resultados!$A$1:$ZZ$1, 0))</f>
        <v/>
      </c>
      <c r="B245">
        <f>INDEX(resultados!$A$2:$ZZ$1352, 239, MATCH($B$2, resultados!$A$1:$ZZ$1, 0))</f>
        <v/>
      </c>
      <c r="C245">
        <f>INDEX(resultados!$A$2:$ZZ$1352, 239, MATCH($B$3, resultados!$A$1:$ZZ$1, 0))</f>
        <v/>
      </c>
    </row>
    <row r="246">
      <c r="A246">
        <f>INDEX(resultados!$A$2:$ZZ$1352, 240, MATCH($B$1, resultados!$A$1:$ZZ$1, 0))</f>
        <v/>
      </c>
      <c r="B246">
        <f>INDEX(resultados!$A$2:$ZZ$1352, 240, MATCH($B$2, resultados!$A$1:$ZZ$1, 0))</f>
        <v/>
      </c>
      <c r="C246">
        <f>INDEX(resultados!$A$2:$ZZ$1352, 240, MATCH($B$3, resultados!$A$1:$ZZ$1, 0))</f>
        <v/>
      </c>
    </row>
    <row r="247">
      <c r="A247">
        <f>INDEX(resultados!$A$2:$ZZ$1352, 241, MATCH($B$1, resultados!$A$1:$ZZ$1, 0))</f>
        <v/>
      </c>
      <c r="B247">
        <f>INDEX(resultados!$A$2:$ZZ$1352, 241, MATCH($B$2, resultados!$A$1:$ZZ$1, 0))</f>
        <v/>
      </c>
      <c r="C247">
        <f>INDEX(resultados!$A$2:$ZZ$1352, 241, MATCH($B$3, resultados!$A$1:$ZZ$1, 0))</f>
        <v/>
      </c>
    </row>
    <row r="248">
      <c r="A248">
        <f>INDEX(resultados!$A$2:$ZZ$1352, 242, MATCH($B$1, resultados!$A$1:$ZZ$1, 0))</f>
        <v/>
      </c>
      <c r="B248">
        <f>INDEX(resultados!$A$2:$ZZ$1352, 242, MATCH($B$2, resultados!$A$1:$ZZ$1, 0))</f>
        <v/>
      </c>
      <c r="C248">
        <f>INDEX(resultados!$A$2:$ZZ$1352, 242, MATCH($B$3, resultados!$A$1:$ZZ$1, 0))</f>
        <v/>
      </c>
    </row>
    <row r="249">
      <c r="A249">
        <f>INDEX(resultados!$A$2:$ZZ$1352, 243, MATCH($B$1, resultados!$A$1:$ZZ$1, 0))</f>
        <v/>
      </c>
      <c r="B249">
        <f>INDEX(resultados!$A$2:$ZZ$1352, 243, MATCH($B$2, resultados!$A$1:$ZZ$1, 0))</f>
        <v/>
      </c>
      <c r="C249">
        <f>INDEX(resultados!$A$2:$ZZ$1352, 243, MATCH($B$3, resultados!$A$1:$ZZ$1, 0))</f>
        <v/>
      </c>
    </row>
    <row r="250">
      <c r="A250">
        <f>INDEX(resultados!$A$2:$ZZ$1352, 244, MATCH($B$1, resultados!$A$1:$ZZ$1, 0))</f>
        <v/>
      </c>
      <c r="B250">
        <f>INDEX(resultados!$A$2:$ZZ$1352, 244, MATCH($B$2, resultados!$A$1:$ZZ$1, 0))</f>
        <v/>
      </c>
      <c r="C250">
        <f>INDEX(resultados!$A$2:$ZZ$1352, 244, MATCH($B$3, resultados!$A$1:$ZZ$1, 0))</f>
        <v/>
      </c>
    </row>
    <row r="251">
      <c r="A251">
        <f>INDEX(resultados!$A$2:$ZZ$1352, 245, MATCH($B$1, resultados!$A$1:$ZZ$1, 0))</f>
        <v/>
      </c>
      <c r="B251">
        <f>INDEX(resultados!$A$2:$ZZ$1352, 245, MATCH($B$2, resultados!$A$1:$ZZ$1, 0))</f>
        <v/>
      </c>
      <c r="C251">
        <f>INDEX(resultados!$A$2:$ZZ$1352, 245, MATCH($B$3, resultados!$A$1:$ZZ$1, 0))</f>
        <v/>
      </c>
    </row>
    <row r="252">
      <c r="A252">
        <f>INDEX(resultados!$A$2:$ZZ$1352, 246, MATCH($B$1, resultados!$A$1:$ZZ$1, 0))</f>
        <v/>
      </c>
      <c r="B252">
        <f>INDEX(resultados!$A$2:$ZZ$1352, 246, MATCH($B$2, resultados!$A$1:$ZZ$1, 0))</f>
        <v/>
      </c>
      <c r="C252">
        <f>INDEX(resultados!$A$2:$ZZ$1352, 246, MATCH($B$3, resultados!$A$1:$ZZ$1, 0))</f>
        <v/>
      </c>
    </row>
    <row r="253">
      <c r="A253">
        <f>INDEX(resultados!$A$2:$ZZ$1352, 247, MATCH($B$1, resultados!$A$1:$ZZ$1, 0))</f>
        <v/>
      </c>
      <c r="B253">
        <f>INDEX(resultados!$A$2:$ZZ$1352, 247, MATCH($B$2, resultados!$A$1:$ZZ$1, 0))</f>
        <v/>
      </c>
      <c r="C253">
        <f>INDEX(resultados!$A$2:$ZZ$1352, 247, MATCH($B$3, resultados!$A$1:$ZZ$1, 0))</f>
        <v/>
      </c>
    </row>
    <row r="254">
      <c r="A254">
        <f>INDEX(resultados!$A$2:$ZZ$1352, 248, MATCH($B$1, resultados!$A$1:$ZZ$1, 0))</f>
        <v/>
      </c>
      <c r="B254">
        <f>INDEX(resultados!$A$2:$ZZ$1352, 248, MATCH($B$2, resultados!$A$1:$ZZ$1, 0))</f>
        <v/>
      </c>
      <c r="C254">
        <f>INDEX(resultados!$A$2:$ZZ$1352, 248, MATCH($B$3, resultados!$A$1:$ZZ$1, 0))</f>
        <v/>
      </c>
    </row>
    <row r="255">
      <c r="A255">
        <f>INDEX(resultados!$A$2:$ZZ$1352, 249, MATCH($B$1, resultados!$A$1:$ZZ$1, 0))</f>
        <v/>
      </c>
      <c r="B255">
        <f>INDEX(resultados!$A$2:$ZZ$1352, 249, MATCH($B$2, resultados!$A$1:$ZZ$1, 0))</f>
        <v/>
      </c>
      <c r="C255">
        <f>INDEX(resultados!$A$2:$ZZ$1352, 249, MATCH($B$3, resultados!$A$1:$ZZ$1, 0))</f>
        <v/>
      </c>
    </row>
    <row r="256">
      <c r="A256">
        <f>INDEX(resultados!$A$2:$ZZ$1352, 250, MATCH($B$1, resultados!$A$1:$ZZ$1, 0))</f>
        <v/>
      </c>
      <c r="B256">
        <f>INDEX(resultados!$A$2:$ZZ$1352, 250, MATCH($B$2, resultados!$A$1:$ZZ$1, 0))</f>
        <v/>
      </c>
      <c r="C256">
        <f>INDEX(resultados!$A$2:$ZZ$1352, 250, MATCH($B$3, resultados!$A$1:$ZZ$1, 0))</f>
        <v/>
      </c>
    </row>
    <row r="257">
      <c r="A257">
        <f>INDEX(resultados!$A$2:$ZZ$1352, 251, MATCH($B$1, resultados!$A$1:$ZZ$1, 0))</f>
        <v/>
      </c>
      <c r="B257">
        <f>INDEX(resultados!$A$2:$ZZ$1352, 251, MATCH($B$2, resultados!$A$1:$ZZ$1, 0))</f>
        <v/>
      </c>
      <c r="C257">
        <f>INDEX(resultados!$A$2:$ZZ$1352, 251, MATCH($B$3, resultados!$A$1:$ZZ$1, 0))</f>
        <v/>
      </c>
    </row>
    <row r="258">
      <c r="A258">
        <f>INDEX(resultados!$A$2:$ZZ$1352, 252, MATCH($B$1, resultados!$A$1:$ZZ$1, 0))</f>
        <v/>
      </c>
      <c r="B258">
        <f>INDEX(resultados!$A$2:$ZZ$1352, 252, MATCH($B$2, resultados!$A$1:$ZZ$1, 0))</f>
        <v/>
      </c>
      <c r="C258">
        <f>INDEX(resultados!$A$2:$ZZ$1352, 252, MATCH($B$3, resultados!$A$1:$ZZ$1, 0))</f>
        <v/>
      </c>
    </row>
    <row r="259">
      <c r="A259">
        <f>INDEX(resultados!$A$2:$ZZ$1352, 253, MATCH($B$1, resultados!$A$1:$ZZ$1, 0))</f>
        <v/>
      </c>
      <c r="B259">
        <f>INDEX(resultados!$A$2:$ZZ$1352, 253, MATCH($B$2, resultados!$A$1:$ZZ$1, 0))</f>
        <v/>
      </c>
      <c r="C259">
        <f>INDEX(resultados!$A$2:$ZZ$1352, 253, MATCH($B$3, resultados!$A$1:$ZZ$1, 0))</f>
        <v/>
      </c>
    </row>
    <row r="260">
      <c r="A260">
        <f>INDEX(resultados!$A$2:$ZZ$1352, 254, MATCH($B$1, resultados!$A$1:$ZZ$1, 0))</f>
        <v/>
      </c>
      <c r="B260">
        <f>INDEX(resultados!$A$2:$ZZ$1352, 254, MATCH($B$2, resultados!$A$1:$ZZ$1, 0))</f>
        <v/>
      </c>
      <c r="C260">
        <f>INDEX(resultados!$A$2:$ZZ$1352, 254, MATCH($B$3, resultados!$A$1:$ZZ$1, 0))</f>
        <v/>
      </c>
    </row>
    <row r="261">
      <c r="A261">
        <f>INDEX(resultados!$A$2:$ZZ$1352, 255, MATCH($B$1, resultados!$A$1:$ZZ$1, 0))</f>
        <v/>
      </c>
      <c r="B261">
        <f>INDEX(resultados!$A$2:$ZZ$1352, 255, MATCH($B$2, resultados!$A$1:$ZZ$1, 0))</f>
        <v/>
      </c>
      <c r="C261">
        <f>INDEX(resultados!$A$2:$ZZ$1352, 255, MATCH($B$3, resultados!$A$1:$ZZ$1, 0))</f>
        <v/>
      </c>
    </row>
    <row r="262">
      <c r="A262">
        <f>INDEX(resultados!$A$2:$ZZ$1352, 256, MATCH($B$1, resultados!$A$1:$ZZ$1, 0))</f>
        <v/>
      </c>
      <c r="B262">
        <f>INDEX(resultados!$A$2:$ZZ$1352, 256, MATCH($B$2, resultados!$A$1:$ZZ$1, 0))</f>
        <v/>
      </c>
      <c r="C262">
        <f>INDEX(resultados!$A$2:$ZZ$1352, 256, MATCH($B$3, resultados!$A$1:$ZZ$1, 0))</f>
        <v/>
      </c>
    </row>
    <row r="263">
      <c r="A263">
        <f>INDEX(resultados!$A$2:$ZZ$1352, 257, MATCH($B$1, resultados!$A$1:$ZZ$1, 0))</f>
        <v/>
      </c>
      <c r="B263">
        <f>INDEX(resultados!$A$2:$ZZ$1352, 257, MATCH($B$2, resultados!$A$1:$ZZ$1, 0))</f>
        <v/>
      </c>
      <c r="C263">
        <f>INDEX(resultados!$A$2:$ZZ$1352, 257, MATCH($B$3, resultados!$A$1:$ZZ$1, 0))</f>
        <v/>
      </c>
    </row>
    <row r="264">
      <c r="A264">
        <f>INDEX(resultados!$A$2:$ZZ$1352, 258, MATCH($B$1, resultados!$A$1:$ZZ$1, 0))</f>
        <v/>
      </c>
      <c r="B264">
        <f>INDEX(resultados!$A$2:$ZZ$1352, 258, MATCH($B$2, resultados!$A$1:$ZZ$1, 0))</f>
        <v/>
      </c>
      <c r="C264">
        <f>INDEX(resultados!$A$2:$ZZ$1352, 258, MATCH($B$3, resultados!$A$1:$ZZ$1, 0))</f>
        <v/>
      </c>
    </row>
    <row r="265">
      <c r="A265">
        <f>INDEX(resultados!$A$2:$ZZ$1352, 259, MATCH($B$1, resultados!$A$1:$ZZ$1, 0))</f>
        <v/>
      </c>
      <c r="B265">
        <f>INDEX(resultados!$A$2:$ZZ$1352, 259, MATCH($B$2, resultados!$A$1:$ZZ$1, 0))</f>
        <v/>
      </c>
      <c r="C265">
        <f>INDEX(resultados!$A$2:$ZZ$1352, 259, MATCH($B$3, resultados!$A$1:$ZZ$1, 0))</f>
        <v/>
      </c>
    </row>
    <row r="266">
      <c r="A266">
        <f>INDEX(resultados!$A$2:$ZZ$1352, 260, MATCH($B$1, resultados!$A$1:$ZZ$1, 0))</f>
        <v/>
      </c>
      <c r="B266">
        <f>INDEX(resultados!$A$2:$ZZ$1352, 260, MATCH($B$2, resultados!$A$1:$ZZ$1, 0))</f>
        <v/>
      </c>
      <c r="C266">
        <f>INDEX(resultados!$A$2:$ZZ$1352, 260, MATCH($B$3, resultados!$A$1:$ZZ$1, 0))</f>
        <v/>
      </c>
    </row>
    <row r="267">
      <c r="A267">
        <f>INDEX(resultados!$A$2:$ZZ$1352, 261, MATCH($B$1, resultados!$A$1:$ZZ$1, 0))</f>
        <v/>
      </c>
      <c r="B267">
        <f>INDEX(resultados!$A$2:$ZZ$1352, 261, MATCH($B$2, resultados!$A$1:$ZZ$1, 0))</f>
        <v/>
      </c>
      <c r="C267">
        <f>INDEX(resultados!$A$2:$ZZ$1352, 261, MATCH($B$3, resultados!$A$1:$ZZ$1, 0))</f>
        <v/>
      </c>
    </row>
    <row r="268">
      <c r="A268">
        <f>INDEX(resultados!$A$2:$ZZ$1352, 262, MATCH($B$1, resultados!$A$1:$ZZ$1, 0))</f>
        <v/>
      </c>
      <c r="B268">
        <f>INDEX(resultados!$A$2:$ZZ$1352, 262, MATCH($B$2, resultados!$A$1:$ZZ$1, 0))</f>
        <v/>
      </c>
      <c r="C268">
        <f>INDEX(resultados!$A$2:$ZZ$1352, 262, MATCH($B$3, resultados!$A$1:$ZZ$1, 0))</f>
        <v/>
      </c>
    </row>
    <row r="269">
      <c r="A269">
        <f>INDEX(resultados!$A$2:$ZZ$1352, 263, MATCH($B$1, resultados!$A$1:$ZZ$1, 0))</f>
        <v/>
      </c>
      <c r="B269">
        <f>INDEX(resultados!$A$2:$ZZ$1352, 263, MATCH($B$2, resultados!$A$1:$ZZ$1, 0))</f>
        <v/>
      </c>
      <c r="C269">
        <f>INDEX(resultados!$A$2:$ZZ$1352, 263, MATCH($B$3, resultados!$A$1:$ZZ$1, 0))</f>
        <v/>
      </c>
    </row>
    <row r="270">
      <c r="A270">
        <f>INDEX(resultados!$A$2:$ZZ$1352, 264, MATCH($B$1, resultados!$A$1:$ZZ$1, 0))</f>
        <v/>
      </c>
      <c r="B270">
        <f>INDEX(resultados!$A$2:$ZZ$1352, 264, MATCH($B$2, resultados!$A$1:$ZZ$1, 0))</f>
        <v/>
      </c>
      <c r="C270">
        <f>INDEX(resultados!$A$2:$ZZ$1352, 264, MATCH($B$3, resultados!$A$1:$ZZ$1, 0))</f>
        <v/>
      </c>
    </row>
    <row r="271">
      <c r="A271">
        <f>INDEX(resultados!$A$2:$ZZ$1352, 265, MATCH($B$1, resultados!$A$1:$ZZ$1, 0))</f>
        <v/>
      </c>
      <c r="B271">
        <f>INDEX(resultados!$A$2:$ZZ$1352, 265, MATCH($B$2, resultados!$A$1:$ZZ$1, 0))</f>
        <v/>
      </c>
      <c r="C271">
        <f>INDEX(resultados!$A$2:$ZZ$1352, 265, MATCH($B$3, resultados!$A$1:$ZZ$1, 0))</f>
        <v/>
      </c>
    </row>
    <row r="272">
      <c r="A272">
        <f>INDEX(resultados!$A$2:$ZZ$1352, 266, MATCH($B$1, resultados!$A$1:$ZZ$1, 0))</f>
        <v/>
      </c>
      <c r="B272">
        <f>INDEX(resultados!$A$2:$ZZ$1352, 266, MATCH($B$2, resultados!$A$1:$ZZ$1, 0))</f>
        <v/>
      </c>
      <c r="C272">
        <f>INDEX(resultados!$A$2:$ZZ$1352, 266, MATCH($B$3, resultados!$A$1:$ZZ$1, 0))</f>
        <v/>
      </c>
    </row>
    <row r="273">
      <c r="A273">
        <f>INDEX(resultados!$A$2:$ZZ$1352, 267, MATCH($B$1, resultados!$A$1:$ZZ$1, 0))</f>
        <v/>
      </c>
      <c r="B273">
        <f>INDEX(resultados!$A$2:$ZZ$1352, 267, MATCH($B$2, resultados!$A$1:$ZZ$1, 0))</f>
        <v/>
      </c>
      <c r="C273">
        <f>INDEX(resultados!$A$2:$ZZ$1352, 267, MATCH($B$3, resultados!$A$1:$ZZ$1, 0))</f>
        <v/>
      </c>
    </row>
    <row r="274">
      <c r="A274">
        <f>INDEX(resultados!$A$2:$ZZ$1352, 268, MATCH($B$1, resultados!$A$1:$ZZ$1, 0))</f>
        <v/>
      </c>
      <c r="B274">
        <f>INDEX(resultados!$A$2:$ZZ$1352, 268, MATCH($B$2, resultados!$A$1:$ZZ$1, 0))</f>
        <v/>
      </c>
      <c r="C274">
        <f>INDEX(resultados!$A$2:$ZZ$1352, 268, MATCH($B$3, resultados!$A$1:$ZZ$1, 0))</f>
        <v/>
      </c>
    </row>
    <row r="275">
      <c r="A275">
        <f>INDEX(resultados!$A$2:$ZZ$1352, 269, MATCH($B$1, resultados!$A$1:$ZZ$1, 0))</f>
        <v/>
      </c>
      <c r="B275">
        <f>INDEX(resultados!$A$2:$ZZ$1352, 269, MATCH($B$2, resultados!$A$1:$ZZ$1, 0))</f>
        <v/>
      </c>
      <c r="C275">
        <f>INDEX(resultados!$A$2:$ZZ$1352, 269, MATCH($B$3, resultados!$A$1:$ZZ$1, 0))</f>
        <v/>
      </c>
    </row>
    <row r="276">
      <c r="A276">
        <f>INDEX(resultados!$A$2:$ZZ$1352, 270, MATCH($B$1, resultados!$A$1:$ZZ$1, 0))</f>
        <v/>
      </c>
      <c r="B276">
        <f>INDEX(resultados!$A$2:$ZZ$1352, 270, MATCH($B$2, resultados!$A$1:$ZZ$1, 0))</f>
        <v/>
      </c>
      <c r="C276">
        <f>INDEX(resultados!$A$2:$ZZ$1352, 270, MATCH($B$3, resultados!$A$1:$ZZ$1, 0))</f>
        <v/>
      </c>
    </row>
    <row r="277">
      <c r="A277">
        <f>INDEX(resultados!$A$2:$ZZ$1352, 271, MATCH($B$1, resultados!$A$1:$ZZ$1, 0))</f>
        <v/>
      </c>
      <c r="B277">
        <f>INDEX(resultados!$A$2:$ZZ$1352, 271, MATCH($B$2, resultados!$A$1:$ZZ$1, 0))</f>
        <v/>
      </c>
      <c r="C277">
        <f>INDEX(resultados!$A$2:$ZZ$1352, 271, MATCH($B$3, resultados!$A$1:$ZZ$1, 0))</f>
        <v/>
      </c>
    </row>
    <row r="278">
      <c r="A278">
        <f>INDEX(resultados!$A$2:$ZZ$1352, 272, MATCH($B$1, resultados!$A$1:$ZZ$1, 0))</f>
        <v/>
      </c>
      <c r="B278">
        <f>INDEX(resultados!$A$2:$ZZ$1352, 272, MATCH($B$2, resultados!$A$1:$ZZ$1, 0))</f>
        <v/>
      </c>
      <c r="C278">
        <f>INDEX(resultados!$A$2:$ZZ$1352, 272, MATCH($B$3, resultados!$A$1:$ZZ$1, 0))</f>
        <v/>
      </c>
    </row>
    <row r="279">
      <c r="A279">
        <f>INDEX(resultados!$A$2:$ZZ$1352, 273, MATCH($B$1, resultados!$A$1:$ZZ$1, 0))</f>
        <v/>
      </c>
      <c r="B279">
        <f>INDEX(resultados!$A$2:$ZZ$1352, 273, MATCH($B$2, resultados!$A$1:$ZZ$1, 0))</f>
        <v/>
      </c>
      <c r="C279">
        <f>INDEX(resultados!$A$2:$ZZ$1352, 273, MATCH($B$3, resultados!$A$1:$ZZ$1, 0))</f>
        <v/>
      </c>
    </row>
    <row r="280">
      <c r="A280">
        <f>INDEX(resultados!$A$2:$ZZ$1352, 274, MATCH($B$1, resultados!$A$1:$ZZ$1, 0))</f>
        <v/>
      </c>
      <c r="B280">
        <f>INDEX(resultados!$A$2:$ZZ$1352, 274, MATCH($B$2, resultados!$A$1:$ZZ$1, 0))</f>
        <v/>
      </c>
      <c r="C280">
        <f>INDEX(resultados!$A$2:$ZZ$1352, 274, MATCH($B$3, resultados!$A$1:$ZZ$1, 0))</f>
        <v/>
      </c>
    </row>
    <row r="281">
      <c r="A281">
        <f>INDEX(resultados!$A$2:$ZZ$1352, 275, MATCH($B$1, resultados!$A$1:$ZZ$1, 0))</f>
        <v/>
      </c>
      <c r="B281">
        <f>INDEX(resultados!$A$2:$ZZ$1352, 275, MATCH($B$2, resultados!$A$1:$ZZ$1, 0))</f>
        <v/>
      </c>
      <c r="C281">
        <f>INDEX(resultados!$A$2:$ZZ$1352, 275, MATCH($B$3, resultados!$A$1:$ZZ$1, 0))</f>
        <v/>
      </c>
    </row>
    <row r="282">
      <c r="A282">
        <f>INDEX(resultados!$A$2:$ZZ$1352, 276, MATCH($B$1, resultados!$A$1:$ZZ$1, 0))</f>
        <v/>
      </c>
      <c r="B282">
        <f>INDEX(resultados!$A$2:$ZZ$1352, 276, MATCH($B$2, resultados!$A$1:$ZZ$1, 0))</f>
        <v/>
      </c>
      <c r="C282">
        <f>INDEX(resultados!$A$2:$ZZ$1352, 276, MATCH($B$3, resultados!$A$1:$ZZ$1, 0))</f>
        <v/>
      </c>
    </row>
    <row r="283">
      <c r="A283">
        <f>INDEX(resultados!$A$2:$ZZ$1352, 277, MATCH($B$1, resultados!$A$1:$ZZ$1, 0))</f>
        <v/>
      </c>
      <c r="B283">
        <f>INDEX(resultados!$A$2:$ZZ$1352, 277, MATCH($B$2, resultados!$A$1:$ZZ$1, 0))</f>
        <v/>
      </c>
      <c r="C283">
        <f>INDEX(resultados!$A$2:$ZZ$1352, 277, MATCH($B$3, resultados!$A$1:$ZZ$1, 0))</f>
        <v/>
      </c>
    </row>
    <row r="284">
      <c r="A284">
        <f>INDEX(resultados!$A$2:$ZZ$1352, 278, MATCH($B$1, resultados!$A$1:$ZZ$1, 0))</f>
        <v/>
      </c>
      <c r="B284">
        <f>INDEX(resultados!$A$2:$ZZ$1352, 278, MATCH($B$2, resultados!$A$1:$ZZ$1, 0))</f>
        <v/>
      </c>
      <c r="C284">
        <f>INDEX(resultados!$A$2:$ZZ$1352, 278, MATCH($B$3, resultados!$A$1:$ZZ$1, 0))</f>
        <v/>
      </c>
    </row>
    <row r="285">
      <c r="A285">
        <f>INDEX(resultados!$A$2:$ZZ$1352, 279, MATCH($B$1, resultados!$A$1:$ZZ$1, 0))</f>
        <v/>
      </c>
      <c r="B285">
        <f>INDEX(resultados!$A$2:$ZZ$1352, 279, MATCH($B$2, resultados!$A$1:$ZZ$1, 0))</f>
        <v/>
      </c>
      <c r="C285">
        <f>INDEX(resultados!$A$2:$ZZ$1352, 279, MATCH($B$3, resultados!$A$1:$ZZ$1, 0))</f>
        <v/>
      </c>
    </row>
    <row r="286">
      <c r="A286">
        <f>INDEX(resultados!$A$2:$ZZ$1352, 280, MATCH($B$1, resultados!$A$1:$ZZ$1, 0))</f>
        <v/>
      </c>
      <c r="B286">
        <f>INDEX(resultados!$A$2:$ZZ$1352, 280, MATCH($B$2, resultados!$A$1:$ZZ$1, 0))</f>
        <v/>
      </c>
      <c r="C286">
        <f>INDEX(resultados!$A$2:$ZZ$1352, 280, MATCH($B$3, resultados!$A$1:$ZZ$1, 0))</f>
        <v/>
      </c>
    </row>
    <row r="287">
      <c r="A287">
        <f>INDEX(resultados!$A$2:$ZZ$1352, 281, MATCH($B$1, resultados!$A$1:$ZZ$1, 0))</f>
        <v/>
      </c>
      <c r="B287">
        <f>INDEX(resultados!$A$2:$ZZ$1352, 281, MATCH($B$2, resultados!$A$1:$ZZ$1, 0))</f>
        <v/>
      </c>
      <c r="C287">
        <f>INDEX(resultados!$A$2:$ZZ$1352, 281, MATCH($B$3, resultados!$A$1:$ZZ$1, 0))</f>
        <v/>
      </c>
    </row>
    <row r="288">
      <c r="A288">
        <f>INDEX(resultados!$A$2:$ZZ$1352, 282, MATCH($B$1, resultados!$A$1:$ZZ$1, 0))</f>
        <v/>
      </c>
      <c r="B288">
        <f>INDEX(resultados!$A$2:$ZZ$1352, 282, MATCH($B$2, resultados!$A$1:$ZZ$1, 0))</f>
        <v/>
      </c>
      <c r="C288">
        <f>INDEX(resultados!$A$2:$ZZ$1352, 282, MATCH($B$3, resultados!$A$1:$ZZ$1, 0))</f>
        <v/>
      </c>
    </row>
    <row r="289">
      <c r="A289">
        <f>INDEX(resultados!$A$2:$ZZ$1352, 283, MATCH($B$1, resultados!$A$1:$ZZ$1, 0))</f>
        <v/>
      </c>
      <c r="B289">
        <f>INDEX(resultados!$A$2:$ZZ$1352, 283, MATCH($B$2, resultados!$A$1:$ZZ$1, 0))</f>
        <v/>
      </c>
      <c r="C289">
        <f>INDEX(resultados!$A$2:$ZZ$1352, 283, MATCH($B$3, resultados!$A$1:$ZZ$1, 0))</f>
        <v/>
      </c>
    </row>
    <row r="290">
      <c r="A290">
        <f>INDEX(resultados!$A$2:$ZZ$1352, 284, MATCH($B$1, resultados!$A$1:$ZZ$1, 0))</f>
        <v/>
      </c>
      <c r="B290">
        <f>INDEX(resultados!$A$2:$ZZ$1352, 284, MATCH($B$2, resultados!$A$1:$ZZ$1, 0))</f>
        <v/>
      </c>
      <c r="C290">
        <f>INDEX(resultados!$A$2:$ZZ$1352, 284, MATCH($B$3, resultados!$A$1:$ZZ$1, 0))</f>
        <v/>
      </c>
    </row>
    <row r="291">
      <c r="A291">
        <f>INDEX(resultados!$A$2:$ZZ$1352, 285, MATCH($B$1, resultados!$A$1:$ZZ$1, 0))</f>
        <v/>
      </c>
      <c r="B291">
        <f>INDEX(resultados!$A$2:$ZZ$1352, 285, MATCH($B$2, resultados!$A$1:$ZZ$1, 0))</f>
        <v/>
      </c>
      <c r="C291">
        <f>INDEX(resultados!$A$2:$ZZ$1352, 285, MATCH($B$3, resultados!$A$1:$ZZ$1, 0))</f>
        <v/>
      </c>
    </row>
    <row r="292">
      <c r="A292">
        <f>INDEX(resultados!$A$2:$ZZ$1352, 286, MATCH($B$1, resultados!$A$1:$ZZ$1, 0))</f>
        <v/>
      </c>
      <c r="B292">
        <f>INDEX(resultados!$A$2:$ZZ$1352, 286, MATCH($B$2, resultados!$A$1:$ZZ$1, 0))</f>
        <v/>
      </c>
      <c r="C292">
        <f>INDEX(resultados!$A$2:$ZZ$1352, 286, MATCH($B$3, resultados!$A$1:$ZZ$1, 0))</f>
        <v/>
      </c>
    </row>
    <row r="293">
      <c r="A293">
        <f>INDEX(resultados!$A$2:$ZZ$1352, 287, MATCH($B$1, resultados!$A$1:$ZZ$1, 0))</f>
        <v/>
      </c>
      <c r="B293">
        <f>INDEX(resultados!$A$2:$ZZ$1352, 287, MATCH($B$2, resultados!$A$1:$ZZ$1, 0))</f>
        <v/>
      </c>
      <c r="C293">
        <f>INDEX(resultados!$A$2:$ZZ$1352, 287, MATCH($B$3, resultados!$A$1:$ZZ$1, 0))</f>
        <v/>
      </c>
    </row>
    <row r="294">
      <c r="A294">
        <f>INDEX(resultados!$A$2:$ZZ$1352, 288, MATCH($B$1, resultados!$A$1:$ZZ$1, 0))</f>
        <v/>
      </c>
      <c r="B294">
        <f>INDEX(resultados!$A$2:$ZZ$1352, 288, MATCH($B$2, resultados!$A$1:$ZZ$1, 0))</f>
        <v/>
      </c>
      <c r="C294">
        <f>INDEX(resultados!$A$2:$ZZ$1352, 288, MATCH($B$3, resultados!$A$1:$ZZ$1, 0))</f>
        <v/>
      </c>
    </row>
    <row r="295">
      <c r="A295">
        <f>INDEX(resultados!$A$2:$ZZ$1352, 289, MATCH($B$1, resultados!$A$1:$ZZ$1, 0))</f>
        <v/>
      </c>
      <c r="B295">
        <f>INDEX(resultados!$A$2:$ZZ$1352, 289, MATCH($B$2, resultados!$A$1:$ZZ$1, 0))</f>
        <v/>
      </c>
      <c r="C295">
        <f>INDEX(resultados!$A$2:$ZZ$1352, 289, MATCH($B$3, resultados!$A$1:$ZZ$1, 0))</f>
        <v/>
      </c>
    </row>
    <row r="296">
      <c r="A296">
        <f>INDEX(resultados!$A$2:$ZZ$1352, 290, MATCH($B$1, resultados!$A$1:$ZZ$1, 0))</f>
        <v/>
      </c>
      <c r="B296">
        <f>INDEX(resultados!$A$2:$ZZ$1352, 290, MATCH($B$2, resultados!$A$1:$ZZ$1, 0))</f>
        <v/>
      </c>
      <c r="C296">
        <f>INDEX(resultados!$A$2:$ZZ$1352, 290, MATCH($B$3, resultados!$A$1:$ZZ$1, 0))</f>
        <v/>
      </c>
    </row>
    <row r="297">
      <c r="A297">
        <f>INDEX(resultados!$A$2:$ZZ$1352, 291, MATCH($B$1, resultados!$A$1:$ZZ$1, 0))</f>
        <v/>
      </c>
      <c r="B297">
        <f>INDEX(resultados!$A$2:$ZZ$1352, 291, MATCH($B$2, resultados!$A$1:$ZZ$1, 0))</f>
        <v/>
      </c>
      <c r="C297">
        <f>INDEX(resultados!$A$2:$ZZ$1352, 291, MATCH($B$3, resultados!$A$1:$ZZ$1, 0))</f>
        <v/>
      </c>
    </row>
    <row r="298">
      <c r="A298">
        <f>INDEX(resultados!$A$2:$ZZ$1352, 292, MATCH($B$1, resultados!$A$1:$ZZ$1, 0))</f>
        <v/>
      </c>
      <c r="B298">
        <f>INDEX(resultados!$A$2:$ZZ$1352, 292, MATCH($B$2, resultados!$A$1:$ZZ$1, 0))</f>
        <v/>
      </c>
      <c r="C298">
        <f>INDEX(resultados!$A$2:$ZZ$1352, 292, MATCH($B$3, resultados!$A$1:$ZZ$1, 0))</f>
        <v/>
      </c>
    </row>
    <row r="299">
      <c r="A299">
        <f>INDEX(resultados!$A$2:$ZZ$1352, 293, MATCH($B$1, resultados!$A$1:$ZZ$1, 0))</f>
        <v/>
      </c>
      <c r="B299">
        <f>INDEX(resultados!$A$2:$ZZ$1352, 293, MATCH($B$2, resultados!$A$1:$ZZ$1, 0))</f>
        <v/>
      </c>
      <c r="C299">
        <f>INDEX(resultados!$A$2:$ZZ$1352, 293, MATCH($B$3, resultados!$A$1:$ZZ$1, 0))</f>
        <v/>
      </c>
    </row>
    <row r="300">
      <c r="A300">
        <f>INDEX(resultados!$A$2:$ZZ$1352, 294, MATCH($B$1, resultados!$A$1:$ZZ$1, 0))</f>
        <v/>
      </c>
      <c r="B300">
        <f>INDEX(resultados!$A$2:$ZZ$1352, 294, MATCH($B$2, resultados!$A$1:$ZZ$1, 0))</f>
        <v/>
      </c>
      <c r="C300">
        <f>INDEX(resultados!$A$2:$ZZ$1352, 294, MATCH($B$3, resultados!$A$1:$ZZ$1, 0))</f>
        <v/>
      </c>
    </row>
    <row r="301">
      <c r="A301">
        <f>INDEX(resultados!$A$2:$ZZ$1352, 295, MATCH($B$1, resultados!$A$1:$ZZ$1, 0))</f>
        <v/>
      </c>
      <c r="B301">
        <f>INDEX(resultados!$A$2:$ZZ$1352, 295, MATCH($B$2, resultados!$A$1:$ZZ$1, 0))</f>
        <v/>
      </c>
      <c r="C301">
        <f>INDEX(resultados!$A$2:$ZZ$1352, 295, MATCH($B$3, resultados!$A$1:$ZZ$1, 0))</f>
        <v/>
      </c>
    </row>
    <row r="302">
      <c r="A302">
        <f>INDEX(resultados!$A$2:$ZZ$1352, 296, MATCH($B$1, resultados!$A$1:$ZZ$1, 0))</f>
        <v/>
      </c>
      <c r="B302">
        <f>INDEX(resultados!$A$2:$ZZ$1352, 296, MATCH($B$2, resultados!$A$1:$ZZ$1, 0))</f>
        <v/>
      </c>
      <c r="C302">
        <f>INDEX(resultados!$A$2:$ZZ$1352, 296, MATCH($B$3, resultados!$A$1:$ZZ$1, 0))</f>
        <v/>
      </c>
    </row>
    <row r="303">
      <c r="A303">
        <f>INDEX(resultados!$A$2:$ZZ$1352, 297, MATCH($B$1, resultados!$A$1:$ZZ$1, 0))</f>
        <v/>
      </c>
      <c r="B303">
        <f>INDEX(resultados!$A$2:$ZZ$1352, 297, MATCH($B$2, resultados!$A$1:$ZZ$1, 0))</f>
        <v/>
      </c>
      <c r="C303">
        <f>INDEX(resultados!$A$2:$ZZ$1352, 297, MATCH($B$3, resultados!$A$1:$ZZ$1, 0))</f>
        <v/>
      </c>
    </row>
    <row r="304">
      <c r="A304">
        <f>INDEX(resultados!$A$2:$ZZ$1352, 298, MATCH($B$1, resultados!$A$1:$ZZ$1, 0))</f>
        <v/>
      </c>
      <c r="B304">
        <f>INDEX(resultados!$A$2:$ZZ$1352, 298, MATCH($B$2, resultados!$A$1:$ZZ$1, 0))</f>
        <v/>
      </c>
      <c r="C304">
        <f>INDEX(resultados!$A$2:$ZZ$1352, 298, MATCH($B$3, resultados!$A$1:$ZZ$1, 0))</f>
        <v/>
      </c>
    </row>
    <row r="305">
      <c r="A305">
        <f>INDEX(resultados!$A$2:$ZZ$1352, 299, MATCH($B$1, resultados!$A$1:$ZZ$1, 0))</f>
        <v/>
      </c>
      <c r="B305">
        <f>INDEX(resultados!$A$2:$ZZ$1352, 299, MATCH($B$2, resultados!$A$1:$ZZ$1, 0))</f>
        <v/>
      </c>
      <c r="C305">
        <f>INDEX(resultados!$A$2:$ZZ$1352, 299, MATCH($B$3, resultados!$A$1:$ZZ$1, 0))</f>
        <v/>
      </c>
    </row>
    <row r="306">
      <c r="A306">
        <f>INDEX(resultados!$A$2:$ZZ$1352, 300, MATCH($B$1, resultados!$A$1:$ZZ$1, 0))</f>
        <v/>
      </c>
      <c r="B306">
        <f>INDEX(resultados!$A$2:$ZZ$1352, 300, MATCH($B$2, resultados!$A$1:$ZZ$1, 0))</f>
        <v/>
      </c>
      <c r="C306">
        <f>INDEX(resultados!$A$2:$ZZ$1352, 300, MATCH($B$3, resultados!$A$1:$ZZ$1, 0))</f>
        <v/>
      </c>
    </row>
    <row r="307">
      <c r="A307">
        <f>INDEX(resultados!$A$2:$ZZ$1352, 301, MATCH($B$1, resultados!$A$1:$ZZ$1, 0))</f>
        <v/>
      </c>
      <c r="B307">
        <f>INDEX(resultados!$A$2:$ZZ$1352, 301, MATCH($B$2, resultados!$A$1:$ZZ$1, 0))</f>
        <v/>
      </c>
      <c r="C307">
        <f>INDEX(resultados!$A$2:$ZZ$1352, 301, MATCH($B$3, resultados!$A$1:$ZZ$1, 0))</f>
        <v/>
      </c>
    </row>
    <row r="308">
      <c r="A308">
        <f>INDEX(resultados!$A$2:$ZZ$1352, 302, MATCH($B$1, resultados!$A$1:$ZZ$1, 0))</f>
        <v/>
      </c>
      <c r="B308">
        <f>INDEX(resultados!$A$2:$ZZ$1352, 302, MATCH($B$2, resultados!$A$1:$ZZ$1, 0))</f>
        <v/>
      </c>
      <c r="C308">
        <f>INDEX(resultados!$A$2:$ZZ$1352, 302, MATCH($B$3, resultados!$A$1:$ZZ$1, 0))</f>
        <v/>
      </c>
    </row>
    <row r="309">
      <c r="A309">
        <f>INDEX(resultados!$A$2:$ZZ$1352, 303, MATCH($B$1, resultados!$A$1:$ZZ$1, 0))</f>
        <v/>
      </c>
      <c r="B309">
        <f>INDEX(resultados!$A$2:$ZZ$1352, 303, MATCH($B$2, resultados!$A$1:$ZZ$1, 0))</f>
        <v/>
      </c>
      <c r="C309">
        <f>INDEX(resultados!$A$2:$ZZ$1352, 303, MATCH($B$3, resultados!$A$1:$ZZ$1, 0))</f>
        <v/>
      </c>
    </row>
    <row r="310">
      <c r="A310">
        <f>INDEX(resultados!$A$2:$ZZ$1352, 304, MATCH($B$1, resultados!$A$1:$ZZ$1, 0))</f>
        <v/>
      </c>
      <c r="B310">
        <f>INDEX(resultados!$A$2:$ZZ$1352, 304, MATCH($B$2, resultados!$A$1:$ZZ$1, 0))</f>
        <v/>
      </c>
      <c r="C310">
        <f>INDEX(resultados!$A$2:$ZZ$1352, 304, MATCH($B$3, resultados!$A$1:$ZZ$1, 0))</f>
        <v/>
      </c>
    </row>
    <row r="311">
      <c r="A311">
        <f>INDEX(resultados!$A$2:$ZZ$1352, 305, MATCH($B$1, resultados!$A$1:$ZZ$1, 0))</f>
        <v/>
      </c>
      <c r="B311">
        <f>INDEX(resultados!$A$2:$ZZ$1352, 305, MATCH($B$2, resultados!$A$1:$ZZ$1, 0))</f>
        <v/>
      </c>
      <c r="C311">
        <f>INDEX(resultados!$A$2:$ZZ$1352, 305, MATCH($B$3, resultados!$A$1:$ZZ$1, 0))</f>
        <v/>
      </c>
    </row>
    <row r="312">
      <c r="A312">
        <f>INDEX(resultados!$A$2:$ZZ$1352, 306, MATCH($B$1, resultados!$A$1:$ZZ$1, 0))</f>
        <v/>
      </c>
      <c r="B312">
        <f>INDEX(resultados!$A$2:$ZZ$1352, 306, MATCH($B$2, resultados!$A$1:$ZZ$1, 0))</f>
        <v/>
      </c>
      <c r="C312">
        <f>INDEX(resultados!$A$2:$ZZ$1352, 306, MATCH($B$3, resultados!$A$1:$ZZ$1, 0))</f>
        <v/>
      </c>
    </row>
    <row r="313">
      <c r="A313">
        <f>INDEX(resultados!$A$2:$ZZ$1352, 307, MATCH($B$1, resultados!$A$1:$ZZ$1, 0))</f>
        <v/>
      </c>
      <c r="B313">
        <f>INDEX(resultados!$A$2:$ZZ$1352, 307, MATCH($B$2, resultados!$A$1:$ZZ$1, 0))</f>
        <v/>
      </c>
      <c r="C313">
        <f>INDEX(resultados!$A$2:$ZZ$1352, 307, MATCH($B$3, resultados!$A$1:$ZZ$1, 0))</f>
        <v/>
      </c>
    </row>
    <row r="314">
      <c r="A314">
        <f>INDEX(resultados!$A$2:$ZZ$1352, 308, MATCH($B$1, resultados!$A$1:$ZZ$1, 0))</f>
        <v/>
      </c>
      <c r="B314">
        <f>INDEX(resultados!$A$2:$ZZ$1352, 308, MATCH($B$2, resultados!$A$1:$ZZ$1, 0))</f>
        <v/>
      </c>
      <c r="C314">
        <f>INDEX(resultados!$A$2:$ZZ$1352, 308, MATCH($B$3, resultados!$A$1:$ZZ$1, 0))</f>
        <v/>
      </c>
    </row>
    <row r="315">
      <c r="A315">
        <f>INDEX(resultados!$A$2:$ZZ$1352, 309, MATCH($B$1, resultados!$A$1:$ZZ$1, 0))</f>
        <v/>
      </c>
      <c r="B315">
        <f>INDEX(resultados!$A$2:$ZZ$1352, 309, MATCH($B$2, resultados!$A$1:$ZZ$1, 0))</f>
        <v/>
      </c>
      <c r="C315">
        <f>INDEX(resultados!$A$2:$ZZ$1352, 309, MATCH($B$3, resultados!$A$1:$ZZ$1, 0))</f>
        <v/>
      </c>
    </row>
    <row r="316">
      <c r="A316">
        <f>INDEX(resultados!$A$2:$ZZ$1352, 310, MATCH($B$1, resultados!$A$1:$ZZ$1, 0))</f>
        <v/>
      </c>
      <c r="B316">
        <f>INDEX(resultados!$A$2:$ZZ$1352, 310, MATCH($B$2, resultados!$A$1:$ZZ$1, 0))</f>
        <v/>
      </c>
      <c r="C316">
        <f>INDEX(resultados!$A$2:$ZZ$1352, 310, MATCH($B$3, resultados!$A$1:$ZZ$1, 0))</f>
        <v/>
      </c>
    </row>
    <row r="317">
      <c r="A317">
        <f>INDEX(resultados!$A$2:$ZZ$1352, 311, MATCH($B$1, resultados!$A$1:$ZZ$1, 0))</f>
        <v/>
      </c>
      <c r="B317">
        <f>INDEX(resultados!$A$2:$ZZ$1352, 311, MATCH($B$2, resultados!$A$1:$ZZ$1, 0))</f>
        <v/>
      </c>
      <c r="C317">
        <f>INDEX(resultados!$A$2:$ZZ$1352, 311, MATCH($B$3, resultados!$A$1:$ZZ$1, 0))</f>
        <v/>
      </c>
    </row>
    <row r="318">
      <c r="A318">
        <f>INDEX(resultados!$A$2:$ZZ$1352, 312, MATCH($B$1, resultados!$A$1:$ZZ$1, 0))</f>
        <v/>
      </c>
      <c r="B318">
        <f>INDEX(resultados!$A$2:$ZZ$1352, 312, MATCH($B$2, resultados!$A$1:$ZZ$1, 0))</f>
        <v/>
      </c>
      <c r="C318">
        <f>INDEX(resultados!$A$2:$ZZ$1352, 312, MATCH($B$3, resultados!$A$1:$ZZ$1, 0))</f>
        <v/>
      </c>
    </row>
    <row r="319">
      <c r="A319">
        <f>INDEX(resultados!$A$2:$ZZ$1352, 313, MATCH($B$1, resultados!$A$1:$ZZ$1, 0))</f>
        <v/>
      </c>
      <c r="B319">
        <f>INDEX(resultados!$A$2:$ZZ$1352, 313, MATCH($B$2, resultados!$A$1:$ZZ$1, 0))</f>
        <v/>
      </c>
      <c r="C319">
        <f>INDEX(resultados!$A$2:$ZZ$1352, 313, MATCH($B$3, resultados!$A$1:$ZZ$1, 0))</f>
        <v/>
      </c>
    </row>
    <row r="320">
      <c r="A320">
        <f>INDEX(resultados!$A$2:$ZZ$1352, 314, MATCH($B$1, resultados!$A$1:$ZZ$1, 0))</f>
        <v/>
      </c>
      <c r="B320">
        <f>INDEX(resultados!$A$2:$ZZ$1352, 314, MATCH($B$2, resultados!$A$1:$ZZ$1, 0))</f>
        <v/>
      </c>
      <c r="C320">
        <f>INDEX(resultados!$A$2:$ZZ$1352, 314, MATCH($B$3, resultados!$A$1:$ZZ$1, 0))</f>
        <v/>
      </c>
    </row>
    <row r="321">
      <c r="A321">
        <f>INDEX(resultados!$A$2:$ZZ$1352, 315, MATCH($B$1, resultados!$A$1:$ZZ$1, 0))</f>
        <v/>
      </c>
      <c r="B321">
        <f>INDEX(resultados!$A$2:$ZZ$1352, 315, MATCH($B$2, resultados!$A$1:$ZZ$1, 0))</f>
        <v/>
      </c>
      <c r="C321">
        <f>INDEX(resultados!$A$2:$ZZ$1352, 315, MATCH($B$3, resultados!$A$1:$ZZ$1, 0))</f>
        <v/>
      </c>
    </row>
    <row r="322">
      <c r="A322">
        <f>INDEX(resultados!$A$2:$ZZ$1352, 316, MATCH($B$1, resultados!$A$1:$ZZ$1, 0))</f>
        <v/>
      </c>
      <c r="B322">
        <f>INDEX(resultados!$A$2:$ZZ$1352, 316, MATCH($B$2, resultados!$A$1:$ZZ$1, 0))</f>
        <v/>
      </c>
      <c r="C322">
        <f>INDEX(resultados!$A$2:$ZZ$1352, 316, MATCH($B$3, resultados!$A$1:$ZZ$1, 0))</f>
        <v/>
      </c>
    </row>
    <row r="323">
      <c r="A323">
        <f>INDEX(resultados!$A$2:$ZZ$1352, 317, MATCH($B$1, resultados!$A$1:$ZZ$1, 0))</f>
        <v/>
      </c>
      <c r="B323">
        <f>INDEX(resultados!$A$2:$ZZ$1352, 317, MATCH($B$2, resultados!$A$1:$ZZ$1, 0))</f>
        <v/>
      </c>
      <c r="C323">
        <f>INDEX(resultados!$A$2:$ZZ$1352, 317, MATCH($B$3, resultados!$A$1:$ZZ$1, 0))</f>
        <v/>
      </c>
    </row>
    <row r="324">
      <c r="A324">
        <f>INDEX(resultados!$A$2:$ZZ$1352, 318, MATCH($B$1, resultados!$A$1:$ZZ$1, 0))</f>
        <v/>
      </c>
      <c r="B324">
        <f>INDEX(resultados!$A$2:$ZZ$1352, 318, MATCH($B$2, resultados!$A$1:$ZZ$1, 0))</f>
        <v/>
      </c>
      <c r="C324">
        <f>INDEX(resultados!$A$2:$ZZ$1352, 318, MATCH($B$3, resultados!$A$1:$ZZ$1, 0))</f>
        <v/>
      </c>
    </row>
    <row r="325">
      <c r="A325">
        <f>INDEX(resultados!$A$2:$ZZ$1352, 319, MATCH($B$1, resultados!$A$1:$ZZ$1, 0))</f>
        <v/>
      </c>
      <c r="B325">
        <f>INDEX(resultados!$A$2:$ZZ$1352, 319, MATCH($B$2, resultados!$A$1:$ZZ$1, 0))</f>
        <v/>
      </c>
      <c r="C325">
        <f>INDEX(resultados!$A$2:$ZZ$1352, 319, MATCH($B$3, resultados!$A$1:$ZZ$1, 0))</f>
        <v/>
      </c>
    </row>
    <row r="326">
      <c r="A326">
        <f>INDEX(resultados!$A$2:$ZZ$1352, 320, MATCH($B$1, resultados!$A$1:$ZZ$1, 0))</f>
        <v/>
      </c>
      <c r="B326">
        <f>INDEX(resultados!$A$2:$ZZ$1352, 320, MATCH($B$2, resultados!$A$1:$ZZ$1, 0))</f>
        <v/>
      </c>
      <c r="C326">
        <f>INDEX(resultados!$A$2:$ZZ$1352, 320, MATCH($B$3, resultados!$A$1:$ZZ$1, 0))</f>
        <v/>
      </c>
    </row>
    <row r="327">
      <c r="A327">
        <f>INDEX(resultados!$A$2:$ZZ$1352, 321, MATCH($B$1, resultados!$A$1:$ZZ$1, 0))</f>
        <v/>
      </c>
      <c r="B327">
        <f>INDEX(resultados!$A$2:$ZZ$1352, 321, MATCH($B$2, resultados!$A$1:$ZZ$1, 0))</f>
        <v/>
      </c>
      <c r="C327">
        <f>INDEX(resultados!$A$2:$ZZ$1352, 321, MATCH($B$3, resultados!$A$1:$ZZ$1, 0))</f>
        <v/>
      </c>
    </row>
    <row r="328">
      <c r="A328">
        <f>INDEX(resultados!$A$2:$ZZ$1352, 322, MATCH($B$1, resultados!$A$1:$ZZ$1, 0))</f>
        <v/>
      </c>
      <c r="B328">
        <f>INDEX(resultados!$A$2:$ZZ$1352, 322, MATCH($B$2, resultados!$A$1:$ZZ$1, 0))</f>
        <v/>
      </c>
      <c r="C328">
        <f>INDEX(resultados!$A$2:$ZZ$1352, 322, MATCH($B$3, resultados!$A$1:$ZZ$1, 0))</f>
        <v/>
      </c>
    </row>
    <row r="329">
      <c r="A329">
        <f>INDEX(resultados!$A$2:$ZZ$1352, 323, MATCH($B$1, resultados!$A$1:$ZZ$1, 0))</f>
        <v/>
      </c>
      <c r="B329">
        <f>INDEX(resultados!$A$2:$ZZ$1352, 323, MATCH($B$2, resultados!$A$1:$ZZ$1, 0))</f>
        <v/>
      </c>
      <c r="C329">
        <f>INDEX(resultados!$A$2:$ZZ$1352, 323, MATCH($B$3, resultados!$A$1:$ZZ$1, 0))</f>
        <v/>
      </c>
    </row>
    <row r="330">
      <c r="A330">
        <f>INDEX(resultados!$A$2:$ZZ$1352, 324, MATCH($B$1, resultados!$A$1:$ZZ$1, 0))</f>
        <v/>
      </c>
      <c r="B330">
        <f>INDEX(resultados!$A$2:$ZZ$1352, 324, MATCH($B$2, resultados!$A$1:$ZZ$1, 0))</f>
        <v/>
      </c>
      <c r="C330">
        <f>INDEX(resultados!$A$2:$ZZ$1352, 324, MATCH($B$3, resultados!$A$1:$ZZ$1, 0))</f>
        <v/>
      </c>
    </row>
    <row r="331">
      <c r="A331">
        <f>INDEX(resultados!$A$2:$ZZ$1352, 325, MATCH($B$1, resultados!$A$1:$ZZ$1, 0))</f>
        <v/>
      </c>
      <c r="B331">
        <f>INDEX(resultados!$A$2:$ZZ$1352, 325, MATCH($B$2, resultados!$A$1:$ZZ$1, 0))</f>
        <v/>
      </c>
      <c r="C331">
        <f>INDEX(resultados!$A$2:$ZZ$1352, 325, MATCH($B$3, resultados!$A$1:$ZZ$1, 0))</f>
        <v/>
      </c>
    </row>
    <row r="332">
      <c r="A332">
        <f>INDEX(resultados!$A$2:$ZZ$1352, 326, MATCH($B$1, resultados!$A$1:$ZZ$1, 0))</f>
        <v/>
      </c>
      <c r="B332">
        <f>INDEX(resultados!$A$2:$ZZ$1352, 326, MATCH($B$2, resultados!$A$1:$ZZ$1, 0))</f>
        <v/>
      </c>
      <c r="C332">
        <f>INDEX(resultados!$A$2:$ZZ$1352, 326, MATCH($B$3, resultados!$A$1:$ZZ$1, 0))</f>
        <v/>
      </c>
    </row>
    <row r="333">
      <c r="A333">
        <f>INDEX(resultados!$A$2:$ZZ$1352, 327, MATCH($B$1, resultados!$A$1:$ZZ$1, 0))</f>
        <v/>
      </c>
      <c r="B333">
        <f>INDEX(resultados!$A$2:$ZZ$1352, 327, MATCH($B$2, resultados!$A$1:$ZZ$1, 0))</f>
        <v/>
      </c>
      <c r="C333">
        <f>INDEX(resultados!$A$2:$ZZ$1352, 327, MATCH($B$3, resultados!$A$1:$ZZ$1, 0))</f>
        <v/>
      </c>
    </row>
    <row r="334">
      <c r="A334">
        <f>INDEX(resultados!$A$2:$ZZ$1352, 328, MATCH($B$1, resultados!$A$1:$ZZ$1, 0))</f>
        <v/>
      </c>
      <c r="B334">
        <f>INDEX(resultados!$A$2:$ZZ$1352, 328, MATCH($B$2, resultados!$A$1:$ZZ$1, 0))</f>
        <v/>
      </c>
      <c r="C334">
        <f>INDEX(resultados!$A$2:$ZZ$1352, 328, MATCH($B$3, resultados!$A$1:$ZZ$1, 0))</f>
        <v/>
      </c>
    </row>
    <row r="335">
      <c r="A335">
        <f>INDEX(resultados!$A$2:$ZZ$1352, 329, MATCH($B$1, resultados!$A$1:$ZZ$1, 0))</f>
        <v/>
      </c>
      <c r="B335">
        <f>INDEX(resultados!$A$2:$ZZ$1352, 329, MATCH($B$2, resultados!$A$1:$ZZ$1, 0))</f>
        <v/>
      </c>
      <c r="C335">
        <f>INDEX(resultados!$A$2:$ZZ$1352, 329, MATCH($B$3, resultados!$A$1:$ZZ$1, 0))</f>
        <v/>
      </c>
    </row>
    <row r="336">
      <c r="A336">
        <f>INDEX(resultados!$A$2:$ZZ$1352, 330, MATCH($B$1, resultados!$A$1:$ZZ$1, 0))</f>
        <v/>
      </c>
      <c r="B336">
        <f>INDEX(resultados!$A$2:$ZZ$1352, 330, MATCH($B$2, resultados!$A$1:$ZZ$1, 0))</f>
        <v/>
      </c>
      <c r="C336">
        <f>INDEX(resultados!$A$2:$ZZ$1352, 330, MATCH($B$3, resultados!$A$1:$ZZ$1, 0))</f>
        <v/>
      </c>
    </row>
    <row r="337">
      <c r="A337">
        <f>INDEX(resultados!$A$2:$ZZ$1352, 331, MATCH($B$1, resultados!$A$1:$ZZ$1, 0))</f>
        <v/>
      </c>
      <c r="B337">
        <f>INDEX(resultados!$A$2:$ZZ$1352, 331, MATCH($B$2, resultados!$A$1:$ZZ$1, 0))</f>
        <v/>
      </c>
      <c r="C337">
        <f>INDEX(resultados!$A$2:$ZZ$1352, 331, MATCH($B$3, resultados!$A$1:$ZZ$1, 0))</f>
        <v/>
      </c>
    </row>
    <row r="338">
      <c r="A338">
        <f>INDEX(resultados!$A$2:$ZZ$1352, 332, MATCH($B$1, resultados!$A$1:$ZZ$1, 0))</f>
        <v/>
      </c>
      <c r="B338">
        <f>INDEX(resultados!$A$2:$ZZ$1352, 332, MATCH($B$2, resultados!$A$1:$ZZ$1, 0))</f>
        <v/>
      </c>
      <c r="C338">
        <f>INDEX(resultados!$A$2:$ZZ$1352, 332, MATCH($B$3, resultados!$A$1:$ZZ$1, 0))</f>
        <v/>
      </c>
    </row>
    <row r="339">
      <c r="A339">
        <f>INDEX(resultados!$A$2:$ZZ$1352, 333, MATCH($B$1, resultados!$A$1:$ZZ$1, 0))</f>
        <v/>
      </c>
      <c r="B339">
        <f>INDEX(resultados!$A$2:$ZZ$1352, 333, MATCH($B$2, resultados!$A$1:$ZZ$1, 0))</f>
        <v/>
      </c>
      <c r="C339">
        <f>INDEX(resultados!$A$2:$ZZ$1352, 333, MATCH($B$3, resultados!$A$1:$ZZ$1, 0))</f>
        <v/>
      </c>
    </row>
    <row r="340">
      <c r="A340">
        <f>INDEX(resultados!$A$2:$ZZ$1352, 334, MATCH($B$1, resultados!$A$1:$ZZ$1, 0))</f>
        <v/>
      </c>
      <c r="B340">
        <f>INDEX(resultados!$A$2:$ZZ$1352, 334, MATCH($B$2, resultados!$A$1:$ZZ$1, 0))</f>
        <v/>
      </c>
      <c r="C340">
        <f>INDEX(resultados!$A$2:$ZZ$1352, 334, MATCH($B$3, resultados!$A$1:$ZZ$1, 0))</f>
        <v/>
      </c>
    </row>
    <row r="341">
      <c r="A341">
        <f>INDEX(resultados!$A$2:$ZZ$1352, 335, MATCH($B$1, resultados!$A$1:$ZZ$1, 0))</f>
        <v/>
      </c>
      <c r="B341">
        <f>INDEX(resultados!$A$2:$ZZ$1352, 335, MATCH($B$2, resultados!$A$1:$ZZ$1, 0))</f>
        <v/>
      </c>
      <c r="C341">
        <f>INDEX(resultados!$A$2:$ZZ$1352, 335, MATCH($B$3, resultados!$A$1:$ZZ$1, 0))</f>
        <v/>
      </c>
    </row>
    <row r="342">
      <c r="A342">
        <f>INDEX(resultados!$A$2:$ZZ$1352, 336, MATCH($B$1, resultados!$A$1:$ZZ$1, 0))</f>
        <v/>
      </c>
      <c r="B342">
        <f>INDEX(resultados!$A$2:$ZZ$1352, 336, MATCH($B$2, resultados!$A$1:$ZZ$1, 0))</f>
        <v/>
      </c>
      <c r="C342">
        <f>INDEX(resultados!$A$2:$ZZ$1352, 336, MATCH($B$3, resultados!$A$1:$ZZ$1, 0))</f>
        <v/>
      </c>
    </row>
    <row r="343">
      <c r="A343">
        <f>INDEX(resultados!$A$2:$ZZ$1352, 337, MATCH($B$1, resultados!$A$1:$ZZ$1, 0))</f>
        <v/>
      </c>
      <c r="B343">
        <f>INDEX(resultados!$A$2:$ZZ$1352, 337, MATCH($B$2, resultados!$A$1:$ZZ$1, 0))</f>
        <v/>
      </c>
      <c r="C343">
        <f>INDEX(resultados!$A$2:$ZZ$1352, 337, MATCH($B$3, resultados!$A$1:$ZZ$1, 0))</f>
        <v/>
      </c>
    </row>
    <row r="344">
      <c r="A344">
        <f>INDEX(resultados!$A$2:$ZZ$1352, 338, MATCH($B$1, resultados!$A$1:$ZZ$1, 0))</f>
        <v/>
      </c>
      <c r="B344">
        <f>INDEX(resultados!$A$2:$ZZ$1352, 338, MATCH($B$2, resultados!$A$1:$ZZ$1, 0))</f>
        <v/>
      </c>
      <c r="C344">
        <f>INDEX(resultados!$A$2:$ZZ$1352, 338, MATCH($B$3, resultados!$A$1:$ZZ$1, 0))</f>
        <v/>
      </c>
    </row>
    <row r="345">
      <c r="A345">
        <f>INDEX(resultados!$A$2:$ZZ$1352, 339, MATCH($B$1, resultados!$A$1:$ZZ$1, 0))</f>
        <v/>
      </c>
      <c r="B345">
        <f>INDEX(resultados!$A$2:$ZZ$1352, 339, MATCH($B$2, resultados!$A$1:$ZZ$1, 0))</f>
        <v/>
      </c>
      <c r="C345">
        <f>INDEX(resultados!$A$2:$ZZ$1352, 339, MATCH($B$3, resultados!$A$1:$ZZ$1, 0))</f>
        <v/>
      </c>
    </row>
    <row r="346">
      <c r="A346">
        <f>INDEX(resultados!$A$2:$ZZ$1352, 340, MATCH($B$1, resultados!$A$1:$ZZ$1, 0))</f>
        <v/>
      </c>
      <c r="B346">
        <f>INDEX(resultados!$A$2:$ZZ$1352, 340, MATCH($B$2, resultados!$A$1:$ZZ$1, 0))</f>
        <v/>
      </c>
      <c r="C346">
        <f>INDEX(resultados!$A$2:$ZZ$1352, 340, MATCH($B$3, resultados!$A$1:$ZZ$1, 0))</f>
        <v/>
      </c>
    </row>
    <row r="347">
      <c r="A347">
        <f>INDEX(resultados!$A$2:$ZZ$1352, 341, MATCH($B$1, resultados!$A$1:$ZZ$1, 0))</f>
        <v/>
      </c>
      <c r="B347">
        <f>INDEX(resultados!$A$2:$ZZ$1352, 341, MATCH($B$2, resultados!$A$1:$ZZ$1, 0))</f>
        <v/>
      </c>
      <c r="C347">
        <f>INDEX(resultados!$A$2:$ZZ$1352, 341, MATCH($B$3, resultados!$A$1:$ZZ$1, 0))</f>
        <v/>
      </c>
    </row>
    <row r="348">
      <c r="A348">
        <f>INDEX(resultados!$A$2:$ZZ$1352, 342, MATCH($B$1, resultados!$A$1:$ZZ$1, 0))</f>
        <v/>
      </c>
      <c r="B348">
        <f>INDEX(resultados!$A$2:$ZZ$1352, 342, MATCH($B$2, resultados!$A$1:$ZZ$1, 0))</f>
        <v/>
      </c>
      <c r="C348">
        <f>INDEX(resultados!$A$2:$ZZ$1352, 342, MATCH($B$3, resultados!$A$1:$ZZ$1, 0))</f>
        <v/>
      </c>
    </row>
    <row r="349">
      <c r="A349">
        <f>INDEX(resultados!$A$2:$ZZ$1352, 343, MATCH($B$1, resultados!$A$1:$ZZ$1, 0))</f>
        <v/>
      </c>
      <c r="B349">
        <f>INDEX(resultados!$A$2:$ZZ$1352, 343, MATCH($B$2, resultados!$A$1:$ZZ$1, 0))</f>
        <v/>
      </c>
      <c r="C349">
        <f>INDEX(resultados!$A$2:$ZZ$1352, 343, MATCH($B$3, resultados!$A$1:$ZZ$1, 0))</f>
        <v/>
      </c>
    </row>
    <row r="350">
      <c r="A350">
        <f>INDEX(resultados!$A$2:$ZZ$1352, 344, MATCH($B$1, resultados!$A$1:$ZZ$1, 0))</f>
        <v/>
      </c>
      <c r="B350">
        <f>INDEX(resultados!$A$2:$ZZ$1352, 344, MATCH($B$2, resultados!$A$1:$ZZ$1, 0))</f>
        <v/>
      </c>
      <c r="C350">
        <f>INDEX(resultados!$A$2:$ZZ$1352, 344, MATCH($B$3, resultados!$A$1:$ZZ$1, 0))</f>
        <v/>
      </c>
    </row>
    <row r="351">
      <c r="A351">
        <f>INDEX(resultados!$A$2:$ZZ$1352, 345, MATCH($B$1, resultados!$A$1:$ZZ$1, 0))</f>
        <v/>
      </c>
      <c r="B351">
        <f>INDEX(resultados!$A$2:$ZZ$1352, 345, MATCH($B$2, resultados!$A$1:$ZZ$1, 0))</f>
        <v/>
      </c>
      <c r="C351">
        <f>INDEX(resultados!$A$2:$ZZ$1352, 345, MATCH($B$3, resultados!$A$1:$ZZ$1, 0))</f>
        <v/>
      </c>
    </row>
    <row r="352">
      <c r="A352">
        <f>INDEX(resultados!$A$2:$ZZ$1352, 346, MATCH($B$1, resultados!$A$1:$ZZ$1, 0))</f>
        <v/>
      </c>
      <c r="B352">
        <f>INDEX(resultados!$A$2:$ZZ$1352, 346, MATCH($B$2, resultados!$A$1:$ZZ$1, 0))</f>
        <v/>
      </c>
      <c r="C352">
        <f>INDEX(resultados!$A$2:$ZZ$1352, 346, MATCH($B$3, resultados!$A$1:$ZZ$1, 0))</f>
        <v/>
      </c>
    </row>
    <row r="353">
      <c r="A353">
        <f>INDEX(resultados!$A$2:$ZZ$1352, 347, MATCH($B$1, resultados!$A$1:$ZZ$1, 0))</f>
        <v/>
      </c>
      <c r="B353">
        <f>INDEX(resultados!$A$2:$ZZ$1352, 347, MATCH($B$2, resultados!$A$1:$ZZ$1, 0))</f>
        <v/>
      </c>
      <c r="C353">
        <f>INDEX(resultados!$A$2:$ZZ$1352, 347, MATCH($B$3, resultados!$A$1:$ZZ$1, 0))</f>
        <v/>
      </c>
    </row>
    <row r="354">
      <c r="A354">
        <f>INDEX(resultados!$A$2:$ZZ$1352, 348, MATCH($B$1, resultados!$A$1:$ZZ$1, 0))</f>
        <v/>
      </c>
      <c r="B354">
        <f>INDEX(resultados!$A$2:$ZZ$1352, 348, MATCH($B$2, resultados!$A$1:$ZZ$1, 0))</f>
        <v/>
      </c>
      <c r="C354">
        <f>INDEX(resultados!$A$2:$ZZ$1352, 348, MATCH($B$3, resultados!$A$1:$ZZ$1, 0))</f>
        <v/>
      </c>
    </row>
    <row r="355">
      <c r="A355">
        <f>INDEX(resultados!$A$2:$ZZ$1352, 349, MATCH($B$1, resultados!$A$1:$ZZ$1, 0))</f>
        <v/>
      </c>
      <c r="B355">
        <f>INDEX(resultados!$A$2:$ZZ$1352, 349, MATCH($B$2, resultados!$A$1:$ZZ$1, 0))</f>
        <v/>
      </c>
      <c r="C355">
        <f>INDEX(resultados!$A$2:$ZZ$1352, 349, MATCH($B$3, resultados!$A$1:$ZZ$1, 0))</f>
        <v/>
      </c>
    </row>
    <row r="356">
      <c r="A356">
        <f>INDEX(resultados!$A$2:$ZZ$1352, 350, MATCH($B$1, resultados!$A$1:$ZZ$1, 0))</f>
        <v/>
      </c>
      <c r="B356">
        <f>INDEX(resultados!$A$2:$ZZ$1352, 350, MATCH($B$2, resultados!$A$1:$ZZ$1, 0))</f>
        <v/>
      </c>
      <c r="C356">
        <f>INDEX(resultados!$A$2:$ZZ$1352, 350, MATCH($B$3, resultados!$A$1:$ZZ$1, 0))</f>
        <v/>
      </c>
    </row>
    <row r="357">
      <c r="A357">
        <f>INDEX(resultados!$A$2:$ZZ$1352, 351, MATCH($B$1, resultados!$A$1:$ZZ$1, 0))</f>
        <v/>
      </c>
      <c r="B357">
        <f>INDEX(resultados!$A$2:$ZZ$1352, 351, MATCH($B$2, resultados!$A$1:$ZZ$1, 0))</f>
        <v/>
      </c>
      <c r="C357">
        <f>INDEX(resultados!$A$2:$ZZ$1352, 351, MATCH($B$3, resultados!$A$1:$ZZ$1, 0))</f>
        <v/>
      </c>
    </row>
    <row r="358">
      <c r="A358">
        <f>INDEX(resultados!$A$2:$ZZ$1352, 352, MATCH($B$1, resultados!$A$1:$ZZ$1, 0))</f>
        <v/>
      </c>
      <c r="B358">
        <f>INDEX(resultados!$A$2:$ZZ$1352, 352, MATCH($B$2, resultados!$A$1:$ZZ$1, 0))</f>
        <v/>
      </c>
      <c r="C358">
        <f>INDEX(resultados!$A$2:$ZZ$1352, 352, MATCH($B$3, resultados!$A$1:$ZZ$1, 0))</f>
        <v/>
      </c>
    </row>
    <row r="359">
      <c r="A359">
        <f>INDEX(resultados!$A$2:$ZZ$1352, 353, MATCH($B$1, resultados!$A$1:$ZZ$1, 0))</f>
        <v/>
      </c>
      <c r="B359">
        <f>INDEX(resultados!$A$2:$ZZ$1352, 353, MATCH($B$2, resultados!$A$1:$ZZ$1, 0))</f>
        <v/>
      </c>
      <c r="C359">
        <f>INDEX(resultados!$A$2:$ZZ$1352, 353, MATCH($B$3, resultados!$A$1:$ZZ$1, 0))</f>
        <v/>
      </c>
    </row>
    <row r="360">
      <c r="A360">
        <f>INDEX(resultados!$A$2:$ZZ$1352, 354, MATCH($B$1, resultados!$A$1:$ZZ$1, 0))</f>
        <v/>
      </c>
      <c r="B360">
        <f>INDEX(resultados!$A$2:$ZZ$1352, 354, MATCH($B$2, resultados!$A$1:$ZZ$1, 0))</f>
        <v/>
      </c>
      <c r="C360">
        <f>INDEX(resultados!$A$2:$ZZ$1352, 354, MATCH($B$3, resultados!$A$1:$ZZ$1, 0))</f>
        <v/>
      </c>
    </row>
    <row r="361">
      <c r="A361">
        <f>INDEX(resultados!$A$2:$ZZ$1352, 355, MATCH($B$1, resultados!$A$1:$ZZ$1, 0))</f>
        <v/>
      </c>
      <c r="B361">
        <f>INDEX(resultados!$A$2:$ZZ$1352, 355, MATCH($B$2, resultados!$A$1:$ZZ$1, 0))</f>
        <v/>
      </c>
      <c r="C361">
        <f>INDEX(resultados!$A$2:$ZZ$1352, 355, MATCH($B$3, resultados!$A$1:$ZZ$1, 0))</f>
        <v/>
      </c>
    </row>
    <row r="362">
      <c r="A362">
        <f>INDEX(resultados!$A$2:$ZZ$1352, 356, MATCH($B$1, resultados!$A$1:$ZZ$1, 0))</f>
        <v/>
      </c>
      <c r="B362">
        <f>INDEX(resultados!$A$2:$ZZ$1352, 356, MATCH($B$2, resultados!$A$1:$ZZ$1, 0))</f>
        <v/>
      </c>
      <c r="C362">
        <f>INDEX(resultados!$A$2:$ZZ$1352, 356, MATCH($B$3, resultados!$A$1:$ZZ$1, 0))</f>
        <v/>
      </c>
    </row>
    <row r="363">
      <c r="A363">
        <f>INDEX(resultados!$A$2:$ZZ$1352, 357, MATCH($B$1, resultados!$A$1:$ZZ$1, 0))</f>
        <v/>
      </c>
      <c r="B363">
        <f>INDEX(resultados!$A$2:$ZZ$1352, 357, MATCH($B$2, resultados!$A$1:$ZZ$1, 0))</f>
        <v/>
      </c>
      <c r="C363">
        <f>INDEX(resultados!$A$2:$ZZ$1352, 357, MATCH($B$3, resultados!$A$1:$ZZ$1, 0))</f>
        <v/>
      </c>
    </row>
    <row r="364">
      <c r="A364">
        <f>INDEX(resultados!$A$2:$ZZ$1352, 358, MATCH($B$1, resultados!$A$1:$ZZ$1, 0))</f>
        <v/>
      </c>
      <c r="B364">
        <f>INDEX(resultados!$A$2:$ZZ$1352, 358, MATCH($B$2, resultados!$A$1:$ZZ$1, 0))</f>
        <v/>
      </c>
      <c r="C364">
        <f>INDEX(resultados!$A$2:$ZZ$1352, 358, MATCH($B$3, resultados!$A$1:$ZZ$1, 0))</f>
        <v/>
      </c>
    </row>
    <row r="365">
      <c r="A365">
        <f>INDEX(resultados!$A$2:$ZZ$1352, 359, MATCH($B$1, resultados!$A$1:$ZZ$1, 0))</f>
        <v/>
      </c>
      <c r="B365">
        <f>INDEX(resultados!$A$2:$ZZ$1352, 359, MATCH($B$2, resultados!$A$1:$ZZ$1, 0))</f>
        <v/>
      </c>
      <c r="C365">
        <f>INDEX(resultados!$A$2:$ZZ$1352, 359, MATCH($B$3, resultados!$A$1:$ZZ$1, 0))</f>
        <v/>
      </c>
    </row>
    <row r="366">
      <c r="A366">
        <f>INDEX(resultados!$A$2:$ZZ$1352, 360, MATCH($B$1, resultados!$A$1:$ZZ$1, 0))</f>
        <v/>
      </c>
      <c r="B366">
        <f>INDEX(resultados!$A$2:$ZZ$1352, 360, MATCH($B$2, resultados!$A$1:$ZZ$1, 0))</f>
        <v/>
      </c>
      <c r="C366">
        <f>INDEX(resultados!$A$2:$ZZ$1352, 360, MATCH($B$3, resultados!$A$1:$ZZ$1, 0))</f>
        <v/>
      </c>
    </row>
    <row r="367">
      <c r="A367">
        <f>INDEX(resultados!$A$2:$ZZ$1352, 361, MATCH($B$1, resultados!$A$1:$ZZ$1, 0))</f>
        <v/>
      </c>
      <c r="B367">
        <f>INDEX(resultados!$A$2:$ZZ$1352, 361, MATCH($B$2, resultados!$A$1:$ZZ$1, 0))</f>
        <v/>
      </c>
      <c r="C367">
        <f>INDEX(resultados!$A$2:$ZZ$1352, 361, MATCH($B$3, resultados!$A$1:$ZZ$1, 0))</f>
        <v/>
      </c>
    </row>
    <row r="368">
      <c r="A368">
        <f>INDEX(resultados!$A$2:$ZZ$1352, 362, MATCH($B$1, resultados!$A$1:$ZZ$1, 0))</f>
        <v/>
      </c>
      <c r="B368">
        <f>INDEX(resultados!$A$2:$ZZ$1352, 362, MATCH($B$2, resultados!$A$1:$ZZ$1, 0))</f>
        <v/>
      </c>
      <c r="C368">
        <f>INDEX(resultados!$A$2:$ZZ$1352, 362, MATCH($B$3, resultados!$A$1:$ZZ$1, 0))</f>
        <v/>
      </c>
    </row>
    <row r="369">
      <c r="A369">
        <f>INDEX(resultados!$A$2:$ZZ$1352, 363, MATCH($B$1, resultados!$A$1:$ZZ$1, 0))</f>
        <v/>
      </c>
      <c r="B369">
        <f>INDEX(resultados!$A$2:$ZZ$1352, 363, MATCH($B$2, resultados!$A$1:$ZZ$1, 0))</f>
        <v/>
      </c>
      <c r="C369">
        <f>INDEX(resultados!$A$2:$ZZ$1352, 363, MATCH($B$3, resultados!$A$1:$ZZ$1, 0))</f>
        <v/>
      </c>
    </row>
    <row r="370">
      <c r="A370">
        <f>INDEX(resultados!$A$2:$ZZ$1352, 364, MATCH($B$1, resultados!$A$1:$ZZ$1, 0))</f>
        <v/>
      </c>
      <c r="B370">
        <f>INDEX(resultados!$A$2:$ZZ$1352, 364, MATCH($B$2, resultados!$A$1:$ZZ$1, 0))</f>
        <v/>
      </c>
      <c r="C370">
        <f>INDEX(resultados!$A$2:$ZZ$1352, 364, MATCH($B$3, resultados!$A$1:$ZZ$1, 0))</f>
        <v/>
      </c>
    </row>
    <row r="371">
      <c r="A371">
        <f>INDEX(resultados!$A$2:$ZZ$1352, 365, MATCH($B$1, resultados!$A$1:$ZZ$1, 0))</f>
        <v/>
      </c>
      <c r="B371">
        <f>INDEX(resultados!$A$2:$ZZ$1352, 365, MATCH($B$2, resultados!$A$1:$ZZ$1, 0))</f>
        <v/>
      </c>
      <c r="C371">
        <f>INDEX(resultados!$A$2:$ZZ$1352, 365, MATCH($B$3, resultados!$A$1:$ZZ$1, 0))</f>
        <v/>
      </c>
    </row>
    <row r="372">
      <c r="A372">
        <f>INDEX(resultados!$A$2:$ZZ$1352, 366, MATCH($B$1, resultados!$A$1:$ZZ$1, 0))</f>
        <v/>
      </c>
      <c r="B372">
        <f>INDEX(resultados!$A$2:$ZZ$1352, 366, MATCH($B$2, resultados!$A$1:$ZZ$1, 0))</f>
        <v/>
      </c>
      <c r="C372">
        <f>INDEX(resultados!$A$2:$ZZ$1352, 366, MATCH($B$3, resultados!$A$1:$ZZ$1, 0))</f>
        <v/>
      </c>
    </row>
    <row r="373">
      <c r="A373">
        <f>INDEX(resultados!$A$2:$ZZ$1352, 367, MATCH($B$1, resultados!$A$1:$ZZ$1, 0))</f>
        <v/>
      </c>
      <c r="B373">
        <f>INDEX(resultados!$A$2:$ZZ$1352, 367, MATCH($B$2, resultados!$A$1:$ZZ$1, 0))</f>
        <v/>
      </c>
      <c r="C373">
        <f>INDEX(resultados!$A$2:$ZZ$1352, 367, MATCH($B$3, resultados!$A$1:$ZZ$1, 0))</f>
        <v/>
      </c>
    </row>
    <row r="374">
      <c r="A374">
        <f>INDEX(resultados!$A$2:$ZZ$1352, 368, MATCH($B$1, resultados!$A$1:$ZZ$1, 0))</f>
        <v/>
      </c>
      <c r="B374">
        <f>INDEX(resultados!$A$2:$ZZ$1352, 368, MATCH($B$2, resultados!$A$1:$ZZ$1, 0))</f>
        <v/>
      </c>
      <c r="C374">
        <f>INDEX(resultados!$A$2:$ZZ$1352, 368, MATCH($B$3, resultados!$A$1:$ZZ$1, 0))</f>
        <v/>
      </c>
    </row>
    <row r="375">
      <c r="A375">
        <f>INDEX(resultados!$A$2:$ZZ$1352, 369, MATCH($B$1, resultados!$A$1:$ZZ$1, 0))</f>
        <v/>
      </c>
      <c r="B375">
        <f>INDEX(resultados!$A$2:$ZZ$1352, 369, MATCH($B$2, resultados!$A$1:$ZZ$1, 0))</f>
        <v/>
      </c>
      <c r="C375">
        <f>INDEX(resultados!$A$2:$ZZ$1352, 369, MATCH($B$3, resultados!$A$1:$ZZ$1, 0))</f>
        <v/>
      </c>
    </row>
    <row r="376">
      <c r="A376">
        <f>INDEX(resultados!$A$2:$ZZ$1352, 370, MATCH($B$1, resultados!$A$1:$ZZ$1, 0))</f>
        <v/>
      </c>
      <c r="B376">
        <f>INDEX(resultados!$A$2:$ZZ$1352, 370, MATCH($B$2, resultados!$A$1:$ZZ$1, 0))</f>
        <v/>
      </c>
      <c r="C376">
        <f>INDEX(resultados!$A$2:$ZZ$1352, 370, MATCH($B$3, resultados!$A$1:$ZZ$1, 0))</f>
        <v/>
      </c>
    </row>
    <row r="377">
      <c r="A377">
        <f>INDEX(resultados!$A$2:$ZZ$1352, 371, MATCH($B$1, resultados!$A$1:$ZZ$1, 0))</f>
        <v/>
      </c>
      <c r="B377">
        <f>INDEX(resultados!$A$2:$ZZ$1352, 371, MATCH($B$2, resultados!$A$1:$ZZ$1, 0))</f>
        <v/>
      </c>
      <c r="C377">
        <f>INDEX(resultados!$A$2:$ZZ$1352, 371, MATCH($B$3, resultados!$A$1:$ZZ$1, 0))</f>
        <v/>
      </c>
    </row>
    <row r="378">
      <c r="A378">
        <f>INDEX(resultados!$A$2:$ZZ$1352, 372, MATCH($B$1, resultados!$A$1:$ZZ$1, 0))</f>
        <v/>
      </c>
      <c r="B378">
        <f>INDEX(resultados!$A$2:$ZZ$1352, 372, MATCH($B$2, resultados!$A$1:$ZZ$1, 0))</f>
        <v/>
      </c>
      <c r="C378">
        <f>INDEX(resultados!$A$2:$ZZ$1352, 372, MATCH($B$3, resultados!$A$1:$ZZ$1, 0))</f>
        <v/>
      </c>
    </row>
    <row r="379">
      <c r="A379">
        <f>INDEX(resultados!$A$2:$ZZ$1352, 373, MATCH($B$1, resultados!$A$1:$ZZ$1, 0))</f>
        <v/>
      </c>
      <c r="B379">
        <f>INDEX(resultados!$A$2:$ZZ$1352, 373, MATCH($B$2, resultados!$A$1:$ZZ$1, 0))</f>
        <v/>
      </c>
      <c r="C379">
        <f>INDEX(resultados!$A$2:$ZZ$1352, 373, MATCH($B$3, resultados!$A$1:$ZZ$1, 0))</f>
        <v/>
      </c>
    </row>
    <row r="380">
      <c r="A380">
        <f>INDEX(resultados!$A$2:$ZZ$1352, 374, MATCH($B$1, resultados!$A$1:$ZZ$1, 0))</f>
        <v/>
      </c>
      <c r="B380">
        <f>INDEX(resultados!$A$2:$ZZ$1352, 374, MATCH($B$2, resultados!$A$1:$ZZ$1, 0))</f>
        <v/>
      </c>
      <c r="C380">
        <f>INDEX(resultados!$A$2:$ZZ$1352, 374, MATCH($B$3, resultados!$A$1:$ZZ$1, 0))</f>
        <v/>
      </c>
    </row>
    <row r="381">
      <c r="A381">
        <f>INDEX(resultados!$A$2:$ZZ$1352, 375, MATCH($B$1, resultados!$A$1:$ZZ$1, 0))</f>
        <v/>
      </c>
      <c r="B381">
        <f>INDEX(resultados!$A$2:$ZZ$1352, 375, MATCH($B$2, resultados!$A$1:$ZZ$1, 0))</f>
        <v/>
      </c>
      <c r="C381">
        <f>INDEX(resultados!$A$2:$ZZ$1352, 375, MATCH($B$3, resultados!$A$1:$ZZ$1, 0))</f>
        <v/>
      </c>
    </row>
    <row r="382">
      <c r="A382">
        <f>INDEX(resultados!$A$2:$ZZ$1352, 376, MATCH($B$1, resultados!$A$1:$ZZ$1, 0))</f>
        <v/>
      </c>
      <c r="B382">
        <f>INDEX(resultados!$A$2:$ZZ$1352, 376, MATCH($B$2, resultados!$A$1:$ZZ$1, 0))</f>
        <v/>
      </c>
      <c r="C382">
        <f>INDEX(resultados!$A$2:$ZZ$1352, 376, MATCH($B$3, resultados!$A$1:$ZZ$1, 0))</f>
        <v/>
      </c>
    </row>
    <row r="383">
      <c r="A383">
        <f>INDEX(resultados!$A$2:$ZZ$1352, 377, MATCH($B$1, resultados!$A$1:$ZZ$1, 0))</f>
        <v/>
      </c>
      <c r="B383">
        <f>INDEX(resultados!$A$2:$ZZ$1352, 377, MATCH($B$2, resultados!$A$1:$ZZ$1, 0))</f>
        <v/>
      </c>
      <c r="C383">
        <f>INDEX(resultados!$A$2:$ZZ$1352, 377, MATCH($B$3, resultados!$A$1:$ZZ$1, 0))</f>
        <v/>
      </c>
    </row>
    <row r="384">
      <c r="A384">
        <f>INDEX(resultados!$A$2:$ZZ$1352, 378, MATCH($B$1, resultados!$A$1:$ZZ$1, 0))</f>
        <v/>
      </c>
      <c r="B384">
        <f>INDEX(resultados!$A$2:$ZZ$1352, 378, MATCH($B$2, resultados!$A$1:$ZZ$1, 0))</f>
        <v/>
      </c>
      <c r="C384">
        <f>INDEX(resultados!$A$2:$ZZ$1352, 378, MATCH($B$3, resultados!$A$1:$ZZ$1, 0))</f>
        <v/>
      </c>
    </row>
    <row r="385">
      <c r="A385">
        <f>INDEX(resultados!$A$2:$ZZ$1352, 379, MATCH($B$1, resultados!$A$1:$ZZ$1, 0))</f>
        <v/>
      </c>
      <c r="B385">
        <f>INDEX(resultados!$A$2:$ZZ$1352, 379, MATCH($B$2, resultados!$A$1:$ZZ$1, 0))</f>
        <v/>
      </c>
      <c r="C385">
        <f>INDEX(resultados!$A$2:$ZZ$1352, 379, MATCH($B$3, resultados!$A$1:$ZZ$1, 0))</f>
        <v/>
      </c>
    </row>
    <row r="386">
      <c r="A386">
        <f>INDEX(resultados!$A$2:$ZZ$1352, 380, MATCH($B$1, resultados!$A$1:$ZZ$1, 0))</f>
        <v/>
      </c>
      <c r="B386">
        <f>INDEX(resultados!$A$2:$ZZ$1352, 380, MATCH($B$2, resultados!$A$1:$ZZ$1, 0))</f>
        <v/>
      </c>
      <c r="C386">
        <f>INDEX(resultados!$A$2:$ZZ$1352, 380, MATCH($B$3, resultados!$A$1:$ZZ$1, 0))</f>
        <v/>
      </c>
    </row>
    <row r="387">
      <c r="A387">
        <f>INDEX(resultados!$A$2:$ZZ$1352, 381, MATCH($B$1, resultados!$A$1:$ZZ$1, 0))</f>
        <v/>
      </c>
      <c r="B387">
        <f>INDEX(resultados!$A$2:$ZZ$1352, 381, MATCH($B$2, resultados!$A$1:$ZZ$1, 0))</f>
        <v/>
      </c>
      <c r="C387">
        <f>INDEX(resultados!$A$2:$ZZ$1352, 381, MATCH($B$3, resultados!$A$1:$ZZ$1, 0))</f>
        <v/>
      </c>
    </row>
    <row r="388">
      <c r="A388">
        <f>INDEX(resultados!$A$2:$ZZ$1352, 382, MATCH($B$1, resultados!$A$1:$ZZ$1, 0))</f>
        <v/>
      </c>
      <c r="B388">
        <f>INDEX(resultados!$A$2:$ZZ$1352, 382, MATCH($B$2, resultados!$A$1:$ZZ$1, 0))</f>
        <v/>
      </c>
      <c r="C388">
        <f>INDEX(resultados!$A$2:$ZZ$1352, 382, MATCH($B$3, resultados!$A$1:$ZZ$1, 0))</f>
        <v/>
      </c>
    </row>
    <row r="389">
      <c r="A389">
        <f>INDEX(resultados!$A$2:$ZZ$1352, 383, MATCH($B$1, resultados!$A$1:$ZZ$1, 0))</f>
        <v/>
      </c>
      <c r="B389">
        <f>INDEX(resultados!$A$2:$ZZ$1352, 383, MATCH($B$2, resultados!$A$1:$ZZ$1, 0))</f>
        <v/>
      </c>
      <c r="C389">
        <f>INDEX(resultados!$A$2:$ZZ$1352, 383, MATCH($B$3, resultados!$A$1:$ZZ$1, 0))</f>
        <v/>
      </c>
    </row>
    <row r="390">
      <c r="A390">
        <f>INDEX(resultados!$A$2:$ZZ$1352, 384, MATCH($B$1, resultados!$A$1:$ZZ$1, 0))</f>
        <v/>
      </c>
      <c r="B390">
        <f>INDEX(resultados!$A$2:$ZZ$1352, 384, MATCH($B$2, resultados!$A$1:$ZZ$1, 0))</f>
        <v/>
      </c>
      <c r="C390">
        <f>INDEX(resultados!$A$2:$ZZ$1352, 384, MATCH($B$3, resultados!$A$1:$ZZ$1, 0))</f>
        <v/>
      </c>
    </row>
    <row r="391">
      <c r="A391">
        <f>INDEX(resultados!$A$2:$ZZ$1352, 385, MATCH($B$1, resultados!$A$1:$ZZ$1, 0))</f>
        <v/>
      </c>
      <c r="B391">
        <f>INDEX(resultados!$A$2:$ZZ$1352, 385, MATCH($B$2, resultados!$A$1:$ZZ$1, 0))</f>
        <v/>
      </c>
      <c r="C391">
        <f>INDEX(resultados!$A$2:$ZZ$1352, 385, MATCH($B$3, resultados!$A$1:$ZZ$1, 0))</f>
        <v/>
      </c>
    </row>
    <row r="392">
      <c r="A392">
        <f>INDEX(resultados!$A$2:$ZZ$1352, 386, MATCH($B$1, resultados!$A$1:$ZZ$1, 0))</f>
        <v/>
      </c>
      <c r="B392">
        <f>INDEX(resultados!$A$2:$ZZ$1352, 386, MATCH($B$2, resultados!$A$1:$ZZ$1, 0))</f>
        <v/>
      </c>
      <c r="C392">
        <f>INDEX(resultados!$A$2:$ZZ$1352, 386, MATCH($B$3, resultados!$A$1:$ZZ$1, 0))</f>
        <v/>
      </c>
    </row>
    <row r="393">
      <c r="A393">
        <f>INDEX(resultados!$A$2:$ZZ$1352, 387, MATCH($B$1, resultados!$A$1:$ZZ$1, 0))</f>
        <v/>
      </c>
      <c r="B393">
        <f>INDEX(resultados!$A$2:$ZZ$1352, 387, MATCH($B$2, resultados!$A$1:$ZZ$1, 0))</f>
        <v/>
      </c>
      <c r="C393">
        <f>INDEX(resultados!$A$2:$ZZ$1352, 387, MATCH($B$3, resultados!$A$1:$ZZ$1, 0))</f>
        <v/>
      </c>
    </row>
    <row r="394">
      <c r="A394">
        <f>INDEX(resultados!$A$2:$ZZ$1352, 388, MATCH($B$1, resultados!$A$1:$ZZ$1, 0))</f>
        <v/>
      </c>
      <c r="B394">
        <f>INDEX(resultados!$A$2:$ZZ$1352, 388, MATCH($B$2, resultados!$A$1:$ZZ$1, 0))</f>
        <v/>
      </c>
      <c r="C394">
        <f>INDEX(resultados!$A$2:$ZZ$1352, 388, MATCH($B$3, resultados!$A$1:$ZZ$1, 0))</f>
        <v/>
      </c>
    </row>
    <row r="395">
      <c r="A395">
        <f>INDEX(resultados!$A$2:$ZZ$1352, 389, MATCH($B$1, resultados!$A$1:$ZZ$1, 0))</f>
        <v/>
      </c>
      <c r="B395">
        <f>INDEX(resultados!$A$2:$ZZ$1352, 389, MATCH($B$2, resultados!$A$1:$ZZ$1, 0))</f>
        <v/>
      </c>
      <c r="C395">
        <f>INDEX(resultados!$A$2:$ZZ$1352, 389, MATCH($B$3, resultados!$A$1:$ZZ$1, 0))</f>
        <v/>
      </c>
    </row>
    <row r="396">
      <c r="A396">
        <f>INDEX(resultados!$A$2:$ZZ$1352, 390, MATCH($B$1, resultados!$A$1:$ZZ$1, 0))</f>
        <v/>
      </c>
      <c r="B396">
        <f>INDEX(resultados!$A$2:$ZZ$1352, 390, MATCH($B$2, resultados!$A$1:$ZZ$1, 0))</f>
        <v/>
      </c>
      <c r="C396">
        <f>INDEX(resultados!$A$2:$ZZ$1352, 390, MATCH($B$3, resultados!$A$1:$ZZ$1, 0))</f>
        <v/>
      </c>
    </row>
    <row r="397">
      <c r="A397">
        <f>INDEX(resultados!$A$2:$ZZ$1352, 391, MATCH($B$1, resultados!$A$1:$ZZ$1, 0))</f>
        <v/>
      </c>
      <c r="B397">
        <f>INDEX(resultados!$A$2:$ZZ$1352, 391, MATCH($B$2, resultados!$A$1:$ZZ$1, 0))</f>
        <v/>
      </c>
      <c r="C397">
        <f>INDEX(resultados!$A$2:$ZZ$1352, 391, MATCH($B$3, resultados!$A$1:$ZZ$1, 0))</f>
        <v/>
      </c>
    </row>
    <row r="398">
      <c r="A398">
        <f>INDEX(resultados!$A$2:$ZZ$1352, 392, MATCH($B$1, resultados!$A$1:$ZZ$1, 0))</f>
        <v/>
      </c>
      <c r="B398">
        <f>INDEX(resultados!$A$2:$ZZ$1352, 392, MATCH($B$2, resultados!$A$1:$ZZ$1, 0))</f>
        <v/>
      </c>
      <c r="C398">
        <f>INDEX(resultados!$A$2:$ZZ$1352, 392, MATCH($B$3, resultados!$A$1:$ZZ$1, 0))</f>
        <v/>
      </c>
    </row>
    <row r="399">
      <c r="A399">
        <f>INDEX(resultados!$A$2:$ZZ$1352, 393, MATCH($B$1, resultados!$A$1:$ZZ$1, 0))</f>
        <v/>
      </c>
      <c r="B399">
        <f>INDEX(resultados!$A$2:$ZZ$1352, 393, MATCH($B$2, resultados!$A$1:$ZZ$1, 0))</f>
        <v/>
      </c>
      <c r="C399">
        <f>INDEX(resultados!$A$2:$ZZ$1352, 393, MATCH($B$3, resultados!$A$1:$ZZ$1, 0))</f>
        <v/>
      </c>
    </row>
    <row r="400">
      <c r="A400">
        <f>INDEX(resultados!$A$2:$ZZ$1352, 394, MATCH($B$1, resultados!$A$1:$ZZ$1, 0))</f>
        <v/>
      </c>
      <c r="B400">
        <f>INDEX(resultados!$A$2:$ZZ$1352, 394, MATCH($B$2, resultados!$A$1:$ZZ$1, 0))</f>
        <v/>
      </c>
      <c r="C400">
        <f>INDEX(resultados!$A$2:$ZZ$1352, 394, MATCH($B$3, resultados!$A$1:$ZZ$1, 0))</f>
        <v/>
      </c>
    </row>
    <row r="401">
      <c r="A401">
        <f>INDEX(resultados!$A$2:$ZZ$1352, 395, MATCH($B$1, resultados!$A$1:$ZZ$1, 0))</f>
        <v/>
      </c>
      <c r="B401">
        <f>INDEX(resultados!$A$2:$ZZ$1352, 395, MATCH($B$2, resultados!$A$1:$ZZ$1, 0))</f>
        <v/>
      </c>
      <c r="C401">
        <f>INDEX(resultados!$A$2:$ZZ$1352, 395, MATCH($B$3, resultados!$A$1:$ZZ$1, 0))</f>
        <v/>
      </c>
    </row>
    <row r="402">
      <c r="A402">
        <f>INDEX(resultados!$A$2:$ZZ$1352, 396, MATCH($B$1, resultados!$A$1:$ZZ$1, 0))</f>
        <v/>
      </c>
      <c r="B402">
        <f>INDEX(resultados!$A$2:$ZZ$1352, 396, MATCH($B$2, resultados!$A$1:$ZZ$1, 0))</f>
        <v/>
      </c>
      <c r="C402">
        <f>INDEX(resultados!$A$2:$ZZ$1352, 396, MATCH($B$3, resultados!$A$1:$ZZ$1, 0))</f>
        <v/>
      </c>
    </row>
    <row r="403">
      <c r="A403">
        <f>INDEX(resultados!$A$2:$ZZ$1352, 397, MATCH($B$1, resultados!$A$1:$ZZ$1, 0))</f>
        <v/>
      </c>
      <c r="B403">
        <f>INDEX(resultados!$A$2:$ZZ$1352, 397, MATCH($B$2, resultados!$A$1:$ZZ$1, 0))</f>
        <v/>
      </c>
      <c r="C403">
        <f>INDEX(resultados!$A$2:$ZZ$1352, 397, MATCH($B$3, resultados!$A$1:$ZZ$1, 0))</f>
        <v/>
      </c>
    </row>
    <row r="404">
      <c r="A404">
        <f>INDEX(resultados!$A$2:$ZZ$1352, 398, MATCH($B$1, resultados!$A$1:$ZZ$1, 0))</f>
        <v/>
      </c>
      <c r="B404">
        <f>INDEX(resultados!$A$2:$ZZ$1352, 398, MATCH($B$2, resultados!$A$1:$ZZ$1, 0))</f>
        <v/>
      </c>
      <c r="C404">
        <f>INDEX(resultados!$A$2:$ZZ$1352, 398, MATCH($B$3, resultados!$A$1:$ZZ$1, 0))</f>
        <v/>
      </c>
    </row>
    <row r="405">
      <c r="A405">
        <f>INDEX(resultados!$A$2:$ZZ$1352, 399, MATCH($B$1, resultados!$A$1:$ZZ$1, 0))</f>
        <v/>
      </c>
      <c r="B405">
        <f>INDEX(resultados!$A$2:$ZZ$1352, 399, MATCH($B$2, resultados!$A$1:$ZZ$1, 0))</f>
        <v/>
      </c>
      <c r="C405">
        <f>INDEX(resultados!$A$2:$ZZ$1352, 399, MATCH($B$3, resultados!$A$1:$ZZ$1, 0))</f>
        <v/>
      </c>
    </row>
    <row r="406">
      <c r="A406">
        <f>INDEX(resultados!$A$2:$ZZ$1352, 400, MATCH($B$1, resultados!$A$1:$ZZ$1, 0))</f>
        <v/>
      </c>
      <c r="B406">
        <f>INDEX(resultados!$A$2:$ZZ$1352, 400, MATCH($B$2, resultados!$A$1:$ZZ$1, 0))</f>
        <v/>
      </c>
      <c r="C406">
        <f>INDEX(resultados!$A$2:$ZZ$1352, 400, MATCH($B$3, resultados!$A$1:$ZZ$1, 0))</f>
        <v/>
      </c>
    </row>
    <row r="407">
      <c r="A407">
        <f>INDEX(resultados!$A$2:$ZZ$1352, 401, MATCH($B$1, resultados!$A$1:$ZZ$1, 0))</f>
        <v/>
      </c>
      <c r="B407">
        <f>INDEX(resultados!$A$2:$ZZ$1352, 401, MATCH($B$2, resultados!$A$1:$ZZ$1, 0))</f>
        <v/>
      </c>
      <c r="C407">
        <f>INDEX(resultados!$A$2:$ZZ$1352, 401, MATCH($B$3, resultados!$A$1:$ZZ$1, 0))</f>
        <v/>
      </c>
    </row>
    <row r="408">
      <c r="A408">
        <f>INDEX(resultados!$A$2:$ZZ$1352, 402, MATCH($B$1, resultados!$A$1:$ZZ$1, 0))</f>
        <v/>
      </c>
      <c r="B408">
        <f>INDEX(resultados!$A$2:$ZZ$1352, 402, MATCH($B$2, resultados!$A$1:$ZZ$1, 0))</f>
        <v/>
      </c>
      <c r="C408">
        <f>INDEX(resultados!$A$2:$ZZ$1352, 402, MATCH($B$3, resultados!$A$1:$ZZ$1, 0))</f>
        <v/>
      </c>
    </row>
    <row r="409">
      <c r="A409">
        <f>INDEX(resultados!$A$2:$ZZ$1352, 403, MATCH($B$1, resultados!$A$1:$ZZ$1, 0))</f>
        <v/>
      </c>
      <c r="B409">
        <f>INDEX(resultados!$A$2:$ZZ$1352, 403, MATCH($B$2, resultados!$A$1:$ZZ$1, 0))</f>
        <v/>
      </c>
      <c r="C409">
        <f>INDEX(resultados!$A$2:$ZZ$1352, 403, MATCH($B$3, resultados!$A$1:$ZZ$1, 0))</f>
        <v/>
      </c>
    </row>
    <row r="410">
      <c r="A410">
        <f>INDEX(resultados!$A$2:$ZZ$1352, 404, MATCH($B$1, resultados!$A$1:$ZZ$1, 0))</f>
        <v/>
      </c>
      <c r="B410">
        <f>INDEX(resultados!$A$2:$ZZ$1352, 404, MATCH($B$2, resultados!$A$1:$ZZ$1, 0))</f>
        <v/>
      </c>
      <c r="C410">
        <f>INDEX(resultados!$A$2:$ZZ$1352, 404, MATCH($B$3, resultados!$A$1:$ZZ$1, 0))</f>
        <v/>
      </c>
    </row>
    <row r="411">
      <c r="A411">
        <f>INDEX(resultados!$A$2:$ZZ$1352, 405, MATCH($B$1, resultados!$A$1:$ZZ$1, 0))</f>
        <v/>
      </c>
      <c r="B411">
        <f>INDEX(resultados!$A$2:$ZZ$1352, 405, MATCH($B$2, resultados!$A$1:$ZZ$1, 0))</f>
        <v/>
      </c>
      <c r="C411">
        <f>INDEX(resultados!$A$2:$ZZ$1352, 405, MATCH($B$3, resultados!$A$1:$ZZ$1, 0))</f>
        <v/>
      </c>
    </row>
    <row r="412">
      <c r="A412">
        <f>INDEX(resultados!$A$2:$ZZ$1352, 406, MATCH($B$1, resultados!$A$1:$ZZ$1, 0))</f>
        <v/>
      </c>
      <c r="B412">
        <f>INDEX(resultados!$A$2:$ZZ$1352, 406, MATCH($B$2, resultados!$A$1:$ZZ$1, 0))</f>
        <v/>
      </c>
      <c r="C412">
        <f>INDEX(resultados!$A$2:$ZZ$1352, 406, MATCH($B$3, resultados!$A$1:$ZZ$1, 0))</f>
        <v/>
      </c>
    </row>
    <row r="413">
      <c r="A413">
        <f>INDEX(resultados!$A$2:$ZZ$1352, 407, MATCH($B$1, resultados!$A$1:$ZZ$1, 0))</f>
        <v/>
      </c>
      <c r="B413">
        <f>INDEX(resultados!$A$2:$ZZ$1352, 407, MATCH($B$2, resultados!$A$1:$ZZ$1, 0))</f>
        <v/>
      </c>
      <c r="C413">
        <f>INDEX(resultados!$A$2:$ZZ$1352, 407, MATCH($B$3, resultados!$A$1:$ZZ$1, 0))</f>
        <v/>
      </c>
    </row>
    <row r="414">
      <c r="A414">
        <f>INDEX(resultados!$A$2:$ZZ$1352, 408, MATCH($B$1, resultados!$A$1:$ZZ$1, 0))</f>
        <v/>
      </c>
      <c r="B414">
        <f>INDEX(resultados!$A$2:$ZZ$1352, 408, MATCH($B$2, resultados!$A$1:$ZZ$1, 0))</f>
        <v/>
      </c>
      <c r="C414">
        <f>INDEX(resultados!$A$2:$ZZ$1352, 408, MATCH($B$3, resultados!$A$1:$ZZ$1, 0))</f>
        <v/>
      </c>
    </row>
    <row r="415">
      <c r="A415">
        <f>INDEX(resultados!$A$2:$ZZ$1352, 409, MATCH($B$1, resultados!$A$1:$ZZ$1, 0))</f>
        <v/>
      </c>
      <c r="B415">
        <f>INDEX(resultados!$A$2:$ZZ$1352, 409, MATCH($B$2, resultados!$A$1:$ZZ$1, 0))</f>
        <v/>
      </c>
      <c r="C415">
        <f>INDEX(resultados!$A$2:$ZZ$1352, 409, MATCH($B$3, resultados!$A$1:$ZZ$1, 0))</f>
        <v/>
      </c>
    </row>
    <row r="416">
      <c r="A416">
        <f>INDEX(resultados!$A$2:$ZZ$1352, 410, MATCH($B$1, resultados!$A$1:$ZZ$1, 0))</f>
        <v/>
      </c>
      <c r="B416">
        <f>INDEX(resultados!$A$2:$ZZ$1352, 410, MATCH($B$2, resultados!$A$1:$ZZ$1, 0))</f>
        <v/>
      </c>
      <c r="C416">
        <f>INDEX(resultados!$A$2:$ZZ$1352, 410, MATCH($B$3, resultados!$A$1:$ZZ$1, 0))</f>
        <v/>
      </c>
    </row>
    <row r="417">
      <c r="A417">
        <f>INDEX(resultados!$A$2:$ZZ$1352, 411, MATCH($B$1, resultados!$A$1:$ZZ$1, 0))</f>
        <v/>
      </c>
      <c r="B417">
        <f>INDEX(resultados!$A$2:$ZZ$1352, 411, MATCH($B$2, resultados!$A$1:$ZZ$1, 0))</f>
        <v/>
      </c>
      <c r="C417">
        <f>INDEX(resultados!$A$2:$ZZ$1352, 411, MATCH($B$3, resultados!$A$1:$ZZ$1, 0))</f>
        <v/>
      </c>
    </row>
    <row r="418">
      <c r="A418">
        <f>INDEX(resultados!$A$2:$ZZ$1352, 412, MATCH($B$1, resultados!$A$1:$ZZ$1, 0))</f>
        <v/>
      </c>
      <c r="B418">
        <f>INDEX(resultados!$A$2:$ZZ$1352, 412, MATCH($B$2, resultados!$A$1:$ZZ$1, 0))</f>
        <v/>
      </c>
      <c r="C418">
        <f>INDEX(resultados!$A$2:$ZZ$1352, 412, MATCH($B$3, resultados!$A$1:$ZZ$1, 0))</f>
        <v/>
      </c>
    </row>
    <row r="419">
      <c r="A419">
        <f>INDEX(resultados!$A$2:$ZZ$1352, 413, MATCH($B$1, resultados!$A$1:$ZZ$1, 0))</f>
        <v/>
      </c>
      <c r="B419">
        <f>INDEX(resultados!$A$2:$ZZ$1352, 413, MATCH($B$2, resultados!$A$1:$ZZ$1, 0))</f>
        <v/>
      </c>
      <c r="C419">
        <f>INDEX(resultados!$A$2:$ZZ$1352, 413, MATCH($B$3, resultados!$A$1:$ZZ$1, 0))</f>
        <v/>
      </c>
    </row>
    <row r="420">
      <c r="A420">
        <f>INDEX(resultados!$A$2:$ZZ$1352, 414, MATCH($B$1, resultados!$A$1:$ZZ$1, 0))</f>
        <v/>
      </c>
      <c r="B420">
        <f>INDEX(resultados!$A$2:$ZZ$1352, 414, MATCH($B$2, resultados!$A$1:$ZZ$1, 0))</f>
        <v/>
      </c>
      <c r="C420">
        <f>INDEX(resultados!$A$2:$ZZ$1352, 414, MATCH($B$3, resultados!$A$1:$ZZ$1, 0))</f>
        <v/>
      </c>
    </row>
    <row r="421">
      <c r="A421">
        <f>INDEX(resultados!$A$2:$ZZ$1352, 415, MATCH($B$1, resultados!$A$1:$ZZ$1, 0))</f>
        <v/>
      </c>
      <c r="B421">
        <f>INDEX(resultados!$A$2:$ZZ$1352, 415, MATCH($B$2, resultados!$A$1:$ZZ$1, 0))</f>
        <v/>
      </c>
      <c r="C421">
        <f>INDEX(resultados!$A$2:$ZZ$1352, 415, MATCH($B$3, resultados!$A$1:$ZZ$1, 0))</f>
        <v/>
      </c>
    </row>
    <row r="422">
      <c r="A422">
        <f>INDEX(resultados!$A$2:$ZZ$1352, 416, MATCH($B$1, resultados!$A$1:$ZZ$1, 0))</f>
        <v/>
      </c>
      <c r="B422">
        <f>INDEX(resultados!$A$2:$ZZ$1352, 416, MATCH($B$2, resultados!$A$1:$ZZ$1, 0))</f>
        <v/>
      </c>
      <c r="C422">
        <f>INDEX(resultados!$A$2:$ZZ$1352, 416, MATCH($B$3, resultados!$A$1:$ZZ$1, 0))</f>
        <v/>
      </c>
    </row>
    <row r="423">
      <c r="A423">
        <f>INDEX(resultados!$A$2:$ZZ$1352, 417, MATCH($B$1, resultados!$A$1:$ZZ$1, 0))</f>
        <v/>
      </c>
      <c r="B423">
        <f>INDEX(resultados!$A$2:$ZZ$1352, 417, MATCH($B$2, resultados!$A$1:$ZZ$1, 0))</f>
        <v/>
      </c>
      <c r="C423">
        <f>INDEX(resultados!$A$2:$ZZ$1352, 417, MATCH($B$3, resultados!$A$1:$ZZ$1, 0))</f>
        <v/>
      </c>
    </row>
    <row r="424">
      <c r="A424">
        <f>INDEX(resultados!$A$2:$ZZ$1352, 418, MATCH($B$1, resultados!$A$1:$ZZ$1, 0))</f>
        <v/>
      </c>
      <c r="B424">
        <f>INDEX(resultados!$A$2:$ZZ$1352, 418, MATCH($B$2, resultados!$A$1:$ZZ$1, 0))</f>
        <v/>
      </c>
      <c r="C424">
        <f>INDEX(resultados!$A$2:$ZZ$1352, 418, MATCH($B$3, resultados!$A$1:$ZZ$1, 0))</f>
        <v/>
      </c>
    </row>
    <row r="425">
      <c r="A425">
        <f>INDEX(resultados!$A$2:$ZZ$1352, 419, MATCH($B$1, resultados!$A$1:$ZZ$1, 0))</f>
        <v/>
      </c>
      <c r="B425">
        <f>INDEX(resultados!$A$2:$ZZ$1352, 419, MATCH($B$2, resultados!$A$1:$ZZ$1, 0))</f>
        <v/>
      </c>
      <c r="C425">
        <f>INDEX(resultados!$A$2:$ZZ$1352, 419, MATCH($B$3, resultados!$A$1:$ZZ$1, 0))</f>
        <v/>
      </c>
    </row>
    <row r="426">
      <c r="A426">
        <f>INDEX(resultados!$A$2:$ZZ$1352, 420, MATCH($B$1, resultados!$A$1:$ZZ$1, 0))</f>
        <v/>
      </c>
      <c r="B426">
        <f>INDEX(resultados!$A$2:$ZZ$1352, 420, MATCH($B$2, resultados!$A$1:$ZZ$1, 0))</f>
        <v/>
      </c>
      <c r="C426">
        <f>INDEX(resultados!$A$2:$ZZ$1352, 420, MATCH($B$3, resultados!$A$1:$ZZ$1, 0))</f>
        <v/>
      </c>
    </row>
    <row r="427">
      <c r="A427">
        <f>INDEX(resultados!$A$2:$ZZ$1352, 421, MATCH($B$1, resultados!$A$1:$ZZ$1, 0))</f>
        <v/>
      </c>
      <c r="B427">
        <f>INDEX(resultados!$A$2:$ZZ$1352, 421, MATCH($B$2, resultados!$A$1:$ZZ$1, 0))</f>
        <v/>
      </c>
      <c r="C427">
        <f>INDEX(resultados!$A$2:$ZZ$1352, 421, MATCH($B$3, resultados!$A$1:$ZZ$1, 0))</f>
        <v/>
      </c>
    </row>
    <row r="428">
      <c r="A428">
        <f>INDEX(resultados!$A$2:$ZZ$1352, 422, MATCH($B$1, resultados!$A$1:$ZZ$1, 0))</f>
        <v/>
      </c>
      <c r="B428">
        <f>INDEX(resultados!$A$2:$ZZ$1352, 422, MATCH($B$2, resultados!$A$1:$ZZ$1, 0))</f>
        <v/>
      </c>
      <c r="C428">
        <f>INDEX(resultados!$A$2:$ZZ$1352, 422, MATCH($B$3, resultados!$A$1:$ZZ$1, 0))</f>
        <v/>
      </c>
    </row>
    <row r="429">
      <c r="A429">
        <f>INDEX(resultados!$A$2:$ZZ$1352, 423, MATCH($B$1, resultados!$A$1:$ZZ$1, 0))</f>
        <v/>
      </c>
      <c r="B429">
        <f>INDEX(resultados!$A$2:$ZZ$1352, 423, MATCH($B$2, resultados!$A$1:$ZZ$1, 0))</f>
        <v/>
      </c>
      <c r="C429">
        <f>INDEX(resultados!$A$2:$ZZ$1352, 423, MATCH($B$3, resultados!$A$1:$ZZ$1, 0))</f>
        <v/>
      </c>
    </row>
    <row r="430">
      <c r="A430">
        <f>INDEX(resultados!$A$2:$ZZ$1352, 424, MATCH($B$1, resultados!$A$1:$ZZ$1, 0))</f>
        <v/>
      </c>
      <c r="B430">
        <f>INDEX(resultados!$A$2:$ZZ$1352, 424, MATCH($B$2, resultados!$A$1:$ZZ$1, 0))</f>
        <v/>
      </c>
      <c r="C430">
        <f>INDEX(resultados!$A$2:$ZZ$1352, 424, MATCH($B$3, resultados!$A$1:$ZZ$1, 0))</f>
        <v/>
      </c>
    </row>
    <row r="431">
      <c r="A431">
        <f>INDEX(resultados!$A$2:$ZZ$1352, 425, MATCH($B$1, resultados!$A$1:$ZZ$1, 0))</f>
        <v/>
      </c>
      <c r="B431">
        <f>INDEX(resultados!$A$2:$ZZ$1352, 425, MATCH($B$2, resultados!$A$1:$ZZ$1, 0))</f>
        <v/>
      </c>
      <c r="C431">
        <f>INDEX(resultados!$A$2:$ZZ$1352, 425, MATCH($B$3, resultados!$A$1:$ZZ$1, 0))</f>
        <v/>
      </c>
    </row>
    <row r="432">
      <c r="A432">
        <f>INDEX(resultados!$A$2:$ZZ$1352, 426, MATCH($B$1, resultados!$A$1:$ZZ$1, 0))</f>
        <v/>
      </c>
      <c r="B432">
        <f>INDEX(resultados!$A$2:$ZZ$1352, 426, MATCH($B$2, resultados!$A$1:$ZZ$1, 0))</f>
        <v/>
      </c>
      <c r="C432">
        <f>INDEX(resultados!$A$2:$ZZ$1352, 426, MATCH($B$3, resultados!$A$1:$ZZ$1, 0))</f>
        <v/>
      </c>
    </row>
    <row r="433">
      <c r="A433">
        <f>INDEX(resultados!$A$2:$ZZ$1352, 427, MATCH($B$1, resultados!$A$1:$ZZ$1, 0))</f>
        <v/>
      </c>
      <c r="B433">
        <f>INDEX(resultados!$A$2:$ZZ$1352, 427, MATCH($B$2, resultados!$A$1:$ZZ$1, 0))</f>
        <v/>
      </c>
      <c r="C433">
        <f>INDEX(resultados!$A$2:$ZZ$1352, 427, MATCH($B$3, resultados!$A$1:$ZZ$1, 0))</f>
        <v/>
      </c>
    </row>
    <row r="434">
      <c r="A434">
        <f>INDEX(resultados!$A$2:$ZZ$1352, 428, MATCH($B$1, resultados!$A$1:$ZZ$1, 0))</f>
        <v/>
      </c>
      <c r="B434">
        <f>INDEX(resultados!$A$2:$ZZ$1352, 428, MATCH($B$2, resultados!$A$1:$ZZ$1, 0))</f>
        <v/>
      </c>
      <c r="C434">
        <f>INDEX(resultados!$A$2:$ZZ$1352, 428, MATCH($B$3, resultados!$A$1:$ZZ$1, 0))</f>
        <v/>
      </c>
    </row>
    <row r="435">
      <c r="A435">
        <f>INDEX(resultados!$A$2:$ZZ$1352, 429, MATCH($B$1, resultados!$A$1:$ZZ$1, 0))</f>
        <v/>
      </c>
      <c r="B435">
        <f>INDEX(resultados!$A$2:$ZZ$1352, 429, MATCH($B$2, resultados!$A$1:$ZZ$1, 0))</f>
        <v/>
      </c>
      <c r="C435">
        <f>INDEX(resultados!$A$2:$ZZ$1352, 429, MATCH($B$3, resultados!$A$1:$ZZ$1, 0))</f>
        <v/>
      </c>
    </row>
    <row r="436">
      <c r="A436">
        <f>INDEX(resultados!$A$2:$ZZ$1352, 430, MATCH($B$1, resultados!$A$1:$ZZ$1, 0))</f>
        <v/>
      </c>
      <c r="B436">
        <f>INDEX(resultados!$A$2:$ZZ$1352, 430, MATCH($B$2, resultados!$A$1:$ZZ$1, 0))</f>
        <v/>
      </c>
      <c r="C436">
        <f>INDEX(resultados!$A$2:$ZZ$1352, 430, MATCH($B$3, resultados!$A$1:$ZZ$1, 0))</f>
        <v/>
      </c>
    </row>
    <row r="437">
      <c r="A437">
        <f>INDEX(resultados!$A$2:$ZZ$1352, 431, MATCH($B$1, resultados!$A$1:$ZZ$1, 0))</f>
        <v/>
      </c>
      <c r="B437">
        <f>INDEX(resultados!$A$2:$ZZ$1352, 431, MATCH($B$2, resultados!$A$1:$ZZ$1, 0))</f>
        <v/>
      </c>
      <c r="C437">
        <f>INDEX(resultados!$A$2:$ZZ$1352, 431, MATCH($B$3, resultados!$A$1:$ZZ$1, 0))</f>
        <v/>
      </c>
    </row>
    <row r="438">
      <c r="A438">
        <f>INDEX(resultados!$A$2:$ZZ$1352, 432, MATCH($B$1, resultados!$A$1:$ZZ$1, 0))</f>
        <v/>
      </c>
      <c r="B438">
        <f>INDEX(resultados!$A$2:$ZZ$1352, 432, MATCH($B$2, resultados!$A$1:$ZZ$1, 0))</f>
        <v/>
      </c>
      <c r="C438">
        <f>INDEX(resultados!$A$2:$ZZ$1352, 432, MATCH($B$3, resultados!$A$1:$ZZ$1, 0))</f>
        <v/>
      </c>
    </row>
    <row r="439">
      <c r="A439">
        <f>INDEX(resultados!$A$2:$ZZ$1352, 433, MATCH($B$1, resultados!$A$1:$ZZ$1, 0))</f>
        <v/>
      </c>
      <c r="B439">
        <f>INDEX(resultados!$A$2:$ZZ$1352, 433, MATCH($B$2, resultados!$A$1:$ZZ$1, 0))</f>
        <v/>
      </c>
      <c r="C439">
        <f>INDEX(resultados!$A$2:$ZZ$1352, 433, MATCH($B$3, resultados!$A$1:$ZZ$1, 0))</f>
        <v/>
      </c>
    </row>
    <row r="440">
      <c r="A440">
        <f>INDEX(resultados!$A$2:$ZZ$1352, 434, MATCH($B$1, resultados!$A$1:$ZZ$1, 0))</f>
        <v/>
      </c>
      <c r="B440">
        <f>INDEX(resultados!$A$2:$ZZ$1352, 434, MATCH($B$2, resultados!$A$1:$ZZ$1, 0))</f>
        <v/>
      </c>
      <c r="C440">
        <f>INDEX(resultados!$A$2:$ZZ$1352, 434, MATCH($B$3, resultados!$A$1:$ZZ$1, 0))</f>
        <v/>
      </c>
    </row>
    <row r="441">
      <c r="A441">
        <f>INDEX(resultados!$A$2:$ZZ$1352, 435, MATCH($B$1, resultados!$A$1:$ZZ$1, 0))</f>
        <v/>
      </c>
      <c r="B441">
        <f>INDEX(resultados!$A$2:$ZZ$1352, 435, MATCH($B$2, resultados!$A$1:$ZZ$1, 0))</f>
        <v/>
      </c>
      <c r="C441">
        <f>INDEX(resultados!$A$2:$ZZ$1352, 435, MATCH($B$3, resultados!$A$1:$ZZ$1, 0))</f>
        <v/>
      </c>
    </row>
    <row r="442">
      <c r="A442">
        <f>INDEX(resultados!$A$2:$ZZ$1352, 436, MATCH($B$1, resultados!$A$1:$ZZ$1, 0))</f>
        <v/>
      </c>
      <c r="B442">
        <f>INDEX(resultados!$A$2:$ZZ$1352, 436, MATCH($B$2, resultados!$A$1:$ZZ$1, 0))</f>
        <v/>
      </c>
      <c r="C442">
        <f>INDEX(resultados!$A$2:$ZZ$1352, 436, MATCH($B$3, resultados!$A$1:$ZZ$1, 0))</f>
        <v/>
      </c>
    </row>
    <row r="443">
      <c r="A443">
        <f>INDEX(resultados!$A$2:$ZZ$1352, 437, MATCH($B$1, resultados!$A$1:$ZZ$1, 0))</f>
        <v/>
      </c>
      <c r="B443">
        <f>INDEX(resultados!$A$2:$ZZ$1352, 437, MATCH($B$2, resultados!$A$1:$ZZ$1, 0))</f>
        <v/>
      </c>
      <c r="C443">
        <f>INDEX(resultados!$A$2:$ZZ$1352, 437, MATCH($B$3, resultados!$A$1:$ZZ$1, 0))</f>
        <v/>
      </c>
    </row>
    <row r="444">
      <c r="A444">
        <f>INDEX(resultados!$A$2:$ZZ$1352, 438, MATCH($B$1, resultados!$A$1:$ZZ$1, 0))</f>
        <v/>
      </c>
      <c r="B444">
        <f>INDEX(resultados!$A$2:$ZZ$1352, 438, MATCH($B$2, resultados!$A$1:$ZZ$1, 0))</f>
        <v/>
      </c>
      <c r="C444">
        <f>INDEX(resultados!$A$2:$ZZ$1352, 438, MATCH($B$3, resultados!$A$1:$ZZ$1, 0))</f>
        <v/>
      </c>
    </row>
    <row r="445">
      <c r="A445">
        <f>INDEX(resultados!$A$2:$ZZ$1352, 439, MATCH($B$1, resultados!$A$1:$ZZ$1, 0))</f>
        <v/>
      </c>
      <c r="B445">
        <f>INDEX(resultados!$A$2:$ZZ$1352, 439, MATCH($B$2, resultados!$A$1:$ZZ$1, 0))</f>
        <v/>
      </c>
      <c r="C445">
        <f>INDEX(resultados!$A$2:$ZZ$1352, 439, MATCH($B$3, resultados!$A$1:$ZZ$1, 0))</f>
        <v/>
      </c>
    </row>
    <row r="446">
      <c r="A446">
        <f>INDEX(resultados!$A$2:$ZZ$1352, 440, MATCH($B$1, resultados!$A$1:$ZZ$1, 0))</f>
        <v/>
      </c>
      <c r="B446">
        <f>INDEX(resultados!$A$2:$ZZ$1352, 440, MATCH($B$2, resultados!$A$1:$ZZ$1, 0))</f>
        <v/>
      </c>
      <c r="C446">
        <f>INDEX(resultados!$A$2:$ZZ$1352, 440, MATCH($B$3, resultados!$A$1:$ZZ$1, 0))</f>
        <v/>
      </c>
    </row>
    <row r="447">
      <c r="A447">
        <f>INDEX(resultados!$A$2:$ZZ$1352, 441, MATCH($B$1, resultados!$A$1:$ZZ$1, 0))</f>
        <v/>
      </c>
      <c r="B447">
        <f>INDEX(resultados!$A$2:$ZZ$1352, 441, MATCH($B$2, resultados!$A$1:$ZZ$1, 0))</f>
        <v/>
      </c>
      <c r="C447">
        <f>INDEX(resultados!$A$2:$ZZ$1352, 441, MATCH($B$3, resultados!$A$1:$ZZ$1, 0))</f>
        <v/>
      </c>
    </row>
    <row r="448">
      <c r="A448">
        <f>INDEX(resultados!$A$2:$ZZ$1352, 442, MATCH($B$1, resultados!$A$1:$ZZ$1, 0))</f>
        <v/>
      </c>
      <c r="B448">
        <f>INDEX(resultados!$A$2:$ZZ$1352, 442, MATCH($B$2, resultados!$A$1:$ZZ$1, 0))</f>
        <v/>
      </c>
      <c r="C448">
        <f>INDEX(resultados!$A$2:$ZZ$1352, 442, MATCH($B$3, resultados!$A$1:$ZZ$1, 0))</f>
        <v/>
      </c>
    </row>
    <row r="449">
      <c r="A449">
        <f>INDEX(resultados!$A$2:$ZZ$1352, 443, MATCH($B$1, resultados!$A$1:$ZZ$1, 0))</f>
        <v/>
      </c>
      <c r="B449">
        <f>INDEX(resultados!$A$2:$ZZ$1352, 443, MATCH($B$2, resultados!$A$1:$ZZ$1, 0))</f>
        <v/>
      </c>
      <c r="C449">
        <f>INDEX(resultados!$A$2:$ZZ$1352, 443, MATCH($B$3, resultados!$A$1:$ZZ$1, 0))</f>
        <v/>
      </c>
    </row>
    <row r="450">
      <c r="A450">
        <f>INDEX(resultados!$A$2:$ZZ$1352, 444, MATCH($B$1, resultados!$A$1:$ZZ$1, 0))</f>
        <v/>
      </c>
      <c r="B450">
        <f>INDEX(resultados!$A$2:$ZZ$1352, 444, MATCH($B$2, resultados!$A$1:$ZZ$1, 0))</f>
        <v/>
      </c>
      <c r="C450">
        <f>INDEX(resultados!$A$2:$ZZ$1352, 444, MATCH($B$3, resultados!$A$1:$ZZ$1, 0))</f>
        <v/>
      </c>
    </row>
    <row r="451">
      <c r="A451">
        <f>INDEX(resultados!$A$2:$ZZ$1352, 445, MATCH($B$1, resultados!$A$1:$ZZ$1, 0))</f>
        <v/>
      </c>
      <c r="B451">
        <f>INDEX(resultados!$A$2:$ZZ$1352, 445, MATCH($B$2, resultados!$A$1:$ZZ$1, 0))</f>
        <v/>
      </c>
      <c r="C451">
        <f>INDEX(resultados!$A$2:$ZZ$1352, 445, MATCH($B$3, resultados!$A$1:$ZZ$1, 0))</f>
        <v/>
      </c>
    </row>
    <row r="452">
      <c r="A452">
        <f>INDEX(resultados!$A$2:$ZZ$1352, 446, MATCH($B$1, resultados!$A$1:$ZZ$1, 0))</f>
        <v/>
      </c>
      <c r="B452">
        <f>INDEX(resultados!$A$2:$ZZ$1352, 446, MATCH($B$2, resultados!$A$1:$ZZ$1, 0))</f>
        <v/>
      </c>
      <c r="C452">
        <f>INDEX(resultados!$A$2:$ZZ$1352, 446, MATCH($B$3, resultados!$A$1:$ZZ$1, 0))</f>
        <v/>
      </c>
    </row>
    <row r="453">
      <c r="A453">
        <f>INDEX(resultados!$A$2:$ZZ$1352, 447, MATCH($B$1, resultados!$A$1:$ZZ$1, 0))</f>
        <v/>
      </c>
      <c r="B453">
        <f>INDEX(resultados!$A$2:$ZZ$1352, 447, MATCH($B$2, resultados!$A$1:$ZZ$1, 0))</f>
        <v/>
      </c>
      <c r="C453">
        <f>INDEX(resultados!$A$2:$ZZ$1352, 447, MATCH($B$3, resultados!$A$1:$ZZ$1, 0))</f>
        <v/>
      </c>
    </row>
    <row r="454">
      <c r="A454">
        <f>INDEX(resultados!$A$2:$ZZ$1352, 448, MATCH($B$1, resultados!$A$1:$ZZ$1, 0))</f>
        <v/>
      </c>
      <c r="B454">
        <f>INDEX(resultados!$A$2:$ZZ$1352, 448, MATCH($B$2, resultados!$A$1:$ZZ$1, 0))</f>
        <v/>
      </c>
      <c r="C454">
        <f>INDEX(resultados!$A$2:$ZZ$1352, 448, MATCH($B$3, resultados!$A$1:$ZZ$1, 0))</f>
        <v/>
      </c>
    </row>
    <row r="455">
      <c r="A455">
        <f>INDEX(resultados!$A$2:$ZZ$1352, 449, MATCH($B$1, resultados!$A$1:$ZZ$1, 0))</f>
        <v/>
      </c>
      <c r="B455">
        <f>INDEX(resultados!$A$2:$ZZ$1352, 449, MATCH($B$2, resultados!$A$1:$ZZ$1, 0))</f>
        <v/>
      </c>
      <c r="C455">
        <f>INDEX(resultados!$A$2:$ZZ$1352, 449, MATCH($B$3, resultados!$A$1:$ZZ$1, 0))</f>
        <v/>
      </c>
    </row>
    <row r="456">
      <c r="A456">
        <f>INDEX(resultados!$A$2:$ZZ$1352, 450, MATCH($B$1, resultados!$A$1:$ZZ$1, 0))</f>
        <v/>
      </c>
      <c r="B456">
        <f>INDEX(resultados!$A$2:$ZZ$1352, 450, MATCH($B$2, resultados!$A$1:$ZZ$1, 0))</f>
        <v/>
      </c>
      <c r="C456">
        <f>INDEX(resultados!$A$2:$ZZ$1352, 450, MATCH($B$3, resultados!$A$1:$ZZ$1, 0))</f>
        <v/>
      </c>
    </row>
    <row r="457">
      <c r="A457">
        <f>INDEX(resultados!$A$2:$ZZ$1352, 451, MATCH($B$1, resultados!$A$1:$ZZ$1, 0))</f>
        <v/>
      </c>
      <c r="B457">
        <f>INDEX(resultados!$A$2:$ZZ$1352, 451, MATCH($B$2, resultados!$A$1:$ZZ$1, 0))</f>
        <v/>
      </c>
      <c r="C457">
        <f>INDEX(resultados!$A$2:$ZZ$1352, 451, MATCH($B$3, resultados!$A$1:$ZZ$1, 0))</f>
        <v/>
      </c>
    </row>
    <row r="458">
      <c r="A458">
        <f>INDEX(resultados!$A$2:$ZZ$1352, 452, MATCH($B$1, resultados!$A$1:$ZZ$1, 0))</f>
        <v/>
      </c>
      <c r="B458">
        <f>INDEX(resultados!$A$2:$ZZ$1352, 452, MATCH($B$2, resultados!$A$1:$ZZ$1, 0))</f>
        <v/>
      </c>
      <c r="C458">
        <f>INDEX(resultados!$A$2:$ZZ$1352, 452, MATCH($B$3, resultados!$A$1:$ZZ$1, 0))</f>
        <v/>
      </c>
    </row>
    <row r="459">
      <c r="A459">
        <f>INDEX(resultados!$A$2:$ZZ$1352, 453, MATCH($B$1, resultados!$A$1:$ZZ$1, 0))</f>
        <v/>
      </c>
      <c r="B459">
        <f>INDEX(resultados!$A$2:$ZZ$1352, 453, MATCH($B$2, resultados!$A$1:$ZZ$1, 0))</f>
        <v/>
      </c>
      <c r="C459">
        <f>INDEX(resultados!$A$2:$ZZ$1352, 453, MATCH($B$3, resultados!$A$1:$ZZ$1, 0))</f>
        <v/>
      </c>
    </row>
    <row r="460">
      <c r="A460">
        <f>INDEX(resultados!$A$2:$ZZ$1352, 454, MATCH($B$1, resultados!$A$1:$ZZ$1, 0))</f>
        <v/>
      </c>
      <c r="B460">
        <f>INDEX(resultados!$A$2:$ZZ$1352, 454, MATCH($B$2, resultados!$A$1:$ZZ$1, 0))</f>
        <v/>
      </c>
      <c r="C460">
        <f>INDEX(resultados!$A$2:$ZZ$1352, 454, MATCH($B$3, resultados!$A$1:$ZZ$1, 0))</f>
        <v/>
      </c>
    </row>
    <row r="461">
      <c r="A461">
        <f>INDEX(resultados!$A$2:$ZZ$1352, 455, MATCH($B$1, resultados!$A$1:$ZZ$1, 0))</f>
        <v/>
      </c>
      <c r="B461">
        <f>INDEX(resultados!$A$2:$ZZ$1352, 455, MATCH($B$2, resultados!$A$1:$ZZ$1, 0))</f>
        <v/>
      </c>
      <c r="C461">
        <f>INDEX(resultados!$A$2:$ZZ$1352, 455, MATCH($B$3, resultados!$A$1:$ZZ$1, 0))</f>
        <v/>
      </c>
    </row>
    <row r="462">
      <c r="A462">
        <f>INDEX(resultados!$A$2:$ZZ$1352, 456, MATCH($B$1, resultados!$A$1:$ZZ$1, 0))</f>
        <v/>
      </c>
      <c r="B462">
        <f>INDEX(resultados!$A$2:$ZZ$1352, 456, MATCH($B$2, resultados!$A$1:$ZZ$1, 0))</f>
        <v/>
      </c>
      <c r="C462">
        <f>INDEX(resultados!$A$2:$ZZ$1352, 456, MATCH($B$3, resultados!$A$1:$ZZ$1, 0))</f>
        <v/>
      </c>
    </row>
    <row r="463">
      <c r="A463">
        <f>INDEX(resultados!$A$2:$ZZ$1352, 457, MATCH($B$1, resultados!$A$1:$ZZ$1, 0))</f>
        <v/>
      </c>
      <c r="B463">
        <f>INDEX(resultados!$A$2:$ZZ$1352, 457, MATCH($B$2, resultados!$A$1:$ZZ$1, 0))</f>
        <v/>
      </c>
      <c r="C463">
        <f>INDEX(resultados!$A$2:$ZZ$1352, 457, MATCH($B$3, resultados!$A$1:$ZZ$1, 0))</f>
        <v/>
      </c>
    </row>
    <row r="464">
      <c r="A464">
        <f>INDEX(resultados!$A$2:$ZZ$1352, 458, MATCH($B$1, resultados!$A$1:$ZZ$1, 0))</f>
        <v/>
      </c>
      <c r="B464">
        <f>INDEX(resultados!$A$2:$ZZ$1352, 458, MATCH($B$2, resultados!$A$1:$ZZ$1, 0))</f>
        <v/>
      </c>
      <c r="C464">
        <f>INDEX(resultados!$A$2:$ZZ$1352, 458, MATCH($B$3, resultados!$A$1:$ZZ$1, 0))</f>
        <v/>
      </c>
    </row>
    <row r="465">
      <c r="A465">
        <f>INDEX(resultados!$A$2:$ZZ$1352, 459, MATCH($B$1, resultados!$A$1:$ZZ$1, 0))</f>
        <v/>
      </c>
      <c r="B465">
        <f>INDEX(resultados!$A$2:$ZZ$1352, 459, MATCH($B$2, resultados!$A$1:$ZZ$1, 0))</f>
        <v/>
      </c>
      <c r="C465">
        <f>INDEX(resultados!$A$2:$ZZ$1352, 459, MATCH($B$3, resultados!$A$1:$ZZ$1, 0))</f>
        <v/>
      </c>
    </row>
    <row r="466">
      <c r="A466">
        <f>INDEX(resultados!$A$2:$ZZ$1352, 460, MATCH($B$1, resultados!$A$1:$ZZ$1, 0))</f>
        <v/>
      </c>
      <c r="B466">
        <f>INDEX(resultados!$A$2:$ZZ$1352, 460, MATCH($B$2, resultados!$A$1:$ZZ$1, 0))</f>
        <v/>
      </c>
      <c r="C466">
        <f>INDEX(resultados!$A$2:$ZZ$1352, 460, MATCH($B$3, resultados!$A$1:$ZZ$1, 0))</f>
        <v/>
      </c>
    </row>
    <row r="467">
      <c r="A467">
        <f>INDEX(resultados!$A$2:$ZZ$1352, 461, MATCH($B$1, resultados!$A$1:$ZZ$1, 0))</f>
        <v/>
      </c>
      <c r="B467">
        <f>INDEX(resultados!$A$2:$ZZ$1352, 461, MATCH($B$2, resultados!$A$1:$ZZ$1, 0))</f>
        <v/>
      </c>
      <c r="C467">
        <f>INDEX(resultados!$A$2:$ZZ$1352, 461, MATCH($B$3, resultados!$A$1:$ZZ$1, 0))</f>
        <v/>
      </c>
    </row>
    <row r="468">
      <c r="A468">
        <f>INDEX(resultados!$A$2:$ZZ$1352, 462, MATCH($B$1, resultados!$A$1:$ZZ$1, 0))</f>
        <v/>
      </c>
      <c r="B468">
        <f>INDEX(resultados!$A$2:$ZZ$1352, 462, MATCH($B$2, resultados!$A$1:$ZZ$1, 0))</f>
        <v/>
      </c>
      <c r="C468">
        <f>INDEX(resultados!$A$2:$ZZ$1352, 462, MATCH($B$3, resultados!$A$1:$ZZ$1, 0))</f>
        <v/>
      </c>
    </row>
    <row r="469">
      <c r="A469">
        <f>INDEX(resultados!$A$2:$ZZ$1352, 463, MATCH($B$1, resultados!$A$1:$ZZ$1, 0))</f>
        <v/>
      </c>
      <c r="B469">
        <f>INDEX(resultados!$A$2:$ZZ$1352, 463, MATCH($B$2, resultados!$A$1:$ZZ$1, 0))</f>
        <v/>
      </c>
      <c r="C469">
        <f>INDEX(resultados!$A$2:$ZZ$1352, 463, MATCH($B$3, resultados!$A$1:$ZZ$1, 0))</f>
        <v/>
      </c>
    </row>
    <row r="470">
      <c r="A470">
        <f>INDEX(resultados!$A$2:$ZZ$1352, 464, MATCH($B$1, resultados!$A$1:$ZZ$1, 0))</f>
        <v/>
      </c>
      <c r="B470">
        <f>INDEX(resultados!$A$2:$ZZ$1352, 464, MATCH($B$2, resultados!$A$1:$ZZ$1, 0))</f>
        <v/>
      </c>
      <c r="C470">
        <f>INDEX(resultados!$A$2:$ZZ$1352, 464, MATCH($B$3, resultados!$A$1:$ZZ$1, 0))</f>
        <v/>
      </c>
    </row>
    <row r="471">
      <c r="A471">
        <f>INDEX(resultados!$A$2:$ZZ$1352, 465, MATCH($B$1, resultados!$A$1:$ZZ$1, 0))</f>
        <v/>
      </c>
      <c r="B471">
        <f>INDEX(resultados!$A$2:$ZZ$1352, 465, MATCH($B$2, resultados!$A$1:$ZZ$1, 0))</f>
        <v/>
      </c>
      <c r="C471">
        <f>INDEX(resultados!$A$2:$ZZ$1352, 465, MATCH($B$3, resultados!$A$1:$ZZ$1, 0))</f>
        <v/>
      </c>
    </row>
    <row r="472">
      <c r="A472">
        <f>INDEX(resultados!$A$2:$ZZ$1352, 466, MATCH($B$1, resultados!$A$1:$ZZ$1, 0))</f>
        <v/>
      </c>
      <c r="B472">
        <f>INDEX(resultados!$A$2:$ZZ$1352, 466, MATCH($B$2, resultados!$A$1:$ZZ$1, 0))</f>
        <v/>
      </c>
      <c r="C472">
        <f>INDEX(resultados!$A$2:$ZZ$1352, 466, MATCH($B$3, resultados!$A$1:$ZZ$1, 0))</f>
        <v/>
      </c>
    </row>
    <row r="473">
      <c r="A473">
        <f>INDEX(resultados!$A$2:$ZZ$1352, 467, MATCH($B$1, resultados!$A$1:$ZZ$1, 0))</f>
        <v/>
      </c>
      <c r="B473">
        <f>INDEX(resultados!$A$2:$ZZ$1352, 467, MATCH($B$2, resultados!$A$1:$ZZ$1, 0))</f>
        <v/>
      </c>
      <c r="C473">
        <f>INDEX(resultados!$A$2:$ZZ$1352, 467, MATCH($B$3, resultados!$A$1:$ZZ$1, 0))</f>
        <v/>
      </c>
    </row>
    <row r="474">
      <c r="A474">
        <f>INDEX(resultados!$A$2:$ZZ$1352, 468, MATCH($B$1, resultados!$A$1:$ZZ$1, 0))</f>
        <v/>
      </c>
      <c r="B474">
        <f>INDEX(resultados!$A$2:$ZZ$1352, 468, MATCH($B$2, resultados!$A$1:$ZZ$1, 0))</f>
        <v/>
      </c>
      <c r="C474">
        <f>INDEX(resultados!$A$2:$ZZ$1352, 468, MATCH($B$3, resultados!$A$1:$ZZ$1, 0))</f>
        <v/>
      </c>
    </row>
    <row r="475">
      <c r="A475">
        <f>INDEX(resultados!$A$2:$ZZ$1352, 469, MATCH($B$1, resultados!$A$1:$ZZ$1, 0))</f>
        <v/>
      </c>
      <c r="B475">
        <f>INDEX(resultados!$A$2:$ZZ$1352, 469, MATCH($B$2, resultados!$A$1:$ZZ$1, 0))</f>
        <v/>
      </c>
      <c r="C475">
        <f>INDEX(resultados!$A$2:$ZZ$1352, 469, MATCH($B$3, resultados!$A$1:$ZZ$1, 0))</f>
        <v/>
      </c>
    </row>
    <row r="476">
      <c r="A476">
        <f>INDEX(resultados!$A$2:$ZZ$1352, 470, MATCH($B$1, resultados!$A$1:$ZZ$1, 0))</f>
        <v/>
      </c>
      <c r="B476">
        <f>INDEX(resultados!$A$2:$ZZ$1352, 470, MATCH($B$2, resultados!$A$1:$ZZ$1, 0))</f>
        <v/>
      </c>
      <c r="C476">
        <f>INDEX(resultados!$A$2:$ZZ$1352, 470, MATCH($B$3, resultados!$A$1:$ZZ$1, 0))</f>
        <v/>
      </c>
    </row>
    <row r="477">
      <c r="A477">
        <f>INDEX(resultados!$A$2:$ZZ$1352, 471, MATCH($B$1, resultados!$A$1:$ZZ$1, 0))</f>
        <v/>
      </c>
      <c r="B477">
        <f>INDEX(resultados!$A$2:$ZZ$1352, 471, MATCH($B$2, resultados!$A$1:$ZZ$1, 0))</f>
        <v/>
      </c>
      <c r="C477">
        <f>INDEX(resultados!$A$2:$ZZ$1352, 471, MATCH($B$3, resultados!$A$1:$ZZ$1, 0))</f>
        <v/>
      </c>
    </row>
    <row r="478">
      <c r="A478">
        <f>INDEX(resultados!$A$2:$ZZ$1352, 472, MATCH($B$1, resultados!$A$1:$ZZ$1, 0))</f>
        <v/>
      </c>
      <c r="B478">
        <f>INDEX(resultados!$A$2:$ZZ$1352, 472, MATCH($B$2, resultados!$A$1:$ZZ$1, 0))</f>
        <v/>
      </c>
      <c r="C478">
        <f>INDEX(resultados!$A$2:$ZZ$1352, 472, MATCH($B$3, resultados!$A$1:$ZZ$1, 0))</f>
        <v/>
      </c>
    </row>
    <row r="479">
      <c r="A479">
        <f>INDEX(resultados!$A$2:$ZZ$1352, 473, MATCH($B$1, resultados!$A$1:$ZZ$1, 0))</f>
        <v/>
      </c>
      <c r="B479">
        <f>INDEX(resultados!$A$2:$ZZ$1352, 473, MATCH($B$2, resultados!$A$1:$ZZ$1, 0))</f>
        <v/>
      </c>
      <c r="C479">
        <f>INDEX(resultados!$A$2:$ZZ$1352, 473, MATCH($B$3, resultados!$A$1:$ZZ$1, 0))</f>
        <v/>
      </c>
    </row>
    <row r="480">
      <c r="A480">
        <f>INDEX(resultados!$A$2:$ZZ$1352, 474, MATCH($B$1, resultados!$A$1:$ZZ$1, 0))</f>
        <v/>
      </c>
      <c r="B480">
        <f>INDEX(resultados!$A$2:$ZZ$1352, 474, MATCH($B$2, resultados!$A$1:$ZZ$1, 0))</f>
        <v/>
      </c>
      <c r="C480">
        <f>INDEX(resultados!$A$2:$ZZ$1352, 474, MATCH($B$3, resultados!$A$1:$ZZ$1, 0))</f>
        <v/>
      </c>
    </row>
    <row r="481">
      <c r="A481">
        <f>INDEX(resultados!$A$2:$ZZ$1352, 475, MATCH($B$1, resultados!$A$1:$ZZ$1, 0))</f>
        <v/>
      </c>
      <c r="B481">
        <f>INDEX(resultados!$A$2:$ZZ$1352, 475, MATCH($B$2, resultados!$A$1:$ZZ$1, 0))</f>
        <v/>
      </c>
      <c r="C481">
        <f>INDEX(resultados!$A$2:$ZZ$1352, 475, MATCH($B$3, resultados!$A$1:$ZZ$1, 0))</f>
        <v/>
      </c>
    </row>
    <row r="482">
      <c r="A482">
        <f>INDEX(resultados!$A$2:$ZZ$1352, 476, MATCH($B$1, resultados!$A$1:$ZZ$1, 0))</f>
        <v/>
      </c>
      <c r="B482">
        <f>INDEX(resultados!$A$2:$ZZ$1352, 476, MATCH($B$2, resultados!$A$1:$ZZ$1, 0))</f>
        <v/>
      </c>
      <c r="C482">
        <f>INDEX(resultados!$A$2:$ZZ$1352, 476, MATCH($B$3, resultados!$A$1:$ZZ$1, 0))</f>
        <v/>
      </c>
    </row>
    <row r="483">
      <c r="A483">
        <f>INDEX(resultados!$A$2:$ZZ$1352, 477, MATCH($B$1, resultados!$A$1:$ZZ$1, 0))</f>
        <v/>
      </c>
      <c r="B483">
        <f>INDEX(resultados!$A$2:$ZZ$1352, 477, MATCH($B$2, resultados!$A$1:$ZZ$1, 0))</f>
        <v/>
      </c>
      <c r="C483">
        <f>INDEX(resultados!$A$2:$ZZ$1352, 477, MATCH($B$3, resultados!$A$1:$ZZ$1, 0))</f>
        <v/>
      </c>
    </row>
    <row r="484">
      <c r="A484">
        <f>INDEX(resultados!$A$2:$ZZ$1352, 478, MATCH($B$1, resultados!$A$1:$ZZ$1, 0))</f>
        <v/>
      </c>
      <c r="B484">
        <f>INDEX(resultados!$A$2:$ZZ$1352, 478, MATCH($B$2, resultados!$A$1:$ZZ$1, 0))</f>
        <v/>
      </c>
      <c r="C484">
        <f>INDEX(resultados!$A$2:$ZZ$1352, 478, MATCH($B$3, resultados!$A$1:$ZZ$1, 0))</f>
        <v/>
      </c>
    </row>
    <row r="485">
      <c r="A485">
        <f>INDEX(resultados!$A$2:$ZZ$1352, 479, MATCH($B$1, resultados!$A$1:$ZZ$1, 0))</f>
        <v/>
      </c>
      <c r="B485">
        <f>INDEX(resultados!$A$2:$ZZ$1352, 479, MATCH($B$2, resultados!$A$1:$ZZ$1, 0))</f>
        <v/>
      </c>
      <c r="C485">
        <f>INDEX(resultados!$A$2:$ZZ$1352, 479, MATCH($B$3, resultados!$A$1:$ZZ$1, 0))</f>
        <v/>
      </c>
    </row>
    <row r="486">
      <c r="A486">
        <f>INDEX(resultados!$A$2:$ZZ$1352, 480, MATCH($B$1, resultados!$A$1:$ZZ$1, 0))</f>
        <v/>
      </c>
      <c r="B486">
        <f>INDEX(resultados!$A$2:$ZZ$1352, 480, MATCH($B$2, resultados!$A$1:$ZZ$1, 0))</f>
        <v/>
      </c>
      <c r="C486">
        <f>INDEX(resultados!$A$2:$ZZ$1352, 480, MATCH($B$3, resultados!$A$1:$ZZ$1, 0))</f>
        <v/>
      </c>
    </row>
    <row r="487">
      <c r="A487">
        <f>INDEX(resultados!$A$2:$ZZ$1352, 481, MATCH($B$1, resultados!$A$1:$ZZ$1, 0))</f>
        <v/>
      </c>
      <c r="B487">
        <f>INDEX(resultados!$A$2:$ZZ$1352, 481, MATCH($B$2, resultados!$A$1:$ZZ$1, 0))</f>
        <v/>
      </c>
      <c r="C487">
        <f>INDEX(resultados!$A$2:$ZZ$1352, 481, MATCH($B$3, resultados!$A$1:$ZZ$1, 0))</f>
        <v/>
      </c>
    </row>
    <row r="488">
      <c r="A488">
        <f>INDEX(resultados!$A$2:$ZZ$1352, 482, MATCH($B$1, resultados!$A$1:$ZZ$1, 0))</f>
        <v/>
      </c>
      <c r="B488">
        <f>INDEX(resultados!$A$2:$ZZ$1352, 482, MATCH($B$2, resultados!$A$1:$ZZ$1, 0))</f>
        <v/>
      </c>
      <c r="C488">
        <f>INDEX(resultados!$A$2:$ZZ$1352, 482, MATCH($B$3, resultados!$A$1:$ZZ$1, 0))</f>
        <v/>
      </c>
    </row>
    <row r="489">
      <c r="A489">
        <f>INDEX(resultados!$A$2:$ZZ$1352, 483, MATCH($B$1, resultados!$A$1:$ZZ$1, 0))</f>
        <v/>
      </c>
      <c r="B489">
        <f>INDEX(resultados!$A$2:$ZZ$1352, 483, MATCH($B$2, resultados!$A$1:$ZZ$1, 0))</f>
        <v/>
      </c>
      <c r="C489">
        <f>INDEX(resultados!$A$2:$ZZ$1352, 483, MATCH($B$3, resultados!$A$1:$ZZ$1, 0))</f>
        <v/>
      </c>
    </row>
    <row r="490">
      <c r="A490">
        <f>INDEX(resultados!$A$2:$ZZ$1352, 484, MATCH($B$1, resultados!$A$1:$ZZ$1, 0))</f>
        <v/>
      </c>
      <c r="B490">
        <f>INDEX(resultados!$A$2:$ZZ$1352, 484, MATCH($B$2, resultados!$A$1:$ZZ$1, 0))</f>
        <v/>
      </c>
      <c r="C490">
        <f>INDEX(resultados!$A$2:$ZZ$1352, 484, MATCH($B$3, resultados!$A$1:$ZZ$1, 0))</f>
        <v/>
      </c>
    </row>
    <row r="491">
      <c r="A491">
        <f>INDEX(resultados!$A$2:$ZZ$1352, 485, MATCH($B$1, resultados!$A$1:$ZZ$1, 0))</f>
        <v/>
      </c>
      <c r="B491">
        <f>INDEX(resultados!$A$2:$ZZ$1352, 485, MATCH($B$2, resultados!$A$1:$ZZ$1, 0))</f>
        <v/>
      </c>
      <c r="C491">
        <f>INDEX(resultados!$A$2:$ZZ$1352, 485, MATCH($B$3, resultados!$A$1:$ZZ$1, 0))</f>
        <v/>
      </c>
    </row>
    <row r="492">
      <c r="A492">
        <f>INDEX(resultados!$A$2:$ZZ$1352, 486, MATCH($B$1, resultados!$A$1:$ZZ$1, 0))</f>
        <v/>
      </c>
      <c r="B492">
        <f>INDEX(resultados!$A$2:$ZZ$1352, 486, MATCH($B$2, resultados!$A$1:$ZZ$1, 0))</f>
        <v/>
      </c>
      <c r="C492">
        <f>INDEX(resultados!$A$2:$ZZ$1352, 486, MATCH($B$3, resultados!$A$1:$ZZ$1, 0))</f>
        <v/>
      </c>
    </row>
    <row r="493">
      <c r="A493">
        <f>INDEX(resultados!$A$2:$ZZ$1352, 487, MATCH($B$1, resultados!$A$1:$ZZ$1, 0))</f>
        <v/>
      </c>
      <c r="B493">
        <f>INDEX(resultados!$A$2:$ZZ$1352, 487, MATCH($B$2, resultados!$A$1:$ZZ$1, 0))</f>
        <v/>
      </c>
      <c r="C493">
        <f>INDEX(resultados!$A$2:$ZZ$1352, 487, MATCH($B$3, resultados!$A$1:$ZZ$1, 0))</f>
        <v/>
      </c>
    </row>
    <row r="494">
      <c r="A494">
        <f>INDEX(resultados!$A$2:$ZZ$1352, 488, MATCH($B$1, resultados!$A$1:$ZZ$1, 0))</f>
        <v/>
      </c>
      <c r="B494">
        <f>INDEX(resultados!$A$2:$ZZ$1352, 488, MATCH($B$2, resultados!$A$1:$ZZ$1, 0))</f>
        <v/>
      </c>
      <c r="C494">
        <f>INDEX(resultados!$A$2:$ZZ$1352, 488, MATCH($B$3, resultados!$A$1:$ZZ$1, 0))</f>
        <v/>
      </c>
    </row>
    <row r="495">
      <c r="A495">
        <f>INDEX(resultados!$A$2:$ZZ$1352, 489, MATCH($B$1, resultados!$A$1:$ZZ$1, 0))</f>
        <v/>
      </c>
      <c r="B495">
        <f>INDEX(resultados!$A$2:$ZZ$1352, 489, MATCH($B$2, resultados!$A$1:$ZZ$1, 0))</f>
        <v/>
      </c>
      <c r="C495">
        <f>INDEX(resultados!$A$2:$ZZ$1352, 489, MATCH($B$3, resultados!$A$1:$ZZ$1, 0))</f>
        <v/>
      </c>
    </row>
    <row r="496">
      <c r="A496">
        <f>INDEX(resultados!$A$2:$ZZ$1352, 490, MATCH($B$1, resultados!$A$1:$ZZ$1, 0))</f>
        <v/>
      </c>
      <c r="B496">
        <f>INDEX(resultados!$A$2:$ZZ$1352, 490, MATCH($B$2, resultados!$A$1:$ZZ$1, 0))</f>
        <v/>
      </c>
      <c r="C496">
        <f>INDEX(resultados!$A$2:$ZZ$1352, 490, MATCH($B$3, resultados!$A$1:$ZZ$1, 0))</f>
        <v/>
      </c>
    </row>
    <row r="497">
      <c r="A497">
        <f>INDEX(resultados!$A$2:$ZZ$1352, 491, MATCH($B$1, resultados!$A$1:$ZZ$1, 0))</f>
        <v/>
      </c>
      <c r="B497">
        <f>INDEX(resultados!$A$2:$ZZ$1352, 491, MATCH($B$2, resultados!$A$1:$ZZ$1, 0))</f>
        <v/>
      </c>
      <c r="C497">
        <f>INDEX(resultados!$A$2:$ZZ$1352, 491, MATCH($B$3, resultados!$A$1:$ZZ$1, 0))</f>
        <v/>
      </c>
    </row>
    <row r="498">
      <c r="A498">
        <f>INDEX(resultados!$A$2:$ZZ$1352, 492, MATCH($B$1, resultados!$A$1:$ZZ$1, 0))</f>
        <v/>
      </c>
      <c r="B498">
        <f>INDEX(resultados!$A$2:$ZZ$1352, 492, MATCH($B$2, resultados!$A$1:$ZZ$1, 0))</f>
        <v/>
      </c>
      <c r="C498">
        <f>INDEX(resultados!$A$2:$ZZ$1352, 492, MATCH($B$3, resultados!$A$1:$ZZ$1, 0))</f>
        <v/>
      </c>
    </row>
    <row r="499">
      <c r="A499">
        <f>INDEX(resultados!$A$2:$ZZ$1352, 493, MATCH($B$1, resultados!$A$1:$ZZ$1, 0))</f>
        <v/>
      </c>
      <c r="B499">
        <f>INDEX(resultados!$A$2:$ZZ$1352, 493, MATCH($B$2, resultados!$A$1:$ZZ$1, 0))</f>
        <v/>
      </c>
      <c r="C499">
        <f>INDEX(resultados!$A$2:$ZZ$1352, 493, MATCH($B$3, resultados!$A$1:$ZZ$1, 0))</f>
        <v/>
      </c>
    </row>
    <row r="500">
      <c r="A500">
        <f>INDEX(resultados!$A$2:$ZZ$1352, 494, MATCH($B$1, resultados!$A$1:$ZZ$1, 0))</f>
        <v/>
      </c>
      <c r="B500">
        <f>INDEX(resultados!$A$2:$ZZ$1352, 494, MATCH($B$2, resultados!$A$1:$ZZ$1, 0))</f>
        <v/>
      </c>
      <c r="C500">
        <f>INDEX(resultados!$A$2:$ZZ$1352, 494, MATCH($B$3, resultados!$A$1:$ZZ$1, 0))</f>
        <v/>
      </c>
    </row>
    <row r="501">
      <c r="A501">
        <f>INDEX(resultados!$A$2:$ZZ$1352, 495, MATCH($B$1, resultados!$A$1:$ZZ$1, 0))</f>
        <v/>
      </c>
      <c r="B501">
        <f>INDEX(resultados!$A$2:$ZZ$1352, 495, MATCH($B$2, resultados!$A$1:$ZZ$1, 0))</f>
        <v/>
      </c>
      <c r="C501">
        <f>INDEX(resultados!$A$2:$ZZ$1352, 495, MATCH($B$3, resultados!$A$1:$ZZ$1, 0))</f>
        <v/>
      </c>
    </row>
    <row r="502">
      <c r="A502">
        <f>INDEX(resultados!$A$2:$ZZ$1352, 496, MATCH($B$1, resultados!$A$1:$ZZ$1, 0))</f>
        <v/>
      </c>
      <c r="B502">
        <f>INDEX(resultados!$A$2:$ZZ$1352, 496, MATCH($B$2, resultados!$A$1:$ZZ$1, 0))</f>
        <v/>
      </c>
      <c r="C502">
        <f>INDEX(resultados!$A$2:$ZZ$1352, 496, MATCH($B$3, resultados!$A$1:$ZZ$1, 0))</f>
        <v/>
      </c>
    </row>
    <row r="503">
      <c r="A503">
        <f>INDEX(resultados!$A$2:$ZZ$1352, 497, MATCH($B$1, resultados!$A$1:$ZZ$1, 0))</f>
        <v/>
      </c>
      <c r="B503">
        <f>INDEX(resultados!$A$2:$ZZ$1352, 497, MATCH($B$2, resultados!$A$1:$ZZ$1, 0))</f>
        <v/>
      </c>
      <c r="C503">
        <f>INDEX(resultados!$A$2:$ZZ$1352, 497, MATCH($B$3, resultados!$A$1:$ZZ$1, 0))</f>
        <v/>
      </c>
    </row>
    <row r="504">
      <c r="A504">
        <f>INDEX(resultados!$A$2:$ZZ$1352, 498, MATCH($B$1, resultados!$A$1:$ZZ$1, 0))</f>
        <v/>
      </c>
      <c r="B504">
        <f>INDEX(resultados!$A$2:$ZZ$1352, 498, MATCH($B$2, resultados!$A$1:$ZZ$1, 0))</f>
        <v/>
      </c>
      <c r="C504">
        <f>INDEX(resultados!$A$2:$ZZ$1352, 498, MATCH($B$3, resultados!$A$1:$ZZ$1, 0))</f>
        <v/>
      </c>
    </row>
    <row r="505">
      <c r="A505">
        <f>INDEX(resultados!$A$2:$ZZ$1352, 499, MATCH($B$1, resultados!$A$1:$ZZ$1, 0))</f>
        <v/>
      </c>
      <c r="B505">
        <f>INDEX(resultados!$A$2:$ZZ$1352, 499, MATCH($B$2, resultados!$A$1:$ZZ$1, 0))</f>
        <v/>
      </c>
      <c r="C505">
        <f>INDEX(resultados!$A$2:$ZZ$1352, 499, MATCH($B$3, resultados!$A$1:$ZZ$1, 0))</f>
        <v/>
      </c>
    </row>
    <row r="506">
      <c r="A506">
        <f>INDEX(resultados!$A$2:$ZZ$1352, 500, MATCH($B$1, resultados!$A$1:$ZZ$1, 0))</f>
        <v/>
      </c>
      <c r="B506">
        <f>INDEX(resultados!$A$2:$ZZ$1352, 500, MATCH($B$2, resultados!$A$1:$ZZ$1, 0))</f>
        <v/>
      </c>
      <c r="C506">
        <f>INDEX(resultados!$A$2:$ZZ$1352, 500, MATCH($B$3, resultados!$A$1:$ZZ$1, 0))</f>
        <v/>
      </c>
    </row>
    <row r="507">
      <c r="A507">
        <f>INDEX(resultados!$A$2:$ZZ$1352, 501, MATCH($B$1, resultados!$A$1:$ZZ$1, 0))</f>
        <v/>
      </c>
      <c r="B507">
        <f>INDEX(resultados!$A$2:$ZZ$1352, 501, MATCH($B$2, resultados!$A$1:$ZZ$1, 0))</f>
        <v/>
      </c>
      <c r="C507">
        <f>INDEX(resultados!$A$2:$ZZ$1352, 501, MATCH($B$3, resultados!$A$1:$ZZ$1, 0))</f>
        <v/>
      </c>
    </row>
    <row r="508">
      <c r="A508">
        <f>INDEX(resultados!$A$2:$ZZ$1352, 502, MATCH($B$1, resultados!$A$1:$ZZ$1, 0))</f>
        <v/>
      </c>
      <c r="B508">
        <f>INDEX(resultados!$A$2:$ZZ$1352, 502, MATCH($B$2, resultados!$A$1:$ZZ$1, 0))</f>
        <v/>
      </c>
      <c r="C508">
        <f>INDEX(resultados!$A$2:$ZZ$1352, 502, MATCH($B$3, resultados!$A$1:$ZZ$1, 0))</f>
        <v/>
      </c>
    </row>
    <row r="509">
      <c r="A509">
        <f>INDEX(resultados!$A$2:$ZZ$1352, 503, MATCH($B$1, resultados!$A$1:$ZZ$1, 0))</f>
        <v/>
      </c>
      <c r="B509">
        <f>INDEX(resultados!$A$2:$ZZ$1352, 503, MATCH($B$2, resultados!$A$1:$ZZ$1, 0))</f>
        <v/>
      </c>
      <c r="C509">
        <f>INDEX(resultados!$A$2:$ZZ$1352, 503, MATCH($B$3, resultados!$A$1:$ZZ$1, 0))</f>
        <v/>
      </c>
    </row>
    <row r="510">
      <c r="A510">
        <f>INDEX(resultados!$A$2:$ZZ$1352, 504, MATCH($B$1, resultados!$A$1:$ZZ$1, 0))</f>
        <v/>
      </c>
      <c r="B510">
        <f>INDEX(resultados!$A$2:$ZZ$1352, 504, MATCH($B$2, resultados!$A$1:$ZZ$1, 0))</f>
        <v/>
      </c>
      <c r="C510">
        <f>INDEX(resultados!$A$2:$ZZ$1352, 504, MATCH($B$3, resultados!$A$1:$ZZ$1, 0))</f>
        <v/>
      </c>
    </row>
    <row r="511">
      <c r="A511">
        <f>INDEX(resultados!$A$2:$ZZ$1352, 505, MATCH($B$1, resultados!$A$1:$ZZ$1, 0))</f>
        <v/>
      </c>
      <c r="B511">
        <f>INDEX(resultados!$A$2:$ZZ$1352, 505, MATCH($B$2, resultados!$A$1:$ZZ$1, 0))</f>
        <v/>
      </c>
      <c r="C511">
        <f>INDEX(resultados!$A$2:$ZZ$1352, 505, MATCH($B$3, resultados!$A$1:$ZZ$1, 0))</f>
        <v/>
      </c>
    </row>
    <row r="512">
      <c r="A512">
        <f>INDEX(resultados!$A$2:$ZZ$1352, 506, MATCH($B$1, resultados!$A$1:$ZZ$1, 0))</f>
        <v/>
      </c>
      <c r="B512">
        <f>INDEX(resultados!$A$2:$ZZ$1352, 506, MATCH($B$2, resultados!$A$1:$ZZ$1, 0))</f>
        <v/>
      </c>
      <c r="C512">
        <f>INDEX(resultados!$A$2:$ZZ$1352, 506, MATCH($B$3, resultados!$A$1:$ZZ$1, 0))</f>
        <v/>
      </c>
    </row>
    <row r="513">
      <c r="A513">
        <f>INDEX(resultados!$A$2:$ZZ$1352, 507, MATCH($B$1, resultados!$A$1:$ZZ$1, 0))</f>
        <v/>
      </c>
      <c r="B513">
        <f>INDEX(resultados!$A$2:$ZZ$1352, 507, MATCH($B$2, resultados!$A$1:$ZZ$1, 0))</f>
        <v/>
      </c>
      <c r="C513">
        <f>INDEX(resultados!$A$2:$ZZ$1352, 507, MATCH($B$3, resultados!$A$1:$ZZ$1, 0))</f>
        <v/>
      </c>
    </row>
    <row r="514">
      <c r="A514">
        <f>INDEX(resultados!$A$2:$ZZ$1352, 508, MATCH($B$1, resultados!$A$1:$ZZ$1, 0))</f>
        <v/>
      </c>
      <c r="B514">
        <f>INDEX(resultados!$A$2:$ZZ$1352, 508, MATCH($B$2, resultados!$A$1:$ZZ$1, 0))</f>
        <v/>
      </c>
      <c r="C514">
        <f>INDEX(resultados!$A$2:$ZZ$1352, 508, MATCH($B$3, resultados!$A$1:$ZZ$1, 0))</f>
        <v/>
      </c>
    </row>
    <row r="515">
      <c r="A515">
        <f>INDEX(resultados!$A$2:$ZZ$1352, 509, MATCH($B$1, resultados!$A$1:$ZZ$1, 0))</f>
        <v/>
      </c>
      <c r="B515">
        <f>INDEX(resultados!$A$2:$ZZ$1352, 509, MATCH($B$2, resultados!$A$1:$ZZ$1, 0))</f>
        <v/>
      </c>
      <c r="C515">
        <f>INDEX(resultados!$A$2:$ZZ$1352, 509, MATCH($B$3, resultados!$A$1:$ZZ$1, 0))</f>
        <v/>
      </c>
    </row>
    <row r="516">
      <c r="A516">
        <f>INDEX(resultados!$A$2:$ZZ$1352, 510, MATCH($B$1, resultados!$A$1:$ZZ$1, 0))</f>
        <v/>
      </c>
      <c r="B516">
        <f>INDEX(resultados!$A$2:$ZZ$1352, 510, MATCH($B$2, resultados!$A$1:$ZZ$1, 0))</f>
        <v/>
      </c>
      <c r="C516">
        <f>INDEX(resultados!$A$2:$ZZ$1352, 510, MATCH($B$3, resultados!$A$1:$ZZ$1, 0))</f>
        <v/>
      </c>
    </row>
    <row r="517">
      <c r="A517">
        <f>INDEX(resultados!$A$2:$ZZ$1352, 511, MATCH($B$1, resultados!$A$1:$ZZ$1, 0))</f>
        <v/>
      </c>
      <c r="B517">
        <f>INDEX(resultados!$A$2:$ZZ$1352, 511, MATCH($B$2, resultados!$A$1:$ZZ$1, 0))</f>
        <v/>
      </c>
      <c r="C517">
        <f>INDEX(resultados!$A$2:$ZZ$1352, 511, MATCH($B$3, resultados!$A$1:$ZZ$1, 0))</f>
        <v/>
      </c>
    </row>
    <row r="518">
      <c r="A518">
        <f>INDEX(resultados!$A$2:$ZZ$1352, 512, MATCH($B$1, resultados!$A$1:$ZZ$1, 0))</f>
        <v/>
      </c>
      <c r="B518">
        <f>INDEX(resultados!$A$2:$ZZ$1352, 512, MATCH($B$2, resultados!$A$1:$ZZ$1, 0))</f>
        <v/>
      </c>
      <c r="C518">
        <f>INDEX(resultados!$A$2:$ZZ$1352, 512, MATCH($B$3, resultados!$A$1:$ZZ$1, 0))</f>
        <v/>
      </c>
    </row>
    <row r="519">
      <c r="A519">
        <f>INDEX(resultados!$A$2:$ZZ$1352, 513, MATCH($B$1, resultados!$A$1:$ZZ$1, 0))</f>
        <v/>
      </c>
      <c r="B519">
        <f>INDEX(resultados!$A$2:$ZZ$1352, 513, MATCH($B$2, resultados!$A$1:$ZZ$1, 0))</f>
        <v/>
      </c>
      <c r="C519">
        <f>INDEX(resultados!$A$2:$ZZ$1352, 513, MATCH($B$3, resultados!$A$1:$ZZ$1, 0))</f>
        <v/>
      </c>
    </row>
    <row r="520">
      <c r="A520">
        <f>INDEX(resultados!$A$2:$ZZ$1352, 514, MATCH($B$1, resultados!$A$1:$ZZ$1, 0))</f>
        <v/>
      </c>
      <c r="B520">
        <f>INDEX(resultados!$A$2:$ZZ$1352, 514, MATCH($B$2, resultados!$A$1:$ZZ$1, 0))</f>
        <v/>
      </c>
      <c r="C520">
        <f>INDEX(resultados!$A$2:$ZZ$1352, 514, MATCH($B$3, resultados!$A$1:$ZZ$1, 0))</f>
        <v/>
      </c>
    </row>
    <row r="521">
      <c r="A521">
        <f>INDEX(resultados!$A$2:$ZZ$1352, 515, MATCH($B$1, resultados!$A$1:$ZZ$1, 0))</f>
        <v/>
      </c>
      <c r="B521">
        <f>INDEX(resultados!$A$2:$ZZ$1352, 515, MATCH($B$2, resultados!$A$1:$ZZ$1, 0))</f>
        <v/>
      </c>
      <c r="C521">
        <f>INDEX(resultados!$A$2:$ZZ$1352, 515, MATCH($B$3, resultados!$A$1:$ZZ$1, 0))</f>
        <v/>
      </c>
    </row>
    <row r="522">
      <c r="A522">
        <f>INDEX(resultados!$A$2:$ZZ$1352, 516, MATCH($B$1, resultados!$A$1:$ZZ$1, 0))</f>
        <v/>
      </c>
      <c r="B522">
        <f>INDEX(resultados!$A$2:$ZZ$1352, 516, MATCH($B$2, resultados!$A$1:$ZZ$1, 0))</f>
        <v/>
      </c>
      <c r="C522">
        <f>INDEX(resultados!$A$2:$ZZ$1352, 516, MATCH($B$3, resultados!$A$1:$ZZ$1, 0))</f>
        <v/>
      </c>
    </row>
    <row r="523">
      <c r="A523">
        <f>INDEX(resultados!$A$2:$ZZ$1352, 517, MATCH($B$1, resultados!$A$1:$ZZ$1, 0))</f>
        <v/>
      </c>
      <c r="B523">
        <f>INDEX(resultados!$A$2:$ZZ$1352, 517, MATCH($B$2, resultados!$A$1:$ZZ$1, 0))</f>
        <v/>
      </c>
      <c r="C523">
        <f>INDEX(resultados!$A$2:$ZZ$1352, 517, MATCH($B$3, resultados!$A$1:$ZZ$1, 0))</f>
        <v/>
      </c>
    </row>
    <row r="524">
      <c r="A524">
        <f>INDEX(resultados!$A$2:$ZZ$1352, 518, MATCH($B$1, resultados!$A$1:$ZZ$1, 0))</f>
        <v/>
      </c>
      <c r="B524">
        <f>INDEX(resultados!$A$2:$ZZ$1352, 518, MATCH($B$2, resultados!$A$1:$ZZ$1, 0))</f>
        <v/>
      </c>
      <c r="C524">
        <f>INDEX(resultados!$A$2:$ZZ$1352, 518, MATCH($B$3, resultados!$A$1:$ZZ$1, 0))</f>
        <v/>
      </c>
    </row>
    <row r="525">
      <c r="A525">
        <f>INDEX(resultados!$A$2:$ZZ$1352, 519, MATCH($B$1, resultados!$A$1:$ZZ$1, 0))</f>
        <v/>
      </c>
      <c r="B525">
        <f>INDEX(resultados!$A$2:$ZZ$1352, 519, MATCH($B$2, resultados!$A$1:$ZZ$1, 0))</f>
        <v/>
      </c>
      <c r="C525">
        <f>INDEX(resultados!$A$2:$ZZ$1352, 519, MATCH($B$3, resultados!$A$1:$ZZ$1, 0))</f>
        <v/>
      </c>
    </row>
    <row r="526">
      <c r="A526">
        <f>INDEX(resultados!$A$2:$ZZ$1352, 520, MATCH($B$1, resultados!$A$1:$ZZ$1, 0))</f>
        <v/>
      </c>
      <c r="B526">
        <f>INDEX(resultados!$A$2:$ZZ$1352, 520, MATCH($B$2, resultados!$A$1:$ZZ$1, 0))</f>
        <v/>
      </c>
      <c r="C526">
        <f>INDEX(resultados!$A$2:$ZZ$1352, 520, MATCH($B$3, resultados!$A$1:$ZZ$1, 0))</f>
        <v/>
      </c>
    </row>
    <row r="527">
      <c r="A527">
        <f>INDEX(resultados!$A$2:$ZZ$1352, 521, MATCH($B$1, resultados!$A$1:$ZZ$1, 0))</f>
        <v/>
      </c>
      <c r="B527">
        <f>INDEX(resultados!$A$2:$ZZ$1352, 521, MATCH($B$2, resultados!$A$1:$ZZ$1, 0))</f>
        <v/>
      </c>
      <c r="C527">
        <f>INDEX(resultados!$A$2:$ZZ$1352, 521, MATCH($B$3, resultados!$A$1:$ZZ$1, 0))</f>
        <v/>
      </c>
    </row>
    <row r="528">
      <c r="A528">
        <f>INDEX(resultados!$A$2:$ZZ$1352, 522, MATCH($B$1, resultados!$A$1:$ZZ$1, 0))</f>
        <v/>
      </c>
      <c r="B528">
        <f>INDEX(resultados!$A$2:$ZZ$1352, 522, MATCH($B$2, resultados!$A$1:$ZZ$1, 0))</f>
        <v/>
      </c>
      <c r="C528">
        <f>INDEX(resultados!$A$2:$ZZ$1352, 522, MATCH($B$3, resultados!$A$1:$ZZ$1, 0))</f>
        <v/>
      </c>
    </row>
    <row r="529">
      <c r="A529">
        <f>INDEX(resultados!$A$2:$ZZ$1352, 523, MATCH($B$1, resultados!$A$1:$ZZ$1, 0))</f>
        <v/>
      </c>
      <c r="B529">
        <f>INDEX(resultados!$A$2:$ZZ$1352, 523, MATCH($B$2, resultados!$A$1:$ZZ$1, 0))</f>
        <v/>
      </c>
      <c r="C529">
        <f>INDEX(resultados!$A$2:$ZZ$1352, 523, MATCH($B$3, resultados!$A$1:$ZZ$1, 0))</f>
        <v/>
      </c>
    </row>
    <row r="530">
      <c r="A530">
        <f>INDEX(resultados!$A$2:$ZZ$1352, 524, MATCH($B$1, resultados!$A$1:$ZZ$1, 0))</f>
        <v/>
      </c>
      <c r="B530">
        <f>INDEX(resultados!$A$2:$ZZ$1352, 524, MATCH($B$2, resultados!$A$1:$ZZ$1, 0))</f>
        <v/>
      </c>
      <c r="C530">
        <f>INDEX(resultados!$A$2:$ZZ$1352, 524, MATCH($B$3, resultados!$A$1:$ZZ$1, 0))</f>
        <v/>
      </c>
    </row>
    <row r="531">
      <c r="A531">
        <f>INDEX(resultados!$A$2:$ZZ$1352, 525, MATCH($B$1, resultados!$A$1:$ZZ$1, 0))</f>
        <v/>
      </c>
      <c r="B531">
        <f>INDEX(resultados!$A$2:$ZZ$1352, 525, MATCH($B$2, resultados!$A$1:$ZZ$1, 0))</f>
        <v/>
      </c>
      <c r="C531">
        <f>INDEX(resultados!$A$2:$ZZ$1352, 525, MATCH($B$3, resultados!$A$1:$ZZ$1, 0))</f>
        <v/>
      </c>
    </row>
    <row r="532">
      <c r="A532">
        <f>INDEX(resultados!$A$2:$ZZ$1352, 526, MATCH($B$1, resultados!$A$1:$ZZ$1, 0))</f>
        <v/>
      </c>
      <c r="B532">
        <f>INDEX(resultados!$A$2:$ZZ$1352, 526, MATCH($B$2, resultados!$A$1:$ZZ$1, 0))</f>
        <v/>
      </c>
      <c r="C532">
        <f>INDEX(resultados!$A$2:$ZZ$1352, 526, MATCH($B$3, resultados!$A$1:$ZZ$1, 0))</f>
        <v/>
      </c>
    </row>
    <row r="533">
      <c r="A533">
        <f>INDEX(resultados!$A$2:$ZZ$1352, 527, MATCH($B$1, resultados!$A$1:$ZZ$1, 0))</f>
        <v/>
      </c>
      <c r="B533">
        <f>INDEX(resultados!$A$2:$ZZ$1352, 527, MATCH($B$2, resultados!$A$1:$ZZ$1, 0))</f>
        <v/>
      </c>
      <c r="C533">
        <f>INDEX(resultados!$A$2:$ZZ$1352, 527, MATCH($B$3, resultados!$A$1:$ZZ$1, 0))</f>
        <v/>
      </c>
    </row>
    <row r="534">
      <c r="A534">
        <f>INDEX(resultados!$A$2:$ZZ$1352, 528, MATCH($B$1, resultados!$A$1:$ZZ$1, 0))</f>
        <v/>
      </c>
      <c r="B534">
        <f>INDEX(resultados!$A$2:$ZZ$1352, 528, MATCH($B$2, resultados!$A$1:$ZZ$1, 0))</f>
        <v/>
      </c>
      <c r="C534">
        <f>INDEX(resultados!$A$2:$ZZ$1352, 528, MATCH($B$3, resultados!$A$1:$ZZ$1, 0))</f>
        <v/>
      </c>
    </row>
    <row r="535">
      <c r="A535">
        <f>INDEX(resultados!$A$2:$ZZ$1352, 529, MATCH($B$1, resultados!$A$1:$ZZ$1, 0))</f>
        <v/>
      </c>
      <c r="B535">
        <f>INDEX(resultados!$A$2:$ZZ$1352, 529, MATCH($B$2, resultados!$A$1:$ZZ$1, 0))</f>
        <v/>
      </c>
      <c r="C535">
        <f>INDEX(resultados!$A$2:$ZZ$1352, 529, MATCH($B$3, resultados!$A$1:$ZZ$1, 0))</f>
        <v/>
      </c>
    </row>
    <row r="536">
      <c r="A536">
        <f>INDEX(resultados!$A$2:$ZZ$1352, 530, MATCH($B$1, resultados!$A$1:$ZZ$1, 0))</f>
        <v/>
      </c>
      <c r="B536">
        <f>INDEX(resultados!$A$2:$ZZ$1352, 530, MATCH($B$2, resultados!$A$1:$ZZ$1, 0))</f>
        <v/>
      </c>
      <c r="C536">
        <f>INDEX(resultados!$A$2:$ZZ$1352, 530, MATCH($B$3, resultados!$A$1:$ZZ$1, 0))</f>
        <v/>
      </c>
    </row>
    <row r="537">
      <c r="A537">
        <f>INDEX(resultados!$A$2:$ZZ$1352, 531, MATCH($B$1, resultados!$A$1:$ZZ$1, 0))</f>
        <v/>
      </c>
      <c r="B537">
        <f>INDEX(resultados!$A$2:$ZZ$1352, 531, MATCH($B$2, resultados!$A$1:$ZZ$1, 0))</f>
        <v/>
      </c>
      <c r="C537">
        <f>INDEX(resultados!$A$2:$ZZ$1352, 531, MATCH($B$3, resultados!$A$1:$ZZ$1, 0))</f>
        <v/>
      </c>
    </row>
    <row r="538">
      <c r="A538">
        <f>INDEX(resultados!$A$2:$ZZ$1352, 532, MATCH($B$1, resultados!$A$1:$ZZ$1, 0))</f>
        <v/>
      </c>
      <c r="B538">
        <f>INDEX(resultados!$A$2:$ZZ$1352, 532, MATCH($B$2, resultados!$A$1:$ZZ$1, 0))</f>
        <v/>
      </c>
      <c r="C538">
        <f>INDEX(resultados!$A$2:$ZZ$1352, 532, MATCH($B$3, resultados!$A$1:$ZZ$1, 0))</f>
        <v/>
      </c>
    </row>
    <row r="539">
      <c r="A539">
        <f>INDEX(resultados!$A$2:$ZZ$1352, 533, MATCH($B$1, resultados!$A$1:$ZZ$1, 0))</f>
        <v/>
      </c>
      <c r="B539">
        <f>INDEX(resultados!$A$2:$ZZ$1352, 533, MATCH($B$2, resultados!$A$1:$ZZ$1, 0))</f>
        <v/>
      </c>
      <c r="C539">
        <f>INDEX(resultados!$A$2:$ZZ$1352, 533, MATCH($B$3, resultados!$A$1:$ZZ$1, 0))</f>
        <v/>
      </c>
    </row>
    <row r="540">
      <c r="A540">
        <f>INDEX(resultados!$A$2:$ZZ$1352, 534, MATCH($B$1, resultados!$A$1:$ZZ$1, 0))</f>
        <v/>
      </c>
      <c r="B540">
        <f>INDEX(resultados!$A$2:$ZZ$1352, 534, MATCH($B$2, resultados!$A$1:$ZZ$1, 0))</f>
        <v/>
      </c>
      <c r="C540">
        <f>INDEX(resultados!$A$2:$ZZ$1352, 534, MATCH($B$3, resultados!$A$1:$ZZ$1, 0))</f>
        <v/>
      </c>
    </row>
    <row r="541">
      <c r="A541">
        <f>INDEX(resultados!$A$2:$ZZ$1352, 535, MATCH($B$1, resultados!$A$1:$ZZ$1, 0))</f>
        <v/>
      </c>
      <c r="B541">
        <f>INDEX(resultados!$A$2:$ZZ$1352, 535, MATCH($B$2, resultados!$A$1:$ZZ$1, 0))</f>
        <v/>
      </c>
      <c r="C541">
        <f>INDEX(resultados!$A$2:$ZZ$1352, 535, MATCH($B$3, resultados!$A$1:$ZZ$1, 0))</f>
        <v/>
      </c>
    </row>
    <row r="542">
      <c r="A542">
        <f>INDEX(resultados!$A$2:$ZZ$1352, 536, MATCH($B$1, resultados!$A$1:$ZZ$1, 0))</f>
        <v/>
      </c>
      <c r="B542">
        <f>INDEX(resultados!$A$2:$ZZ$1352, 536, MATCH($B$2, resultados!$A$1:$ZZ$1, 0))</f>
        <v/>
      </c>
      <c r="C542">
        <f>INDEX(resultados!$A$2:$ZZ$1352, 536, MATCH($B$3, resultados!$A$1:$ZZ$1, 0))</f>
        <v/>
      </c>
    </row>
    <row r="543">
      <c r="A543">
        <f>INDEX(resultados!$A$2:$ZZ$1352, 537, MATCH($B$1, resultados!$A$1:$ZZ$1, 0))</f>
        <v/>
      </c>
      <c r="B543">
        <f>INDEX(resultados!$A$2:$ZZ$1352, 537, MATCH($B$2, resultados!$A$1:$ZZ$1, 0))</f>
        <v/>
      </c>
      <c r="C543">
        <f>INDEX(resultados!$A$2:$ZZ$1352, 537, MATCH($B$3, resultados!$A$1:$ZZ$1, 0))</f>
        <v/>
      </c>
    </row>
    <row r="544">
      <c r="A544">
        <f>INDEX(resultados!$A$2:$ZZ$1352, 538, MATCH($B$1, resultados!$A$1:$ZZ$1, 0))</f>
        <v/>
      </c>
      <c r="B544">
        <f>INDEX(resultados!$A$2:$ZZ$1352, 538, MATCH($B$2, resultados!$A$1:$ZZ$1, 0))</f>
        <v/>
      </c>
      <c r="C544">
        <f>INDEX(resultados!$A$2:$ZZ$1352, 538, MATCH($B$3, resultados!$A$1:$ZZ$1, 0))</f>
        <v/>
      </c>
    </row>
    <row r="545">
      <c r="A545">
        <f>INDEX(resultados!$A$2:$ZZ$1352, 539, MATCH($B$1, resultados!$A$1:$ZZ$1, 0))</f>
        <v/>
      </c>
      <c r="B545">
        <f>INDEX(resultados!$A$2:$ZZ$1352, 539, MATCH($B$2, resultados!$A$1:$ZZ$1, 0))</f>
        <v/>
      </c>
      <c r="C545">
        <f>INDEX(resultados!$A$2:$ZZ$1352, 539, MATCH($B$3, resultados!$A$1:$ZZ$1, 0))</f>
        <v/>
      </c>
    </row>
    <row r="546">
      <c r="A546">
        <f>INDEX(resultados!$A$2:$ZZ$1352, 540, MATCH($B$1, resultados!$A$1:$ZZ$1, 0))</f>
        <v/>
      </c>
      <c r="B546">
        <f>INDEX(resultados!$A$2:$ZZ$1352, 540, MATCH($B$2, resultados!$A$1:$ZZ$1, 0))</f>
        <v/>
      </c>
      <c r="C546">
        <f>INDEX(resultados!$A$2:$ZZ$1352, 540, MATCH($B$3, resultados!$A$1:$ZZ$1, 0))</f>
        <v/>
      </c>
    </row>
    <row r="547">
      <c r="A547">
        <f>INDEX(resultados!$A$2:$ZZ$1352, 541, MATCH($B$1, resultados!$A$1:$ZZ$1, 0))</f>
        <v/>
      </c>
      <c r="B547">
        <f>INDEX(resultados!$A$2:$ZZ$1352, 541, MATCH($B$2, resultados!$A$1:$ZZ$1, 0))</f>
        <v/>
      </c>
      <c r="C547">
        <f>INDEX(resultados!$A$2:$ZZ$1352, 541, MATCH($B$3, resultados!$A$1:$ZZ$1, 0))</f>
        <v/>
      </c>
    </row>
    <row r="548">
      <c r="A548">
        <f>INDEX(resultados!$A$2:$ZZ$1352, 542, MATCH($B$1, resultados!$A$1:$ZZ$1, 0))</f>
        <v/>
      </c>
      <c r="B548">
        <f>INDEX(resultados!$A$2:$ZZ$1352, 542, MATCH($B$2, resultados!$A$1:$ZZ$1, 0))</f>
        <v/>
      </c>
      <c r="C548">
        <f>INDEX(resultados!$A$2:$ZZ$1352, 542, MATCH($B$3, resultados!$A$1:$ZZ$1, 0))</f>
        <v/>
      </c>
    </row>
    <row r="549">
      <c r="A549">
        <f>INDEX(resultados!$A$2:$ZZ$1352, 543, MATCH($B$1, resultados!$A$1:$ZZ$1, 0))</f>
        <v/>
      </c>
      <c r="B549">
        <f>INDEX(resultados!$A$2:$ZZ$1352, 543, MATCH($B$2, resultados!$A$1:$ZZ$1, 0))</f>
        <v/>
      </c>
      <c r="C549">
        <f>INDEX(resultados!$A$2:$ZZ$1352, 543, MATCH($B$3, resultados!$A$1:$ZZ$1, 0))</f>
        <v/>
      </c>
    </row>
    <row r="550">
      <c r="A550">
        <f>INDEX(resultados!$A$2:$ZZ$1352, 544, MATCH($B$1, resultados!$A$1:$ZZ$1, 0))</f>
        <v/>
      </c>
      <c r="B550">
        <f>INDEX(resultados!$A$2:$ZZ$1352, 544, MATCH($B$2, resultados!$A$1:$ZZ$1, 0))</f>
        <v/>
      </c>
      <c r="C550">
        <f>INDEX(resultados!$A$2:$ZZ$1352, 544, MATCH($B$3, resultados!$A$1:$ZZ$1, 0))</f>
        <v/>
      </c>
    </row>
    <row r="551">
      <c r="A551">
        <f>INDEX(resultados!$A$2:$ZZ$1352, 545, MATCH($B$1, resultados!$A$1:$ZZ$1, 0))</f>
        <v/>
      </c>
      <c r="B551">
        <f>INDEX(resultados!$A$2:$ZZ$1352, 545, MATCH($B$2, resultados!$A$1:$ZZ$1, 0))</f>
        <v/>
      </c>
      <c r="C551">
        <f>INDEX(resultados!$A$2:$ZZ$1352, 545, MATCH($B$3, resultados!$A$1:$ZZ$1, 0))</f>
        <v/>
      </c>
    </row>
    <row r="552">
      <c r="A552">
        <f>INDEX(resultados!$A$2:$ZZ$1352, 546, MATCH($B$1, resultados!$A$1:$ZZ$1, 0))</f>
        <v/>
      </c>
      <c r="B552">
        <f>INDEX(resultados!$A$2:$ZZ$1352, 546, MATCH($B$2, resultados!$A$1:$ZZ$1, 0))</f>
        <v/>
      </c>
      <c r="C552">
        <f>INDEX(resultados!$A$2:$ZZ$1352, 546, MATCH($B$3, resultados!$A$1:$ZZ$1, 0))</f>
        <v/>
      </c>
    </row>
    <row r="553">
      <c r="A553">
        <f>INDEX(resultados!$A$2:$ZZ$1352, 547, MATCH($B$1, resultados!$A$1:$ZZ$1, 0))</f>
        <v/>
      </c>
      <c r="B553">
        <f>INDEX(resultados!$A$2:$ZZ$1352, 547, MATCH($B$2, resultados!$A$1:$ZZ$1, 0))</f>
        <v/>
      </c>
      <c r="C553">
        <f>INDEX(resultados!$A$2:$ZZ$1352, 547, MATCH($B$3, resultados!$A$1:$ZZ$1, 0))</f>
        <v/>
      </c>
    </row>
    <row r="554">
      <c r="A554">
        <f>INDEX(resultados!$A$2:$ZZ$1352, 548, MATCH($B$1, resultados!$A$1:$ZZ$1, 0))</f>
        <v/>
      </c>
      <c r="B554">
        <f>INDEX(resultados!$A$2:$ZZ$1352, 548, MATCH($B$2, resultados!$A$1:$ZZ$1, 0))</f>
        <v/>
      </c>
      <c r="C554">
        <f>INDEX(resultados!$A$2:$ZZ$1352, 548, MATCH($B$3, resultados!$A$1:$ZZ$1, 0))</f>
        <v/>
      </c>
    </row>
    <row r="555">
      <c r="A555">
        <f>INDEX(resultados!$A$2:$ZZ$1352, 549, MATCH($B$1, resultados!$A$1:$ZZ$1, 0))</f>
        <v/>
      </c>
      <c r="B555">
        <f>INDEX(resultados!$A$2:$ZZ$1352, 549, MATCH($B$2, resultados!$A$1:$ZZ$1, 0))</f>
        <v/>
      </c>
      <c r="C555">
        <f>INDEX(resultados!$A$2:$ZZ$1352, 549, MATCH($B$3, resultados!$A$1:$ZZ$1, 0))</f>
        <v/>
      </c>
    </row>
    <row r="556">
      <c r="A556">
        <f>INDEX(resultados!$A$2:$ZZ$1352, 550, MATCH($B$1, resultados!$A$1:$ZZ$1, 0))</f>
        <v/>
      </c>
      <c r="B556">
        <f>INDEX(resultados!$A$2:$ZZ$1352, 550, MATCH($B$2, resultados!$A$1:$ZZ$1, 0))</f>
        <v/>
      </c>
      <c r="C556">
        <f>INDEX(resultados!$A$2:$ZZ$1352, 550, MATCH($B$3, resultados!$A$1:$ZZ$1, 0))</f>
        <v/>
      </c>
    </row>
    <row r="557">
      <c r="A557">
        <f>INDEX(resultados!$A$2:$ZZ$1352, 551, MATCH($B$1, resultados!$A$1:$ZZ$1, 0))</f>
        <v/>
      </c>
      <c r="B557">
        <f>INDEX(resultados!$A$2:$ZZ$1352, 551, MATCH($B$2, resultados!$A$1:$ZZ$1, 0))</f>
        <v/>
      </c>
      <c r="C557">
        <f>INDEX(resultados!$A$2:$ZZ$1352, 551, MATCH($B$3, resultados!$A$1:$ZZ$1, 0))</f>
        <v/>
      </c>
    </row>
    <row r="558">
      <c r="A558">
        <f>INDEX(resultados!$A$2:$ZZ$1352, 552, MATCH($B$1, resultados!$A$1:$ZZ$1, 0))</f>
        <v/>
      </c>
      <c r="B558">
        <f>INDEX(resultados!$A$2:$ZZ$1352, 552, MATCH($B$2, resultados!$A$1:$ZZ$1, 0))</f>
        <v/>
      </c>
      <c r="C558">
        <f>INDEX(resultados!$A$2:$ZZ$1352, 552, MATCH($B$3, resultados!$A$1:$ZZ$1, 0))</f>
        <v/>
      </c>
    </row>
    <row r="559">
      <c r="A559">
        <f>INDEX(resultados!$A$2:$ZZ$1352, 553, MATCH($B$1, resultados!$A$1:$ZZ$1, 0))</f>
        <v/>
      </c>
      <c r="B559">
        <f>INDEX(resultados!$A$2:$ZZ$1352, 553, MATCH($B$2, resultados!$A$1:$ZZ$1, 0))</f>
        <v/>
      </c>
      <c r="C559">
        <f>INDEX(resultados!$A$2:$ZZ$1352, 553, MATCH($B$3, resultados!$A$1:$ZZ$1, 0))</f>
        <v/>
      </c>
    </row>
    <row r="560">
      <c r="A560">
        <f>INDEX(resultados!$A$2:$ZZ$1352, 554, MATCH($B$1, resultados!$A$1:$ZZ$1, 0))</f>
        <v/>
      </c>
      <c r="B560">
        <f>INDEX(resultados!$A$2:$ZZ$1352, 554, MATCH($B$2, resultados!$A$1:$ZZ$1, 0))</f>
        <v/>
      </c>
      <c r="C560">
        <f>INDEX(resultados!$A$2:$ZZ$1352, 554, MATCH($B$3, resultados!$A$1:$ZZ$1, 0))</f>
        <v/>
      </c>
    </row>
    <row r="561">
      <c r="A561">
        <f>INDEX(resultados!$A$2:$ZZ$1352, 555, MATCH($B$1, resultados!$A$1:$ZZ$1, 0))</f>
        <v/>
      </c>
      <c r="B561">
        <f>INDEX(resultados!$A$2:$ZZ$1352, 555, MATCH($B$2, resultados!$A$1:$ZZ$1, 0))</f>
        <v/>
      </c>
      <c r="C561">
        <f>INDEX(resultados!$A$2:$ZZ$1352, 555, MATCH($B$3, resultados!$A$1:$ZZ$1, 0))</f>
        <v/>
      </c>
    </row>
    <row r="562">
      <c r="A562">
        <f>INDEX(resultados!$A$2:$ZZ$1352, 556, MATCH($B$1, resultados!$A$1:$ZZ$1, 0))</f>
        <v/>
      </c>
      <c r="B562">
        <f>INDEX(resultados!$A$2:$ZZ$1352, 556, MATCH($B$2, resultados!$A$1:$ZZ$1, 0))</f>
        <v/>
      </c>
      <c r="C562">
        <f>INDEX(resultados!$A$2:$ZZ$1352, 556, MATCH($B$3, resultados!$A$1:$ZZ$1, 0))</f>
        <v/>
      </c>
    </row>
    <row r="563">
      <c r="A563">
        <f>INDEX(resultados!$A$2:$ZZ$1352, 557, MATCH($B$1, resultados!$A$1:$ZZ$1, 0))</f>
        <v/>
      </c>
      <c r="B563">
        <f>INDEX(resultados!$A$2:$ZZ$1352, 557, MATCH($B$2, resultados!$A$1:$ZZ$1, 0))</f>
        <v/>
      </c>
      <c r="C563">
        <f>INDEX(resultados!$A$2:$ZZ$1352, 557, MATCH($B$3, resultados!$A$1:$ZZ$1, 0))</f>
        <v/>
      </c>
    </row>
    <row r="564">
      <c r="A564">
        <f>INDEX(resultados!$A$2:$ZZ$1352, 558, MATCH($B$1, resultados!$A$1:$ZZ$1, 0))</f>
        <v/>
      </c>
      <c r="B564">
        <f>INDEX(resultados!$A$2:$ZZ$1352, 558, MATCH($B$2, resultados!$A$1:$ZZ$1, 0))</f>
        <v/>
      </c>
      <c r="C564">
        <f>INDEX(resultados!$A$2:$ZZ$1352, 558, MATCH($B$3, resultados!$A$1:$ZZ$1, 0))</f>
        <v/>
      </c>
    </row>
    <row r="565">
      <c r="A565">
        <f>INDEX(resultados!$A$2:$ZZ$1352, 559, MATCH($B$1, resultados!$A$1:$ZZ$1, 0))</f>
        <v/>
      </c>
      <c r="B565">
        <f>INDEX(resultados!$A$2:$ZZ$1352, 559, MATCH($B$2, resultados!$A$1:$ZZ$1, 0))</f>
        <v/>
      </c>
      <c r="C565">
        <f>INDEX(resultados!$A$2:$ZZ$1352, 559, MATCH($B$3, resultados!$A$1:$ZZ$1, 0))</f>
        <v/>
      </c>
    </row>
    <row r="566">
      <c r="A566">
        <f>INDEX(resultados!$A$2:$ZZ$1352, 560, MATCH($B$1, resultados!$A$1:$ZZ$1, 0))</f>
        <v/>
      </c>
      <c r="B566">
        <f>INDEX(resultados!$A$2:$ZZ$1352, 560, MATCH($B$2, resultados!$A$1:$ZZ$1, 0))</f>
        <v/>
      </c>
      <c r="C566">
        <f>INDEX(resultados!$A$2:$ZZ$1352, 560, MATCH($B$3, resultados!$A$1:$ZZ$1, 0))</f>
        <v/>
      </c>
    </row>
    <row r="567">
      <c r="A567">
        <f>INDEX(resultados!$A$2:$ZZ$1352, 561, MATCH($B$1, resultados!$A$1:$ZZ$1, 0))</f>
        <v/>
      </c>
      <c r="B567">
        <f>INDEX(resultados!$A$2:$ZZ$1352, 561, MATCH($B$2, resultados!$A$1:$ZZ$1, 0))</f>
        <v/>
      </c>
      <c r="C567">
        <f>INDEX(resultados!$A$2:$ZZ$1352, 561, MATCH($B$3, resultados!$A$1:$ZZ$1, 0))</f>
        <v/>
      </c>
    </row>
    <row r="568">
      <c r="A568">
        <f>INDEX(resultados!$A$2:$ZZ$1352, 562, MATCH($B$1, resultados!$A$1:$ZZ$1, 0))</f>
        <v/>
      </c>
      <c r="B568">
        <f>INDEX(resultados!$A$2:$ZZ$1352, 562, MATCH($B$2, resultados!$A$1:$ZZ$1, 0))</f>
        <v/>
      </c>
      <c r="C568">
        <f>INDEX(resultados!$A$2:$ZZ$1352, 562, MATCH($B$3, resultados!$A$1:$ZZ$1, 0))</f>
        <v/>
      </c>
    </row>
    <row r="569">
      <c r="A569">
        <f>INDEX(resultados!$A$2:$ZZ$1352, 563, MATCH($B$1, resultados!$A$1:$ZZ$1, 0))</f>
        <v/>
      </c>
      <c r="B569">
        <f>INDEX(resultados!$A$2:$ZZ$1352, 563, MATCH($B$2, resultados!$A$1:$ZZ$1, 0))</f>
        <v/>
      </c>
      <c r="C569">
        <f>INDEX(resultados!$A$2:$ZZ$1352, 563, MATCH($B$3, resultados!$A$1:$ZZ$1, 0))</f>
        <v/>
      </c>
    </row>
    <row r="570">
      <c r="A570">
        <f>INDEX(resultados!$A$2:$ZZ$1352, 564, MATCH($B$1, resultados!$A$1:$ZZ$1, 0))</f>
        <v/>
      </c>
      <c r="B570">
        <f>INDEX(resultados!$A$2:$ZZ$1352, 564, MATCH($B$2, resultados!$A$1:$ZZ$1, 0))</f>
        <v/>
      </c>
      <c r="C570">
        <f>INDEX(resultados!$A$2:$ZZ$1352, 564, MATCH($B$3, resultados!$A$1:$ZZ$1, 0))</f>
        <v/>
      </c>
    </row>
    <row r="571">
      <c r="A571">
        <f>INDEX(resultados!$A$2:$ZZ$1352, 565, MATCH($B$1, resultados!$A$1:$ZZ$1, 0))</f>
        <v/>
      </c>
      <c r="B571">
        <f>INDEX(resultados!$A$2:$ZZ$1352, 565, MATCH($B$2, resultados!$A$1:$ZZ$1, 0))</f>
        <v/>
      </c>
      <c r="C571">
        <f>INDEX(resultados!$A$2:$ZZ$1352, 565, MATCH($B$3, resultados!$A$1:$ZZ$1, 0))</f>
        <v/>
      </c>
    </row>
    <row r="572">
      <c r="A572">
        <f>INDEX(resultados!$A$2:$ZZ$1352, 566, MATCH($B$1, resultados!$A$1:$ZZ$1, 0))</f>
        <v/>
      </c>
      <c r="B572">
        <f>INDEX(resultados!$A$2:$ZZ$1352, 566, MATCH($B$2, resultados!$A$1:$ZZ$1, 0))</f>
        <v/>
      </c>
      <c r="C572">
        <f>INDEX(resultados!$A$2:$ZZ$1352, 566, MATCH($B$3, resultados!$A$1:$ZZ$1, 0))</f>
        <v/>
      </c>
    </row>
    <row r="573">
      <c r="A573">
        <f>INDEX(resultados!$A$2:$ZZ$1352, 567, MATCH($B$1, resultados!$A$1:$ZZ$1, 0))</f>
        <v/>
      </c>
      <c r="B573">
        <f>INDEX(resultados!$A$2:$ZZ$1352, 567, MATCH($B$2, resultados!$A$1:$ZZ$1, 0))</f>
        <v/>
      </c>
      <c r="C573">
        <f>INDEX(resultados!$A$2:$ZZ$1352, 567, MATCH($B$3, resultados!$A$1:$ZZ$1, 0))</f>
        <v/>
      </c>
    </row>
    <row r="574">
      <c r="A574">
        <f>INDEX(resultados!$A$2:$ZZ$1352, 568, MATCH($B$1, resultados!$A$1:$ZZ$1, 0))</f>
        <v/>
      </c>
      <c r="B574">
        <f>INDEX(resultados!$A$2:$ZZ$1352, 568, MATCH($B$2, resultados!$A$1:$ZZ$1, 0))</f>
        <v/>
      </c>
      <c r="C574">
        <f>INDEX(resultados!$A$2:$ZZ$1352, 568, MATCH($B$3, resultados!$A$1:$ZZ$1, 0))</f>
        <v/>
      </c>
    </row>
    <row r="575">
      <c r="A575">
        <f>INDEX(resultados!$A$2:$ZZ$1352, 569, MATCH($B$1, resultados!$A$1:$ZZ$1, 0))</f>
        <v/>
      </c>
      <c r="B575">
        <f>INDEX(resultados!$A$2:$ZZ$1352, 569, MATCH($B$2, resultados!$A$1:$ZZ$1, 0))</f>
        <v/>
      </c>
      <c r="C575">
        <f>INDEX(resultados!$A$2:$ZZ$1352, 569, MATCH($B$3, resultados!$A$1:$ZZ$1, 0))</f>
        <v/>
      </c>
    </row>
    <row r="576">
      <c r="A576">
        <f>INDEX(resultados!$A$2:$ZZ$1352, 570, MATCH($B$1, resultados!$A$1:$ZZ$1, 0))</f>
        <v/>
      </c>
      <c r="B576">
        <f>INDEX(resultados!$A$2:$ZZ$1352, 570, MATCH($B$2, resultados!$A$1:$ZZ$1, 0))</f>
        <v/>
      </c>
      <c r="C576">
        <f>INDEX(resultados!$A$2:$ZZ$1352, 570, MATCH($B$3, resultados!$A$1:$ZZ$1, 0))</f>
        <v/>
      </c>
    </row>
    <row r="577">
      <c r="A577">
        <f>INDEX(resultados!$A$2:$ZZ$1352, 571, MATCH($B$1, resultados!$A$1:$ZZ$1, 0))</f>
        <v/>
      </c>
      <c r="B577">
        <f>INDEX(resultados!$A$2:$ZZ$1352, 571, MATCH($B$2, resultados!$A$1:$ZZ$1, 0))</f>
        <v/>
      </c>
      <c r="C577">
        <f>INDEX(resultados!$A$2:$ZZ$1352, 571, MATCH($B$3, resultados!$A$1:$ZZ$1, 0))</f>
        <v/>
      </c>
    </row>
    <row r="578">
      <c r="A578">
        <f>INDEX(resultados!$A$2:$ZZ$1352, 572, MATCH($B$1, resultados!$A$1:$ZZ$1, 0))</f>
        <v/>
      </c>
      <c r="B578">
        <f>INDEX(resultados!$A$2:$ZZ$1352, 572, MATCH($B$2, resultados!$A$1:$ZZ$1, 0))</f>
        <v/>
      </c>
      <c r="C578">
        <f>INDEX(resultados!$A$2:$ZZ$1352, 572, MATCH($B$3, resultados!$A$1:$ZZ$1, 0))</f>
        <v/>
      </c>
    </row>
    <row r="579">
      <c r="A579">
        <f>INDEX(resultados!$A$2:$ZZ$1352, 573, MATCH($B$1, resultados!$A$1:$ZZ$1, 0))</f>
        <v/>
      </c>
      <c r="B579">
        <f>INDEX(resultados!$A$2:$ZZ$1352, 573, MATCH($B$2, resultados!$A$1:$ZZ$1, 0))</f>
        <v/>
      </c>
      <c r="C579">
        <f>INDEX(resultados!$A$2:$ZZ$1352, 573, MATCH($B$3, resultados!$A$1:$ZZ$1, 0))</f>
        <v/>
      </c>
    </row>
    <row r="580">
      <c r="A580">
        <f>INDEX(resultados!$A$2:$ZZ$1352, 574, MATCH($B$1, resultados!$A$1:$ZZ$1, 0))</f>
        <v/>
      </c>
      <c r="B580">
        <f>INDEX(resultados!$A$2:$ZZ$1352, 574, MATCH($B$2, resultados!$A$1:$ZZ$1, 0))</f>
        <v/>
      </c>
      <c r="C580">
        <f>INDEX(resultados!$A$2:$ZZ$1352, 574, MATCH($B$3, resultados!$A$1:$ZZ$1, 0))</f>
        <v/>
      </c>
    </row>
    <row r="581">
      <c r="A581">
        <f>INDEX(resultados!$A$2:$ZZ$1352, 575, MATCH($B$1, resultados!$A$1:$ZZ$1, 0))</f>
        <v/>
      </c>
      <c r="B581">
        <f>INDEX(resultados!$A$2:$ZZ$1352, 575, MATCH($B$2, resultados!$A$1:$ZZ$1, 0))</f>
        <v/>
      </c>
      <c r="C581">
        <f>INDEX(resultados!$A$2:$ZZ$1352, 575, MATCH($B$3, resultados!$A$1:$ZZ$1, 0))</f>
        <v/>
      </c>
    </row>
    <row r="582">
      <c r="A582">
        <f>INDEX(resultados!$A$2:$ZZ$1352, 576, MATCH($B$1, resultados!$A$1:$ZZ$1, 0))</f>
        <v/>
      </c>
      <c r="B582">
        <f>INDEX(resultados!$A$2:$ZZ$1352, 576, MATCH($B$2, resultados!$A$1:$ZZ$1, 0))</f>
        <v/>
      </c>
      <c r="C582">
        <f>INDEX(resultados!$A$2:$ZZ$1352, 576, MATCH($B$3, resultados!$A$1:$ZZ$1, 0))</f>
        <v/>
      </c>
    </row>
    <row r="583">
      <c r="A583">
        <f>INDEX(resultados!$A$2:$ZZ$1352, 577, MATCH($B$1, resultados!$A$1:$ZZ$1, 0))</f>
        <v/>
      </c>
      <c r="B583">
        <f>INDEX(resultados!$A$2:$ZZ$1352, 577, MATCH($B$2, resultados!$A$1:$ZZ$1, 0))</f>
        <v/>
      </c>
      <c r="C583">
        <f>INDEX(resultados!$A$2:$ZZ$1352, 577, MATCH($B$3, resultados!$A$1:$ZZ$1, 0))</f>
        <v/>
      </c>
    </row>
    <row r="584">
      <c r="A584">
        <f>INDEX(resultados!$A$2:$ZZ$1352, 578, MATCH($B$1, resultados!$A$1:$ZZ$1, 0))</f>
        <v/>
      </c>
      <c r="B584">
        <f>INDEX(resultados!$A$2:$ZZ$1352, 578, MATCH($B$2, resultados!$A$1:$ZZ$1, 0))</f>
        <v/>
      </c>
      <c r="C584">
        <f>INDEX(resultados!$A$2:$ZZ$1352, 578, MATCH($B$3, resultados!$A$1:$ZZ$1, 0))</f>
        <v/>
      </c>
    </row>
    <row r="585">
      <c r="A585">
        <f>INDEX(resultados!$A$2:$ZZ$1352, 579, MATCH($B$1, resultados!$A$1:$ZZ$1, 0))</f>
        <v/>
      </c>
      <c r="B585">
        <f>INDEX(resultados!$A$2:$ZZ$1352, 579, MATCH($B$2, resultados!$A$1:$ZZ$1, 0))</f>
        <v/>
      </c>
      <c r="C585">
        <f>INDEX(resultados!$A$2:$ZZ$1352, 579, MATCH($B$3, resultados!$A$1:$ZZ$1, 0))</f>
        <v/>
      </c>
    </row>
    <row r="586">
      <c r="A586">
        <f>INDEX(resultados!$A$2:$ZZ$1352, 580, MATCH($B$1, resultados!$A$1:$ZZ$1, 0))</f>
        <v/>
      </c>
      <c r="B586">
        <f>INDEX(resultados!$A$2:$ZZ$1352, 580, MATCH($B$2, resultados!$A$1:$ZZ$1, 0))</f>
        <v/>
      </c>
      <c r="C586">
        <f>INDEX(resultados!$A$2:$ZZ$1352, 580, MATCH($B$3, resultados!$A$1:$ZZ$1, 0))</f>
        <v/>
      </c>
    </row>
    <row r="587">
      <c r="A587">
        <f>INDEX(resultados!$A$2:$ZZ$1352, 581, MATCH($B$1, resultados!$A$1:$ZZ$1, 0))</f>
        <v/>
      </c>
      <c r="B587">
        <f>INDEX(resultados!$A$2:$ZZ$1352, 581, MATCH($B$2, resultados!$A$1:$ZZ$1, 0))</f>
        <v/>
      </c>
      <c r="C587">
        <f>INDEX(resultados!$A$2:$ZZ$1352, 581, MATCH($B$3, resultados!$A$1:$ZZ$1, 0))</f>
        <v/>
      </c>
    </row>
    <row r="588">
      <c r="A588">
        <f>INDEX(resultados!$A$2:$ZZ$1352, 582, MATCH($B$1, resultados!$A$1:$ZZ$1, 0))</f>
        <v/>
      </c>
      <c r="B588">
        <f>INDEX(resultados!$A$2:$ZZ$1352, 582, MATCH($B$2, resultados!$A$1:$ZZ$1, 0))</f>
        <v/>
      </c>
      <c r="C588">
        <f>INDEX(resultados!$A$2:$ZZ$1352, 582, MATCH($B$3, resultados!$A$1:$ZZ$1, 0))</f>
        <v/>
      </c>
    </row>
    <row r="589">
      <c r="A589">
        <f>INDEX(resultados!$A$2:$ZZ$1352, 583, MATCH($B$1, resultados!$A$1:$ZZ$1, 0))</f>
        <v/>
      </c>
      <c r="B589">
        <f>INDEX(resultados!$A$2:$ZZ$1352, 583, MATCH($B$2, resultados!$A$1:$ZZ$1, 0))</f>
        <v/>
      </c>
      <c r="C589">
        <f>INDEX(resultados!$A$2:$ZZ$1352, 583, MATCH($B$3, resultados!$A$1:$ZZ$1, 0))</f>
        <v/>
      </c>
    </row>
    <row r="590">
      <c r="A590">
        <f>INDEX(resultados!$A$2:$ZZ$1352, 584, MATCH($B$1, resultados!$A$1:$ZZ$1, 0))</f>
        <v/>
      </c>
      <c r="B590">
        <f>INDEX(resultados!$A$2:$ZZ$1352, 584, MATCH($B$2, resultados!$A$1:$ZZ$1, 0))</f>
        <v/>
      </c>
      <c r="C590">
        <f>INDEX(resultados!$A$2:$ZZ$1352, 584, MATCH($B$3, resultados!$A$1:$ZZ$1, 0))</f>
        <v/>
      </c>
    </row>
    <row r="591">
      <c r="A591">
        <f>INDEX(resultados!$A$2:$ZZ$1352, 585, MATCH($B$1, resultados!$A$1:$ZZ$1, 0))</f>
        <v/>
      </c>
      <c r="B591">
        <f>INDEX(resultados!$A$2:$ZZ$1352, 585, MATCH($B$2, resultados!$A$1:$ZZ$1, 0))</f>
        <v/>
      </c>
      <c r="C591">
        <f>INDEX(resultados!$A$2:$ZZ$1352, 585, MATCH($B$3, resultados!$A$1:$ZZ$1, 0))</f>
        <v/>
      </c>
    </row>
    <row r="592">
      <c r="A592">
        <f>INDEX(resultados!$A$2:$ZZ$1352, 586, MATCH($B$1, resultados!$A$1:$ZZ$1, 0))</f>
        <v/>
      </c>
      <c r="B592">
        <f>INDEX(resultados!$A$2:$ZZ$1352, 586, MATCH($B$2, resultados!$A$1:$ZZ$1, 0))</f>
        <v/>
      </c>
      <c r="C592">
        <f>INDEX(resultados!$A$2:$ZZ$1352, 586, MATCH($B$3, resultados!$A$1:$ZZ$1, 0))</f>
        <v/>
      </c>
    </row>
    <row r="593">
      <c r="A593">
        <f>INDEX(resultados!$A$2:$ZZ$1352, 587, MATCH($B$1, resultados!$A$1:$ZZ$1, 0))</f>
        <v/>
      </c>
      <c r="B593">
        <f>INDEX(resultados!$A$2:$ZZ$1352, 587, MATCH($B$2, resultados!$A$1:$ZZ$1, 0))</f>
        <v/>
      </c>
      <c r="C593">
        <f>INDEX(resultados!$A$2:$ZZ$1352, 587, MATCH($B$3, resultados!$A$1:$ZZ$1, 0))</f>
        <v/>
      </c>
    </row>
    <row r="594">
      <c r="A594">
        <f>INDEX(resultados!$A$2:$ZZ$1352, 588, MATCH($B$1, resultados!$A$1:$ZZ$1, 0))</f>
        <v/>
      </c>
      <c r="B594">
        <f>INDEX(resultados!$A$2:$ZZ$1352, 588, MATCH($B$2, resultados!$A$1:$ZZ$1, 0))</f>
        <v/>
      </c>
      <c r="C594">
        <f>INDEX(resultados!$A$2:$ZZ$1352, 588, MATCH($B$3, resultados!$A$1:$ZZ$1, 0))</f>
        <v/>
      </c>
    </row>
    <row r="595">
      <c r="A595">
        <f>INDEX(resultados!$A$2:$ZZ$1352, 589, MATCH($B$1, resultados!$A$1:$ZZ$1, 0))</f>
        <v/>
      </c>
      <c r="B595">
        <f>INDEX(resultados!$A$2:$ZZ$1352, 589, MATCH($B$2, resultados!$A$1:$ZZ$1, 0))</f>
        <v/>
      </c>
      <c r="C595">
        <f>INDEX(resultados!$A$2:$ZZ$1352, 589, MATCH($B$3, resultados!$A$1:$ZZ$1, 0))</f>
        <v/>
      </c>
    </row>
    <row r="596">
      <c r="A596">
        <f>INDEX(resultados!$A$2:$ZZ$1352, 590, MATCH($B$1, resultados!$A$1:$ZZ$1, 0))</f>
        <v/>
      </c>
      <c r="B596">
        <f>INDEX(resultados!$A$2:$ZZ$1352, 590, MATCH($B$2, resultados!$A$1:$ZZ$1, 0))</f>
        <v/>
      </c>
      <c r="C596">
        <f>INDEX(resultados!$A$2:$ZZ$1352, 590, MATCH($B$3, resultados!$A$1:$ZZ$1, 0))</f>
        <v/>
      </c>
    </row>
    <row r="597">
      <c r="A597">
        <f>INDEX(resultados!$A$2:$ZZ$1352, 591, MATCH($B$1, resultados!$A$1:$ZZ$1, 0))</f>
        <v/>
      </c>
      <c r="B597">
        <f>INDEX(resultados!$A$2:$ZZ$1352, 591, MATCH($B$2, resultados!$A$1:$ZZ$1, 0))</f>
        <v/>
      </c>
      <c r="C597">
        <f>INDEX(resultados!$A$2:$ZZ$1352, 591, MATCH($B$3, resultados!$A$1:$ZZ$1, 0))</f>
        <v/>
      </c>
    </row>
    <row r="598">
      <c r="A598">
        <f>INDEX(resultados!$A$2:$ZZ$1352, 592, MATCH($B$1, resultados!$A$1:$ZZ$1, 0))</f>
        <v/>
      </c>
      <c r="B598">
        <f>INDEX(resultados!$A$2:$ZZ$1352, 592, MATCH($B$2, resultados!$A$1:$ZZ$1, 0))</f>
        <v/>
      </c>
      <c r="C598">
        <f>INDEX(resultados!$A$2:$ZZ$1352, 592, MATCH($B$3, resultados!$A$1:$ZZ$1, 0))</f>
        <v/>
      </c>
    </row>
    <row r="599">
      <c r="A599">
        <f>INDEX(resultados!$A$2:$ZZ$1352, 593, MATCH($B$1, resultados!$A$1:$ZZ$1, 0))</f>
        <v/>
      </c>
      <c r="B599">
        <f>INDEX(resultados!$A$2:$ZZ$1352, 593, MATCH($B$2, resultados!$A$1:$ZZ$1, 0))</f>
        <v/>
      </c>
      <c r="C599">
        <f>INDEX(resultados!$A$2:$ZZ$1352, 593, MATCH($B$3, resultados!$A$1:$ZZ$1, 0))</f>
        <v/>
      </c>
    </row>
    <row r="600">
      <c r="A600">
        <f>INDEX(resultados!$A$2:$ZZ$1352, 594, MATCH($B$1, resultados!$A$1:$ZZ$1, 0))</f>
        <v/>
      </c>
      <c r="B600">
        <f>INDEX(resultados!$A$2:$ZZ$1352, 594, MATCH($B$2, resultados!$A$1:$ZZ$1, 0))</f>
        <v/>
      </c>
      <c r="C600">
        <f>INDEX(resultados!$A$2:$ZZ$1352, 594, MATCH($B$3, resultados!$A$1:$ZZ$1, 0))</f>
        <v/>
      </c>
    </row>
    <row r="601">
      <c r="A601">
        <f>INDEX(resultados!$A$2:$ZZ$1352, 595, MATCH($B$1, resultados!$A$1:$ZZ$1, 0))</f>
        <v/>
      </c>
      <c r="B601">
        <f>INDEX(resultados!$A$2:$ZZ$1352, 595, MATCH($B$2, resultados!$A$1:$ZZ$1, 0))</f>
        <v/>
      </c>
      <c r="C601">
        <f>INDEX(resultados!$A$2:$ZZ$1352, 595, MATCH($B$3, resultados!$A$1:$ZZ$1, 0))</f>
        <v/>
      </c>
    </row>
    <row r="602">
      <c r="A602">
        <f>INDEX(resultados!$A$2:$ZZ$1352, 596, MATCH($B$1, resultados!$A$1:$ZZ$1, 0))</f>
        <v/>
      </c>
      <c r="B602">
        <f>INDEX(resultados!$A$2:$ZZ$1352, 596, MATCH($B$2, resultados!$A$1:$ZZ$1, 0))</f>
        <v/>
      </c>
      <c r="C602">
        <f>INDEX(resultados!$A$2:$ZZ$1352, 596, MATCH($B$3, resultados!$A$1:$ZZ$1, 0))</f>
        <v/>
      </c>
    </row>
    <row r="603">
      <c r="A603">
        <f>INDEX(resultados!$A$2:$ZZ$1352, 597, MATCH($B$1, resultados!$A$1:$ZZ$1, 0))</f>
        <v/>
      </c>
      <c r="B603">
        <f>INDEX(resultados!$A$2:$ZZ$1352, 597, MATCH($B$2, resultados!$A$1:$ZZ$1, 0))</f>
        <v/>
      </c>
      <c r="C603">
        <f>INDEX(resultados!$A$2:$ZZ$1352, 597, MATCH($B$3, resultados!$A$1:$ZZ$1, 0))</f>
        <v/>
      </c>
    </row>
    <row r="604">
      <c r="A604">
        <f>INDEX(resultados!$A$2:$ZZ$1352, 598, MATCH($B$1, resultados!$A$1:$ZZ$1, 0))</f>
        <v/>
      </c>
      <c r="B604">
        <f>INDEX(resultados!$A$2:$ZZ$1352, 598, MATCH($B$2, resultados!$A$1:$ZZ$1, 0))</f>
        <v/>
      </c>
      <c r="C604">
        <f>INDEX(resultados!$A$2:$ZZ$1352, 598, MATCH($B$3, resultados!$A$1:$ZZ$1, 0))</f>
        <v/>
      </c>
    </row>
    <row r="605">
      <c r="A605">
        <f>INDEX(resultados!$A$2:$ZZ$1352, 599, MATCH($B$1, resultados!$A$1:$ZZ$1, 0))</f>
        <v/>
      </c>
      <c r="B605">
        <f>INDEX(resultados!$A$2:$ZZ$1352, 599, MATCH($B$2, resultados!$A$1:$ZZ$1, 0))</f>
        <v/>
      </c>
      <c r="C605">
        <f>INDEX(resultados!$A$2:$ZZ$1352, 599, MATCH($B$3, resultados!$A$1:$ZZ$1, 0))</f>
        <v/>
      </c>
    </row>
    <row r="606">
      <c r="A606">
        <f>INDEX(resultados!$A$2:$ZZ$1352, 600, MATCH($B$1, resultados!$A$1:$ZZ$1, 0))</f>
        <v/>
      </c>
      <c r="B606">
        <f>INDEX(resultados!$A$2:$ZZ$1352, 600, MATCH($B$2, resultados!$A$1:$ZZ$1, 0))</f>
        <v/>
      </c>
      <c r="C606">
        <f>INDEX(resultados!$A$2:$ZZ$1352, 600, MATCH($B$3, resultados!$A$1:$ZZ$1, 0))</f>
        <v/>
      </c>
    </row>
    <row r="607">
      <c r="A607">
        <f>INDEX(resultados!$A$2:$ZZ$1352, 601, MATCH($B$1, resultados!$A$1:$ZZ$1, 0))</f>
        <v/>
      </c>
      <c r="B607">
        <f>INDEX(resultados!$A$2:$ZZ$1352, 601, MATCH($B$2, resultados!$A$1:$ZZ$1, 0))</f>
        <v/>
      </c>
      <c r="C607">
        <f>INDEX(resultados!$A$2:$ZZ$1352, 601, MATCH($B$3, resultados!$A$1:$ZZ$1, 0))</f>
        <v/>
      </c>
    </row>
    <row r="608">
      <c r="A608">
        <f>INDEX(resultados!$A$2:$ZZ$1352, 602, MATCH($B$1, resultados!$A$1:$ZZ$1, 0))</f>
        <v/>
      </c>
      <c r="B608">
        <f>INDEX(resultados!$A$2:$ZZ$1352, 602, MATCH($B$2, resultados!$A$1:$ZZ$1, 0))</f>
        <v/>
      </c>
      <c r="C608">
        <f>INDEX(resultados!$A$2:$ZZ$1352, 602, MATCH($B$3, resultados!$A$1:$ZZ$1, 0))</f>
        <v/>
      </c>
    </row>
    <row r="609">
      <c r="A609">
        <f>INDEX(resultados!$A$2:$ZZ$1352, 603, MATCH($B$1, resultados!$A$1:$ZZ$1, 0))</f>
        <v/>
      </c>
      <c r="B609">
        <f>INDEX(resultados!$A$2:$ZZ$1352, 603, MATCH($B$2, resultados!$A$1:$ZZ$1, 0))</f>
        <v/>
      </c>
      <c r="C609">
        <f>INDEX(resultados!$A$2:$ZZ$1352, 603, MATCH($B$3, resultados!$A$1:$ZZ$1, 0))</f>
        <v/>
      </c>
    </row>
    <row r="610">
      <c r="A610">
        <f>INDEX(resultados!$A$2:$ZZ$1352, 604, MATCH($B$1, resultados!$A$1:$ZZ$1, 0))</f>
        <v/>
      </c>
      <c r="B610">
        <f>INDEX(resultados!$A$2:$ZZ$1352, 604, MATCH($B$2, resultados!$A$1:$ZZ$1, 0))</f>
        <v/>
      </c>
      <c r="C610">
        <f>INDEX(resultados!$A$2:$ZZ$1352, 604, MATCH($B$3, resultados!$A$1:$ZZ$1, 0))</f>
        <v/>
      </c>
    </row>
    <row r="611">
      <c r="A611">
        <f>INDEX(resultados!$A$2:$ZZ$1352, 605, MATCH($B$1, resultados!$A$1:$ZZ$1, 0))</f>
        <v/>
      </c>
      <c r="B611">
        <f>INDEX(resultados!$A$2:$ZZ$1352, 605, MATCH($B$2, resultados!$A$1:$ZZ$1, 0))</f>
        <v/>
      </c>
      <c r="C611">
        <f>INDEX(resultados!$A$2:$ZZ$1352, 605, MATCH($B$3, resultados!$A$1:$ZZ$1, 0))</f>
        <v/>
      </c>
    </row>
    <row r="612">
      <c r="A612">
        <f>INDEX(resultados!$A$2:$ZZ$1352, 606, MATCH($B$1, resultados!$A$1:$ZZ$1, 0))</f>
        <v/>
      </c>
      <c r="B612">
        <f>INDEX(resultados!$A$2:$ZZ$1352, 606, MATCH($B$2, resultados!$A$1:$ZZ$1, 0))</f>
        <v/>
      </c>
      <c r="C612">
        <f>INDEX(resultados!$A$2:$ZZ$1352, 606, MATCH($B$3, resultados!$A$1:$ZZ$1, 0))</f>
        <v/>
      </c>
    </row>
    <row r="613">
      <c r="A613">
        <f>INDEX(resultados!$A$2:$ZZ$1352, 607, MATCH($B$1, resultados!$A$1:$ZZ$1, 0))</f>
        <v/>
      </c>
      <c r="B613">
        <f>INDEX(resultados!$A$2:$ZZ$1352, 607, MATCH($B$2, resultados!$A$1:$ZZ$1, 0))</f>
        <v/>
      </c>
      <c r="C613">
        <f>INDEX(resultados!$A$2:$ZZ$1352, 607, MATCH($B$3, resultados!$A$1:$ZZ$1, 0))</f>
        <v/>
      </c>
    </row>
    <row r="614">
      <c r="A614">
        <f>INDEX(resultados!$A$2:$ZZ$1352, 608, MATCH($B$1, resultados!$A$1:$ZZ$1, 0))</f>
        <v/>
      </c>
      <c r="B614">
        <f>INDEX(resultados!$A$2:$ZZ$1352, 608, MATCH($B$2, resultados!$A$1:$ZZ$1, 0))</f>
        <v/>
      </c>
      <c r="C614">
        <f>INDEX(resultados!$A$2:$ZZ$1352, 608, MATCH($B$3, resultados!$A$1:$ZZ$1, 0))</f>
        <v/>
      </c>
    </row>
    <row r="615">
      <c r="A615">
        <f>INDEX(resultados!$A$2:$ZZ$1352, 609, MATCH($B$1, resultados!$A$1:$ZZ$1, 0))</f>
        <v/>
      </c>
      <c r="B615">
        <f>INDEX(resultados!$A$2:$ZZ$1352, 609, MATCH($B$2, resultados!$A$1:$ZZ$1, 0))</f>
        <v/>
      </c>
      <c r="C615">
        <f>INDEX(resultados!$A$2:$ZZ$1352, 609, MATCH($B$3, resultados!$A$1:$ZZ$1, 0))</f>
        <v/>
      </c>
    </row>
    <row r="616">
      <c r="A616">
        <f>INDEX(resultados!$A$2:$ZZ$1352, 610, MATCH($B$1, resultados!$A$1:$ZZ$1, 0))</f>
        <v/>
      </c>
      <c r="B616">
        <f>INDEX(resultados!$A$2:$ZZ$1352, 610, MATCH($B$2, resultados!$A$1:$ZZ$1, 0))</f>
        <v/>
      </c>
      <c r="C616">
        <f>INDEX(resultados!$A$2:$ZZ$1352, 610, MATCH($B$3, resultados!$A$1:$ZZ$1, 0))</f>
        <v/>
      </c>
    </row>
    <row r="617">
      <c r="A617">
        <f>INDEX(resultados!$A$2:$ZZ$1352, 611, MATCH($B$1, resultados!$A$1:$ZZ$1, 0))</f>
        <v/>
      </c>
      <c r="B617">
        <f>INDEX(resultados!$A$2:$ZZ$1352, 611, MATCH($B$2, resultados!$A$1:$ZZ$1, 0))</f>
        <v/>
      </c>
      <c r="C617">
        <f>INDEX(resultados!$A$2:$ZZ$1352, 611, MATCH($B$3, resultados!$A$1:$ZZ$1, 0))</f>
        <v/>
      </c>
    </row>
    <row r="618">
      <c r="A618">
        <f>INDEX(resultados!$A$2:$ZZ$1352, 612, MATCH($B$1, resultados!$A$1:$ZZ$1, 0))</f>
        <v/>
      </c>
      <c r="B618">
        <f>INDEX(resultados!$A$2:$ZZ$1352, 612, MATCH($B$2, resultados!$A$1:$ZZ$1, 0))</f>
        <v/>
      </c>
      <c r="C618">
        <f>INDEX(resultados!$A$2:$ZZ$1352, 612, MATCH($B$3, resultados!$A$1:$ZZ$1, 0))</f>
        <v/>
      </c>
    </row>
    <row r="619">
      <c r="A619">
        <f>INDEX(resultados!$A$2:$ZZ$1352, 613, MATCH($B$1, resultados!$A$1:$ZZ$1, 0))</f>
        <v/>
      </c>
      <c r="B619">
        <f>INDEX(resultados!$A$2:$ZZ$1352, 613, MATCH($B$2, resultados!$A$1:$ZZ$1, 0))</f>
        <v/>
      </c>
      <c r="C619">
        <f>INDEX(resultados!$A$2:$ZZ$1352, 613, MATCH($B$3, resultados!$A$1:$ZZ$1, 0))</f>
        <v/>
      </c>
    </row>
    <row r="620">
      <c r="A620">
        <f>INDEX(resultados!$A$2:$ZZ$1352, 614, MATCH($B$1, resultados!$A$1:$ZZ$1, 0))</f>
        <v/>
      </c>
      <c r="B620">
        <f>INDEX(resultados!$A$2:$ZZ$1352, 614, MATCH($B$2, resultados!$A$1:$ZZ$1, 0))</f>
        <v/>
      </c>
      <c r="C620">
        <f>INDEX(resultados!$A$2:$ZZ$1352, 614, MATCH($B$3, resultados!$A$1:$ZZ$1, 0))</f>
        <v/>
      </c>
    </row>
    <row r="621">
      <c r="A621">
        <f>INDEX(resultados!$A$2:$ZZ$1352, 615, MATCH($B$1, resultados!$A$1:$ZZ$1, 0))</f>
        <v/>
      </c>
      <c r="B621">
        <f>INDEX(resultados!$A$2:$ZZ$1352, 615, MATCH($B$2, resultados!$A$1:$ZZ$1, 0))</f>
        <v/>
      </c>
      <c r="C621">
        <f>INDEX(resultados!$A$2:$ZZ$1352, 615, MATCH($B$3, resultados!$A$1:$ZZ$1, 0))</f>
        <v/>
      </c>
    </row>
    <row r="622">
      <c r="A622">
        <f>INDEX(resultados!$A$2:$ZZ$1352, 616, MATCH($B$1, resultados!$A$1:$ZZ$1, 0))</f>
        <v/>
      </c>
      <c r="B622">
        <f>INDEX(resultados!$A$2:$ZZ$1352, 616, MATCH($B$2, resultados!$A$1:$ZZ$1, 0))</f>
        <v/>
      </c>
      <c r="C622">
        <f>INDEX(resultados!$A$2:$ZZ$1352, 616, MATCH($B$3, resultados!$A$1:$ZZ$1, 0))</f>
        <v/>
      </c>
    </row>
    <row r="623">
      <c r="A623">
        <f>INDEX(resultados!$A$2:$ZZ$1352, 617, MATCH($B$1, resultados!$A$1:$ZZ$1, 0))</f>
        <v/>
      </c>
      <c r="B623">
        <f>INDEX(resultados!$A$2:$ZZ$1352, 617, MATCH($B$2, resultados!$A$1:$ZZ$1, 0))</f>
        <v/>
      </c>
      <c r="C623">
        <f>INDEX(resultados!$A$2:$ZZ$1352, 617, MATCH($B$3, resultados!$A$1:$ZZ$1, 0))</f>
        <v/>
      </c>
    </row>
    <row r="624">
      <c r="A624">
        <f>INDEX(resultados!$A$2:$ZZ$1352, 618, MATCH($B$1, resultados!$A$1:$ZZ$1, 0))</f>
        <v/>
      </c>
      <c r="B624">
        <f>INDEX(resultados!$A$2:$ZZ$1352, 618, MATCH($B$2, resultados!$A$1:$ZZ$1, 0))</f>
        <v/>
      </c>
      <c r="C624">
        <f>INDEX(resultados!$A$2:$ZZ$1352, 618, MATCH($B$3, resultados!$A$1:$ZZ$1, 0))</f>
        <v/>
      </c>
    </row>
    <row r="625">
      <c r="A625">
        <f>INDEX(resultados!$A$2:$ZZ$1352, 619, MATCH($B$1, resultados!$A$1:$ZZ$1, 0))</f>
        <v/>
      </c>
      <c r="B625">
        <f>INDEX(resultados!$A$2:$ZZ$1352, 619, MATCH($B$2, resultados!$A$1:$ZZ$1, 0))</f>
        <v/>
      </c>
      <c r="C625">
        <f>INDEX(resultados!$A$2:$ZZ$1352, 619, MATCH($B$3, resultados!$A$1:$ZZ$1, 0))</f>
        <v/>
      </c>
    </row>
    <row r="626">
      <c r="A626">
        <f>INDEX(resultados!$A$2:$ZZ$1352, 620, MATCH($B$1, resultados!$A$1:$ZZ$1, 0))</f>
        <v/>
      </c>
      <c r="B626">
        <f>INDEX(resultados!$A$2:$ZZ$1352, 620, MATCH($B$2, resultados!$A$1:$ZZ$1, 0))</f>
        <v/>
      </c>
      <c r="C626">
        <f>INDEX(resultados!$A$2:$ZZ$1352, 620, MATCH($B$3, resultados!$A$1:$ZZ$1, 0))</f>
        <v/>
      </c>
    </row>
    <row r="627">
      <c r="A627">
        <f>INDEX(resultados!$A$2:$ZZ$1352, 621, MATCH($B$1, resultados!$A$1:$ZZ$1, 0))</f>
        <v/>
      </c>
      <c r="B627">
        <f>INDEX(resultados!$A$2:$ZZ$1352, 621, MATCH($B$2, resultados!$A$1:$ZZ$1, 0))</f>
        <v/>
      </c>
      <c r="C627">
        <f>INDEX(resultados!$A$2:$ZZ$1352, 621, MATCH($B$3, resultados!$A$1:$ZZ$1, 0))</f>
        <v/>
      </c>
    </row>
    <row r="628">
      <c r="A628">
        <f>INDEX(resultados!$A$2:$ZZ$1352, 622, MATCH($B$1, resultados!$A$1:$ZZ$1, 0))</f>
        <v/>
      </c>
      <c r="B628">
        <f>INDEX(resultados!$A$2:$ZZ$1352, 622, MATCH($B$2, resultados!$A$1:$ZZ$1, 0))</f>
        <v/>
      </c>
      <c r="C628">
        <f>INDEX(resultados!$A$2:$ZZ$1352, 622, MATCH($B$3, resultados!$A$1:$ZZ$1, 0))</f>
        <v/>
      </c>
    </row>
    <row r="629">
      <c r="A629">
        <f>INDEX(resultados!$A$2:$ZZ$1352, 623, MATCH($B$1, resultados!$A$1:$ZZ$1, 0))</f>
        <v/>
      </c>
      <c r="B629">
        <f>INDEX(resultados!$A$2:$ZZ$1352, 623, MATCH($B$2, resultados!$A$1:$ZZ$1, 0))</f>
        <v/>
      </c>
      <c r="C629">
        <f>INDEX(resultados!$A$2:$ZZ$1352, 623, MATCH($B$3, resultados!$A$1:$ZZ$1, 0))</f>
        <v/>
      </c>
    </row>
    <row r="630">
      <c r="A630">
        <f>INDEX(resultados!$A$2:$ZZ$1352, 624, MATCH($B$1, resultados!$A$1:$ZZ$1, 0))</f>
        <v/>
      </c>
      <c r="B630">
        <f>INDEX(resultados!$A$2:$ZZ$1352, 624, MATCH($B$2, resultados!$A$1:$ZZ$1, 0))</f>
        <v/>
      </c>
      <c r="C630">
        <f>INDEX(resultados!$A$2:$ZZ$1352, 624, MATCH($B$3, resultados!$A$1:$ZZ$1, 0))</f>
        <v/>
      </c>
    </row>
    <row r="631">
      <c r="A631">
        <f>INDEX(resultados!$A$2:$ZZ$1352, 625, MATCH($B$1, resultados!$A$1:$ZZ$1, 0))</f>
        <v/>
      </c>
      <c r="B631">
        <f>INDEX(resultados!$A$2:$ZZ$1352, 625, MATCH($B$2, resultados!$A$1:$ZZ$1, 0))</f>
        <v/>
      </c>
      <c r="C631">
        <f>INDEX(resultados!$A$2:$ZZ$1352, 625, MATCH($B$3, resultados!$A$1:$ZZ$1, 0))</f>
        <v/>
      </c>
    </row>
    <row r="632">
      <c r="A632">
        <f>INDEX(resultados!$A$2:$ZZ$1352, 626, MATCH($B$1, resultados!$A$1:$ZZ$1, 0))</f>
        <v/>
      </c>
      <c r="B632">
        <f>INDEX(resultados!$A$2:$ZZ$1352, 626, MATCH($B$2, resultados!$A$1:$ZZ$1, 0))</f>
        <v/>
      </c>
      <c r="C632">
        <f>INDEX(resultados!$A$2:$ZZ$1352, 626, MATCH($B$3, resultados!$A$1:$ZZ$1, 0))</f>
        <v/>
      </c>
    </row>
    <row r="633">
      <c r="A633">
        <f>INDEX(resultados!$A$2:$ZZ$1352, 627, MATCH($B$1, resultados!$A$1:$ZZ$1, 0))</f>
        <v/>
      </c>
      <c r="B633">
        <f>INDEX(resultados!$A$2:$ZZ$1352, 627, MATCH($B$2, resultados!$A$1:$ZZ$1, 0))</f>
        <v/>
      </c>
      <c r="C633">
        <f>INDEX(resultados!$A$2:$ZZ$1352, 627, MATCH($B$3, resultados!$A$1:$ZZ$1, 0))</f>
        <v/>
      </c>
    </row>
    <row r="634">
      <c r="A634">
        <f>INDEX(resultados!$A$2:$ZZ$1352, 628, MATCH($B$1, resultados!$A$1:$ZZ$1, 0))</f>
        <v/>
      </c>
      <c r="B634">
        <f>INDEX(resultados!$A$2:$ZZ$1352, 628, MATCH($B$2, resultados!$A$1:$ZZ$1, 0))</f>
        <v/>
      </c>
      <c r="C634">
        <f>INDEX(resultados!$A$2:$ZZ$1352, 628, MATCH($B$3, resultados!$A$1:$ZZ$1, 0))</f>
        <v/>
      </c>
    </row>
    <row r="635">
      <c r="A635">
        <f>INDEX(resultados!$A$2:$ZZ$1352, 629, MATCH($B$1, resultados!$A$1:$ZZ$1, 0))</f>
        <v/>
      </c>
      <c r="B635">
        <f>INDEX(resultados!$A$2:$ZZ$1352, 629, MATCH($B$2, resultados!$A$1:$ZZ$1, 0))</f>
        <v/>
      </c>
      <c r="C635">
        <f>INDEX(resultados!$A$2:$ZZ$1352, 629, MATCH($B$3, resultados!$A$1:$ZZ$1, 0))</f>
        <v/>
      </c>
    </row>
    <row r="636">
      <c r="A636">
        <f>INDEX(resultados!$A$2:$ZZ$1352, 630, MATCH($B$1, resultados!$A$1:$ZZ$1, 0))</f>
        <v/>
      </c>
      <c r="B636">
        <f>INDEX(resultados!$A$2:$ZZ$1352, 630, MATCH($B$2, resultados!$A$1:$ZZ$1, 0))</f>
        <v/>
      </c>
      <c r="C636">
        <f>INDEX(resultados!$A$2:$ZZ$1352, 630, MATCH($B$3, resultados!$A$1:$ZZ$1, 0))</f>
        <v/>
      </c>
    </row>
    <row r="637">
      <c r="A637">
        <f>INDEX(resultados!$A$2:$ZZ$1352, 631, MATCH($B$1, resultados!$A$1:$ZZ$1, 0))</f>
        <v/>
      </c>
      <c r="B637">
        <f>INDEX(resultados!$A$2:$ZZ$1352, 631, MATCH($B$2, resultados!$A$1:$ZZ$1, 0))</f>
        <v/>
      </c>
      <c r="C637">
        <f>INDEX(resultados!$A$2:$ZZ$1352, 631, MATCH($B$3, resultados!$A$1:$ZZ$1, 0))</f>
        <v/>
      </c>
    </row>
    <row r="638">
      <c r="A638">
        <f>INDEX(resultados!$A$2:$ZZ$1352, 632, MATCH($B$1, resultados!$A$1:$ZZ$1, 0))</f>
        <v/>
      </c>
      <c r="B638">
        <f>INDEX(resultados!$A$2:$ZZ$1352, 632, MATCH($B$2, resultados!$A$1:$ZZ$1, 0))</f>
        <v/>
      </c>
      <c r="C638">
        <f>INDEX(resultados!$A$2:$ZZ$1352, 632, MATCH($B$3, resultados!$A$1:$ZZ$1, 0))</f>
        <v/>
      </c>
    </row>
    <row r="639">
      <c r="A639">
        <f>INDEX(resultados!$A$2:$ZZ$1352, 633, MATCH($B$1, resultados!$A$1:$ZZ$1, 0))</f>
        <v/>
      </c>
      <c r="B639">
        <f>INDEX(resultados!$A$2:$ZZ$1352, 633, MATCH($B$2, resultados!$A$1:$ZZ$1, 0))</f>
        <v/>
      </c>
      <c r="C639">
        <f>INDEX(resultados!$A$2:$ZZ$1352, 633, MATCH($B$3, resultados!$A$1:$ZZ$1, 0))</f>
        <v/>
      </c>
    </row>
    <row r="640">
      <c r="A640">
        <f>INDEX(resultados!$A$2:$ZZ$1352, 634, MATCH($B$1, resultados!$A$1:$ZZ$1, 0))</f>
        <v/>
      </c>
      <c r="B640">
        <f>INDEX(resultados!$A$2:$ZZ$1352, 634, MATCH($B$2, resultados!$A$1:$ZZ$1, 0))</f>
        <v/>
      </c>
      <c r="C640">
        <f>INDEX(resultados!$A$2:$ZZ$1352, 634, MATCH($B$3, resultados!$A$1:$ZZ$1, 0))</f>
        <v/>
      </c>
    </row>
    <row r="641">
      <c r="A641">
        <f>INDEX(resultados!$A$2:$ZZ$1352, 635, MATCH($B$1, resultados!$A$1:$ZZ$1, 0))</f>
        <v/>
      </c>
      <c r="B641">
        <f>INDEX(resultados!$A$2:$ZZ$1352, 635, MATCH($B$2, resultados!$A$1:$ZZ$1, 0))</f>
        <v/>
      </c>
      <c r="C641">
        <f>INDEX(resultados!$A$2:$ZZ$1352, 635, MATCH($B$3, resultados!$A$1:$ZZ$1, 0))</f>
        <v/>
      </c>
    </row>
    <row r="642">
      <c r="A642">
        <f>INDEX(resultados!$A$2:$ZZ$1352, 636, MATCH($B$1, resultados!$A$1:$ZZ$1, 0))</f>
        <v/>
      </c>
      <c r="B642">
        <f>INDEX(resultados!$A$2:$ZZ$1352, 636, MATCH($B$2, resultados!$A$1:$ZZ$1, 0))</f>
        <v/>
      </c>
      <c r="C642">
        <f>INDEX(resultados!$A$2:$ZZ$1352, 636, MATCH($B$3, resultados!$A$1:$ZZ$1, 0))</f>
        <v/>
      </c>
    </row>
    <row r="643">
      <c r="A643">
        <f>INDEX(resultados!$A$2:$ZZ$1352, 637, MATCH($B$1, resultados!$A$1:$ZZ$1, 0))</f>
        <v/>
      </c>
      <c r="B643">
        <f>INDEX(resultados!$A$2:$ZZ$1352, 637, MATCH($B$2, resultados!$A$1:$ZZ$1, 0))</f>
        <v/>
      </c>
      <c r="C643">
        <f>INDEX(resultados!$A$2:$ZZ$1352, 637, MATCH($B$3, resultados!$A$1:$ZZ$1, 0))</f>
        <v/>
      </c>
    </row>
    <row r="644">
      <c r="A644">
        <f>INDEX(resultados!$A$2:$ZZ$1352, 638, MATCH($B$1, resultados!$A$1:$ZZ$1, 0))</f>
        <v/>
      </c>
      <c r="B644">
        <f>INDEX(resultados!$A$2:$ZZ$1352, 638, MATCH($B$2, resultados!$A$1:$ZZ$1, 0))</f>
        <v/>
      </c>
      <c r="C644">
        <f>INDEX(resultados!$A$2:$ZZ$1352, 638, MATCH($B$3, resultados!$A$1:$ZZ$1, 0))</f>
        <v/>
      </c>
    </row>
    <row r="645">
      <c r="A645">
        <f>INDEX(resultados!$A$2:$ZZ$1352, 639, MATCH($B$1, resultados!$A$1:$ZZ$1, 0))</f>
        <v/>
      </c>
      <c r="B645">
        <f>INDEX(resultados!$A$2:$ZZ$1352, 639, MATCH($B$2, resultados!$A$1:$ZZ$1, 0))</f>
        <v/>
      </c>
      <c r="C645">
        <f>INDEX(resultados!$A$2:$ZZ$1352, 639, MATCH($B$3, resultados!$A$1:$ZZ$1, 0))</f>
        <v/>
      </c>
    </row>
    <row r="646">
      <c r="A646">
        <f>INDEX(resultados!$A$2:$ZZ$1352, 640, MATCH($B$1, resultados!$A$1:$ZZ$1, 0))</f>
        <v/>
      </c>
      <c r="B646">
        <f>INDEX(resultados!$A$2:$ZZ$1352, 640, MATCH($B$2, resultados!$A$1:$ZZ$1, 0))</f>
        <v/>
      </c>
      <c r="C646">
        <f>INDEX(resultados!$A$2:$ZZ$1352, 640, MATCH($B$3, resultados!$A$1:$ZZ$1, 0))</f>
        <v/>
      </c>
    </row>
    <row r="647">
      <c r="A647">
        <f>INDEX(resultados!$A$2:$ZZ$1352, 641, MATCH($B$1, resultados!$A$1:$ZZ$1, 0))</f>
        <v/>
      </c>
      <c r="B647">
        <f>INDEX(resultados!$A$2:$ZZ$1352, 641, MATCH($B$2, resultados!$A$1:$ZZ$1, 0))</f>
        <v/>
      </c>
      <c r="C647">
        <f>INDEX(resultados!$A$2:$ZZ$1352, 641, MATCH($B$3, resultados!$A$1:$ZZ$1, 0))</f>
        <v/>
      </c>
    </row>
    <row r="648">
      <c r="A648">
        <f>INDEX(resultados!$A$2:$ZZ$1352, 642, MATCH($B$1, resultados!$A$1:$ZZ$1, 0))</f>
        <v/>
      </c>
      <c r="B648">
        <f>INDEX(resultados!$A$2:$ZZ$1352, 642, MATCH($B$2, resultados!$A$1:$ZZ$1, 0))</f>
        <v/>
      </c>
      <c r="C648">
        <f>INDEX(resultados!$A$2:$ZZ$1352, 642, MATCH($B$3, resultados!$A$1:$ZZ$1, 0))</f>
        <v/>
      </c>
    </row>
    <row r="649">
      <c r="A649">
        <f>INDEX(resultados!$A$2:$ZZ$1352, 643, MATCH($B$1, resultados!$A$1:$ZZ$1, 0))</f>
        <v/>
      </c>
      <c r="B649">
        <f>INDEX(resultados!$A$2:$ZZ$1352, 643, MATCH($B$2, resultados!$A$1:$ZZ$1, 0))</f>
        <v/>
      </c>
      <c r="C649">
        <f>INDEX(resultados!$A$2:$ZZ$1352, 643, MATCH($B$3, resultados!$A$1:$ZZ$1, 0))</f>
        <v/>
      </c>
    </row>
    <row r="650">
      <c r="A650">
        <f>INDEX(resultados!$A$2:$ZZ$1352, 644, MATCH($B$1, resultados!$A$1:$ZZ$1, 0))</f>
        <v/>
      </c>
      <c r="B650">
        <f>INDEX(resultados!$A$2:$ZZ$1352, 644, MATCH($B$2, resultados!$A$1:$ZZ$1, 0))</f>
        <v/>
      </c>
      <c r="C650">
        <f>INDEX(resultados!$A$2:$ZZ$1352, 644, MATCH($B$3, resultados!$A$1:$ZZ$1, 0))</f>
        <v/>
      </c>
    </row>
    <row r="651">
      <c r="A651">
        <f>INDEX(resultados!$A$2:$ZZ$1352, 645, MATCH($B$1, resultados!$A$1:$ZZ$1, 0))</f>
        <v/>
      </c>
      <c r="B651">
        <f>INDEX(resultados!$A$2:$ZZ$1352, 645, MATCH($B$2, resultados!$A$1:$ZZ$1, 0))</f>
        <v/>
      </c>
      <c r="C651">
        <f>INDEX(resultados!$A$2:$ZZ$1352, 645, MATCH($B$3, resultados!$A$1:$ZZ$1, 0))</f>
        <v/>
      </c>
    </row>
    <row r="652">
      <c r="A652">
        <f>INDEX(resultados!$A$2:$ZZ$1352, 646, MATCH($B$1, resultados!$A$1:$ZZ$1, 0))</f>
        <v/>
      </c>
      <c r="B652">
        <f>INDEX(resultados!$A$2:$ZZ$1352, 646, MATCH($B$2, resultados!$A$1:$ZZ$1, 0))</f>
        <v/>
      </c>
      <c r="C652">
        <f>INDEX(resultados!$A$2:$ZZ$1352, 646, MATCH($B$3, resultados!$A$1:$ZZ$1, 0))</f>
        <v/>
      </c>
    </row>
    <row r="653">
      <c r="A653">
        <f>INDEX(resultados!$A$2:$ZZ$1352, 647, MATCH($B$1, resultados!$A$1:$ZZ$1, 0))</f>
        <v/>
      </c>
      <c r="B653">
        <f>INDEX(resultados!$A$2:$ZZ$1352, 647, MATCH($B$2, resultados!$A$1:$ZZ$1, 0))</f>
        <v/>
      </c>
      <c r="C653">
        <f>INDEX(resultados!$A$2:$ZZ$1352, 647, MATCH($B$3, resultados!$A$1:$ZZ$1, 0))</f>
        <v/>
      </c>
    </row>
    <row r="654">
      <c r="A654">
        <f>INDEX(resultados!$A$2:$ZZ$1352, 648, MATCH($B$1, resultados!$A$1:$ZZ$1, 0))</f>
        <v/>
      </c>
      <c r="B654">
        <f>INDEX(resultados!$A$2:$ZZ$1352, 648, MATCH($B$2, resultados!$A$1:$ZZ$1, 0))</f>
        <v/>
      </c>
      <c r="C654">
        <f>INDEX(resultados!$A$2:$ZZ$1352, 648, MATCH($B$3, resultados!$A$1:$ZZ$1, 0))</f>
        <v/>
      </c>
    </row>
    <row r="655">
      <c r="A655">
        <f>INDEX(resultados!$A$2:$ZZ$1352, 649, MATCH($B$1, resultados!$A$1:$ZZ$1, 0))</f>
        <v/>
      </c>
      <c r="B655">
        <f>INDEX(resultados!$A$2:$ZZ$1352, 649, MATCH($B$2, resultados!$A$1:$ZZ$1, 0))</f>
        <v/>
      </c>
      <c r="C655">
        <f>INDEX(resultados!$A$2:$ZZ$1352, 649, MATCH($B$3, resultados!$A$1:$ZZ$1, 0))</f>
        <v/>
      </c>
    </row>
    <row r="656">
      <c r="A656">
        <f>INDEX(resultados!$A$2:$ZZ$1352, 650, MATCH($B$1, resultados!$A$1:$ZZ$1, 0))</f>
        <v/>
      </c>
      <c r="B656">
        <f>INDEX(resultados!$A$2:$ZZ$1352, 650, MATCH($B$2, resultados!$A$1:$ZZ$1, 0))</f>
        <v/>
      </c>
      <c r="C656">
        <f>INDEX(resultados!$A$2:$ZZ$1352, 650, MATCH($B$3, resultados!$A$1:$ZZ$1, 0))</f>
        <v/>
      </c>
    </row>
    <row r="657">
      <c r="A657">
        <f>INDEX(resultados!$A$2:$ZZ$1352, 651, MATCH($B$1, resultados!$A$1:$ZZ$1, 0))</f>
        <v/>
      </c>
      <c r="B657">
        <f>INDEX(resultados!$A$2:$ZZ$1352, 651, MATCH($B$2, resultados!$A$1:$ZZ$1, 0))</f>
        <v/>
      </c>
      <c r="C657">
        <f>INDEX(resultados!$A$2:$ZZ$1352, 651, MATCH($B$3, resultados!$A$1:$ZZ$1, 0))</f>
        <v/>
      </c>
    </row>
    <row r="658">
      <c r="A658">
        <f>INDEX(resultados!$A$2:$ZZ$1352, 652, MATCH($B$1, resultados!$A$1:$ZZ$1, 0))</f>
        <v/>
      </c>
      <c r="B658">
        <f>INDEX(resultados!$A$2:$ZZ$1352, 652, MATCH($B$2, resultados!$A$1:$ZZ$1, 0))</f>
        <v/>
      </c>
      <c r="C658">
        <f>INDEX(resultados!$A$2:$ZZ$1352, 652, MATCH($B$3, resultados!$A$1:$ZZ$1, 0))</f>
        <v/>
      </c>
    </row>
    <row r="659">
      <c r="A659">
        <f>INDEX(resultados!$A$2:$ZZ$1352, 653, MATCH($B$1, resultados!$A$1:$ZZ$1, 0))</f>
        <v/>
      </c>
      <c r="B659">
        <f>INDEX(resultados!$A$2:$ZZ$1352, 653, MATCH($B$2, resultados!$A$1:$ZZ$1, 0))</f>
        <v/>
      </c>
      <c r="C659">
        <f>INDEX(resultados!$A$2:$ZZ$1352, 653, MATCH($B$3, resultados!$A$1:$ZZ$1, 0))</f>
        <v/>
      </c>
    </row>
    <row r="660">
      <c r="A660">
        <f>INDEX(resultados!$A$2:$ZZ$1352, 654, MATCH($B$1, resultados!$A$1:$ZZ$1, 0))</f>
        <v/>
      </c>
      <c r="B660">
        <f>INDEX(resultados!$A$2:$ZZ$1352, 654, MATCH($B$2, resultados!$A$1:$ZZ$1, 0))</f>
        <v/>
      </c>
      <c r="C660">
        <f>INDEX(resultados!$A$2:$ZZ$1352, 654, MATCH($B$3, resultados!$A$1:$ZZ$1, 0))</f>
        <v/>
      </c>
    </row>
    <row r="661">
      <c r="A661">
        <f>INDEX(resultados!$A$2:$ZZ$1352, 655, MATCH($B$1, resultados!$A$1:$ZZ$1, 0))</f>
        <v/>
      </c>
      <c r="B661">
        <f>INDEX(resultados!$A$2:$ZZ$1352, 655, MATCH($B$2, resultados!$A$1:$ZZ$1, 0))</f>
        <v/>
      </c>
      <c r="C661">
        <f>INDEX(resultados!$A$2:$ZZ$1352, 655, MATCH($B$3, resultados!$A$1:$ZZ$1, 0))</f>
        <v/>
      </c>
    </row>
    <row r="662">
      <c r="A662">
        <f>INDEX(resultados!$A$2:$ZZ$1352, 656, MATCH($B$1, resultados!$A$1:$ZZ$1, 0))</f>
        <v/>
      </c>
      <c r="B662">
        <f>INDEX(resultados!$A$2:$ZZ$1352, 656, MATCH($B$2, resultados!$A$1:$ZZ$1, 0))</f>
        <v/>
      </c>
      <c r="C662">
        <f>INDEX(resultados!$A$2:$ZZ$1352, 656, MATCH($B$3, resultados!$A$1:$ZZ$1, 0))</f>
        <v/>
      </c>
    </row>
    <row r="663">
      <c r="A663">
        <f>INDEX(resultados!$A$2:$ZZ$1352, 657, MATCH($B$1, resultados!$A$1:$ZZ$1, 0))</f>
        <v/>
      </c>
      <c r="B663">
        <f>INDEX(resultados!$A$2:$ZZ$1352, 657, MATCH($B$2, resultados!$A$1:$ZZ$1, 0))</f>
        <v/>
      </c>
      <c r="C663">
        <f>INDEX(resultados!$A$2:$ZZ$1352, 657, MATCH($B$3, resultados!$A$1:$ZZ$1, 0))</f>
        <v/>
      </c>
    </row>
    <row r="664">
      <c r="A664">
        <f>INDEX(resultados!$A$2:$ZZ$1352, 658, MATCH($B$1, resultados!$A$1:$ZZ$1, 0))</f>
        <v/>
      </c>
      <c r="B664">
        <f>INDEX(resultados!$A$2:$ZZ$1352, 658, MATCH($B$2, resultados!$A$1:$ZZ$1, 0))</f>
        <v/>
      </c>
      <c r="C664">
        <f>INDEX(resultados!$A$2:$ZZ$1352, 658, MATCH($B$3, resultados!$A$1:$ZZ$1, 0))</f>
        <v/>
      </c>
    </row>
    <row r="665">
      <c r="A665">
        <f>INDEX(resultados!$A$2:$ZZ$1352, 659, MATCH($B$1, resultados!$A$1:$ZZ$1, 0))</f>
        <v/>
      </c>
      <c r="B665">
        <f>INDEX(resultados!$A$2:$ZZ$1352, 659, MATCH($B$2, resultados!$A$1:$ZZ$1, 0))</f>
        <v/>
      </c>
      <c r="C665">
        <f>INDEX(resultados!$A$2:$ZZ$1352, 659, MATCH($B$3, resultados!$A$1:$ZZ$1, 0))</f>
        <v/>
      </c>
    </row>
    <row r="666">
      <c r="A666">
        <f>INDEX(resultados!$A$2:$ZZ$1352, 660, MATCH($B$1, resultados!$A$1:$ZZ$1, 0))</f>
        <v/>
      </c>
      <c r="B666">
        <f>INDEX(resultados!$A$2:$ZZ$1352, 660, MATCH($B$2, resultados!$A$1:$ZZ$1, 0))</f>
        <v/>
      </c>
      <c r="C666">
        <f>INDEX(resultados!$A$2:$ZZ$1352, 660, MATCH($B$3, resultados!$A$1:$ZZ$1, 0))</f>
        <v/>
      </c>
    </row>
    <row r="667">
      <c r="A667">
        <f>INDEX(resultados!$A$2:$ZZ$1352, 661, MATCH($B$1, resultados!$A$1:$ZZ$1, 0))</f>
        <v/>
      </c>
      <c r="B667">
        <f>INDEX(resultados!$A$2:$ZZ$1352, 661, MATCH($B$2, resultados!$A$1:$ZZ$1, 0))</f>
        <v/>
      </c>
      <c r="C667">
        <f>INDEX(resultados!$A$2:$ZZ$1352, 661, MATCH($B$3, resultados!$A$1:$ZZ$1, 0))</f>
        <v/>
      </c>
    </row>
    <row r="668">
      <c r="A668">
        <f>INDEX(resultados!$A$2:$ZZ$1352, 662, MATCH($B$1, resultados!$A$1:$ZZ$1, 0))</f>
        <v/>
      </c>
      <c r="B668">
        <f>INDEX(resultados!$A$2:$ZZ$1352, 662, MATCH($B$2, resultados!$A$1:$ZZ$1, 0))</f>
        <v/>
      </c>
      <c r="C668">
        <f>INDEX(resultados!$A$2:$ZZ$1352, 662, MATCH($B$3, resultados!$A$1:$ZZ$1, 0))</f>
        <v/>
      </c>
    </row>
    <row r="669">
      <c r="A669">
        <f>INDEX(resultados!$A$2:$ZZ$1352, 663, MATCH($B$1, resultados!$A$1:$ZZ$1, 0))</f>
        <v/>
      </c>
      <c r="B669">
        <f>INDEX(resultados!$A$2:$ZZ$1352, 663, MATCH($B$2, resultados!$A$1:$ZZ$1, 0))</f>
        <v/>
      </c>
      <c r="C669">
        <f>INDEX(resultados!$A$2:$ZZ$1352, 663, MATCH($B$3, resultados!$A$1:$ZZ$1, 0))</f>
        <v/>
      </c>
    </row>
    <row r="670">
      <c r="A670">
        <f>INDEX(resultados!$A$2:$ZZ$1352, 664, MATCH($B$1, resultados!$A$1:$ZZ$1, 0))</f>
        <v/>
      </c>
      <c r="B670">
        <f>INDEX(resultados!$A$2:$ZZ$1352, 664, MATCH($B$2, resultados!$A$1:$ZZ$1, 0))</f>
        <v/>
      </c>
      <c r="C670">
        <f>INDEX(resultados!$A$2:$ZZ$1352, 664, MATCH($B$3, resultados!$A$1:$ZZ$1, 0))</f>
        <v/>
      </c>
    </row>
    <row r="671">
      <c r="A671">
        <f>INDEX(resultados!$A$2:$ZZ$1352, 665, MATCH($B$1, resultados!$A$1:$ZZ$1, 0))</f>
        <v/>
      </c>
      <c r="B671">
        <f>INDEX(resultados!$A$2:$ZZ$1352, 665, MATCH($B$2, resultados!$A$1:$ZZ$1, 0))</f>
        <v/>
      </c>
      <c r="C671">
        <f>INDEX(resultados!$A$2:$ZZ$1352, 665, MATCH($B$3, resultados!$A$1:$ZZ$1, 0))</f>
        <v/>
      </c>
    </row>
    <row r="672">
      <c r="A672">
        <f>INDEX(resultados!$A$2:$ZZ$1352, 666, MATCH($B$1, resultados!$A$1:$ZZ$1, 0))</f>
        <v/>
      </c>
      <c r="B672">
        <f>INDEX(resultados!$A$2:$ZZ$1352, 666, MATCH($B$2, resultados!$A$1:$ZZ$1, 0))</f>
        <v/>
      </c>
      <c r="C672">
        <f>INDEX(resultados!$A$2:$ZZ$1352, 666, MATCH($B$3, resultados!$A$1:$ZZ$1, 0))</f>
        <v/>
      </c>
    </row>
    <row r="673">
      <c r="A673">
        <f>INDEX(resultados!$A$2:$ZZ$1352, 667, MATCH($B$1, resultados!$A$1:$ZZ$1, 0))</f>
        <v/>
      </c>
      <c r="B673">
        <f>INDEX(resultados!$A$2:$ZZ$1352, 667, MATCH($B$2, resultados!$A$1:$ZZ$1, 0))</f>
        <v/>
      </c>
      <c r="C673">
        <f>INDEX(resultados!$A$2:$ZZ$1352, 667, MATCH($B$3, resultados!$A$1:$ZZ$1, 0))</f>
        <v/>
      </c>
    </row>
    <row r="674">
      <c r="A674">
        <f>INDEX(resultados!$A$2:$ZZ$1352, 668, MATCH($B$1, resultados!$A$1:$ZZ$1, 0))</f>
        <v/>
      </c>
      <c r="B674">
        <f>INDEX(resultados!$A$2:$ZZ$1352, 668, MATCH($B$2, resultados!$A$1:$ZZ$1, 0))</f>
        <v/>
      </c>
      <c r="C674">
        <f>INDEX(resultados!$A$2:$ZZ$1352, 668, MATCH($B$3, resultados!$A$1:$ZZ$1, 0))</f>
        <v/>
      </c>
    </row>
    <row r="675">
      <c r="A675">
        <f>INDEX(resultados!$A$2:$ZZ$1352, 669, MATCH($B$1, resultados!$A$1:$ZZ$1, 0))</f>
        <v/>
      </c>
      <c r="B675">
        <f>INDEX(resultados!$A$2:$ZZ$1352, 669, MATCH($B$2, resultados!$A$1:$ZZ$1, 0))</f>
        <v/>
      </c>
      <c r="C675">
        <f>INDEX(resultados!$A$2:$ZZ$1352, 669, MATCH($B$3, resultados!$A$1:$ZZ$1, 0))</f>
        <v/>
      </c>
    </row>
    <row r="676">
      <c r="A676">
        <f>INDEX(resultados!$A$2:$ZZ$1352, 670, MATCH($B$1, resultados!$A$1:$ZZ$1, 0))</f>
        <v/>
      </c>
      <c r="B676">
        <f>INDEX(resultados!$A$2:$ZZ$1352, 670, MATCH($B$2, resultados!$A$1:$ZZ$1, 0))</f>
        <v/>
      </c>
      <c r="C676">
        <f>INDEX(resultados!$A$2:$ZZ$1352, 670, MATCH($B$3, resultados!$A$1:$ZZ$1, 0))</f>
        <v/>
      </c>
    </row>
    <row r="677">
      <c r="A677">
        <f>INDEX(resultados!$A$2:$ZZ$1352, 671, MATCH($B$1, resultados!$A$1:$ZZ$1, 0))</f>
        <v/>
      </c>
      <c r="B677">
        <f>INDEX(resultados!$A$2:$ZZ$1352, 671, MATCH($B$2, resultados!$A$1:$ZZ$1, 0))</f>
        <v/>
      </c>
      <c r="C677">
        <f>INDEX(resultados!$A$2:$ZZ$1352, 671, MATCH($B$3, resultados!$A$1:$ZZ$1, 0))</f>
        <v/>
      </c>
    </row>
    <row r="678">
      <c r="A678">
        <f>INDEX(resultados!$A$2:$ZZ$1352, 672, MATCH($B$1, resultados!$A$1:$ZZ$1, 0))</f>
        <v/>
      </c>
      <c r="B678">
        <f>INDEX(resultados!$A$2:$ZZ$1352, 672, MATCH($B$2, resultados!$A$1:$ZZ$1, 0))</f>
        <v/>
      </c>
      <c r="C678">
        <f>INDEX(resultados!$A$2:$ZZ$1352, 672, MATCH($B$3, resultados!$A$1:$ZZ$1, 0))</f>
        <v/>
      </c>
    </row>
    <row r="679">
      <c r="A679">
        <f>INDEX(resultados!$A$2:$ZZ$1352, 673, MATCH($B$1, resultados!$A$1:$ZZ$1, 0))</f>
        <v/>
      </c>
      <c r="B679">
        <f>INDEX(resultados!$A$2:$ZZ$1352, 673, MATCH($B$2, resultados!$A$1:$ZZ$1, 0))</f>
        <v/>
      </c>
      <c r="C679">
        <f>INDEX(resultados!$A$2:$ZZ$1352, 673, MATCH($B$3, resultados!$A$1:$ZZ$1, 0))</f>
        <v/>
      </c>
    </row>
    <row r="680">
      <c r="A680">
        <f>INDEX(resultados!$A$2:$ZZ$1352, 674, MATCH($B$1, resultados!$A$1:$ZZ$1, 0))</f>
        <v/>
      </c>
      <c r="B680">
        <f>INDEX(resultados!$A$2:$ZZ$1352, 674, MATCH($B$2, resultados!$A$1:$ZZ$1, 0))</f>
        <v/>
      </c>
      <c r="C680">
        <f>INDEX(resultados!$A$2:$ZZ$1352, 674, MATCH($B$3, resultados!$A$1:$ZZ$1, 0))</f>
        <v/>
      </c>
    </row>
    <row r="681">
      <c r="A681">
        <f>INDEX(resultados!$A$2:$ZZ$1352, 675, MATCH($B$1, resultados!$A$1:$ZZ$1, 0))</f>
        <v/>
      </c>
      <c r="B681">
        <f>INDEX(resultados!$A$2:$ZZ$1352, 675, MATCH($B$2, resultados!$A$1:$ZZ$1, 0))</f>
        <v/>
      </c>
      <c r="C681">
        <f>INDEX(resultados!$A$2:$ZZ$1352, 675, MATCH($B$3, resultados!$A$1:$ZZ$1, 0))</f>
        <v/>
      </c>
    </row>
    <row r="682">
      <c r="A682">
        <f>INDEX(resultados!$A$2:$ZZ$1352, 676, MATCH($B$1, resultados!$A$1:$ZZ$1, 0))</f>
        <v/>
      </c>
      <c r="B682">
        <f>INDEX(resultados!$A$2:$ZZ$1352, 676, MATCH($B$2, resultados!$A$1:$ZZ$1, 0))</f>
        <v/>
      </c>
      <c r="C682">
        <f>INDEX(resultados!$A$2:$ZZ$1352, 676, MATCH($B$3, resultados!$A$1:$ZZ$1, 0))</f>
        <v/>
      </c>
    </row>
    <row r="683">
      <c r="A683">
        <f>INDEX(resultados!$A$2:$ZZ$1352, 677, MATCH($B$1, resultados!$A$1:$ZZ$1, 0))</f>
        <v/>
      </c>
      <c r="B683">
        <f>INDEX(resultados!$A$2:$ZZ$1352, 677, MATCH($B$2, resultados!$A$1:$ZZ$1, 0))</f>
        <v/>
      </c>
      <c r="C683">
        <f>INDEX(resultados!$A$2:$ZZ$1352, 677, MATCH($B$3, resultados!$A$1:$ZZ$1, 0))</f>
        <v/>
      </c>
    </row>
    <row r="684">
      <c r="A684">
        <f>INDEX(resultados!$A$2:$ZZ$1352, 678, MATCH($B$1, resultados!$A$1:$ZZ$1, 0))</f>
        <v/>
      </c>
      <c r="B684">
        <f>INDEX(resultados!$A$2:$ZZ$1352, 678, MATCH($B$2, resultados!$A$1:$ZZ$1, 0))</f>
        <v/>
      </c>
      <c r="C684">
        <f>INDEX(resultados!$A$2:$ZZ$1352, 678, MATCH($B$3, resultados!$A$1:$ZZ$1, 0))</f>
        <v/>
      </c>
    </row>
    <row r="685">
      <c r="A685">
        <f>INDEX(resultados!$A$2:$ZZ$1352, 679, MATCH($B$1, resultados!$A$1:$ZZ$1, 0))</f>
        <v/>
      </c>
      <c r="B685">
        <f>INDEX(resultados!$A$2:$ZZ$1352, 679, MATCH($B$2, resultados!$A$1:$ZZ$1, 0))</f>
        <v/>
      </c>
      <c r="C685">
        <f>INDEX(resultados!$A$2:$ZZ$1352, 679, MATCH($B$3, resultados!$A$1:$ZZ$1, 0))</f>
        <v/>
      </c>
    </row>
    <row r="686">
      <c r="A686">
        <f>INDEX(resultados!$A$2:$ZZ$1352, 680, MATCH($B$1, resultados!$A$1:$ZZ$1, 0))</f>
        <v/>
      </c>
      <c r="B686">
        <f>INDEX(resultados!$A$2:$ZZ$1352, 680, MATCH($B$2, resultados!$A$1:$ZZ$1, 0))</f>
        <v/>
      </c>
      <c r="C686">
        <f>INDEX(resultados!$A$2:$ZZ$1352, 680, MATCH($B$3, resultados!$A$1:$ZZ$1, 0))</f>
        <v/>
      </c>
    </row>
    <row r="687">
      <c r="A687">
        <f>INDEX(resultados!$A$2:$ZZ$1352, 681, MATCH($B$1, resultados!$A$1:$ZZ$1, 0))</f>
        <v/>
      </c>
      <c r="B687">
        <f>INDEX(resultados!$A$2:$ZZ$1352, 681, MATCH($B$2, resultados!$A$1:$ZZ$1, 0))</f>
        <v/>
      </c>
      <c r="C687">
        <f>INDEX(resultados!$A$2:$ZZ$1352, 681, MATCH($B$3, resultados!$A$1:$ZZ$1, 0))</f>
        <v/>
      </c>
    </row>
    <row r="688">
      <c r="A688">
        <f>INDEX(resultados!$A$2:$ZZ$1352, 682, MATCH($B$1, resultados!$A$1:$ZZ$1, 0))</f>
        <v/>
      </c>
      <c r="B688">
        <f>INDEX(resultados!$A$2:$ZZ$1352, 682, MATCH($B$2, resultados!$A$1:$ZZ$1, 0))</f>
        <v/>
      </c>
      <c r="C688">
        <f>INDEX(resultados!$A$2:$ZZ$1352, 682, MATCH($B$3, resultados!$A$1:$ZZ$1, 0))</f>
        <v/>
      </c>
    </row>
    <row r="689">
      <c r="A689">
        <f>INDEX(resultados!$A$2:$ZZ$1352, 683, MATCH($B$1, resultados!$A$1:$ZZ$1, 0))</f>
        <v/>
      </c>
      <c r="B689">
        <f>INDEX(resultados!$A$2:$ZZ$1352, 683, MATCH($B$2, resultados!$A$1:$ZZ$1, 0))</f>
        <v/>
      </c>
      <c r="C689">
        <f>INDEX(resultados!$A$2:$ZZ$1352, 683, MATCH($B$3, resultados!$A$1:$ZZ$1, 0))</f>
        <v/>
      </c>
    </row>
    <row r="690">
      <c r="A690">
        <f>INDEX(resultados!$A$2:$ZZ$1352, 684, MATCH($B$1, resultados!$A$1:$ZZ$1, 0))</f>
        <v/>
      </c>
      <c r="B690">
        <f>INDEX(resultados!$A$2:$ZZ$1352, 684, MATCH($B$2, resultados!$A$1:$ZZ$1, 0))</f>
        <v/>
      </c>
      <c r="C690">
        <f>INDEX(resultados!$A$2:$ZZ$1352, 684, MATCH($B$3, resultados!$A$1:$ZZ$1, 0))</f>
        <v/>
      </c>
    </row>
    <row r="691">
      <c r="A691">
        <f>INDEX(resultados!$A$2:$ZZ$1352, 685, MATCH($B$1, resultados!$A$1:$ZZ$1, 0))</f>
        <v/>
      </c>
      <c r="B691">
        <f>INDEX(resultados!$A$2:$ZZ$1352, 685, MATCH($B$2, resultados!$A$1:$ZZ$1, 0))</f>
        <v/>
      </c>
      <c r="C691">
        <f>INDEX(resultados!$A$2:$ZZ$1352, 685, MATCH($B$3, resultados!$A$1:$ZZ$1, 0))</f>
        <v/>
      </c>
    </row>
    <row r="692">
      <c r="A692">
        <f>INDEX(resultados!$A$2:$ZZ$1352, 686, MATCH($B$1, resultados!$A$1:$ZZ$1, 0))</f>
        <v/>
      </c>
      <c r="B692">
        <f>INDEX(resultados!$A$2:$ZZ$1352, 686, MATCH($B$2, resultados!$A$1:$ZZ$1, 0))</f>
        <v/>
      </c>
      <c r="C692">
        <f>INDEX(resultados!$A$2:$ZZ$1352, 686, MATCH($B$3, resultados!$A$1:$ZZ$1, 0))</f>
        <v/>
      </c>
    </row>
    <row r="693">
      <c r="A693">
        <f>INDEX(resultados!$A$2:$ZZ$1352, 687, MATCH($B$1, resultados!$A$1:$ZZ$1, 0))</f>
        <v/>
      </c>
      <c r="B693">
        <f>INDEX(resultados!$A$2:$ZZ$1352, 687, MATCH($B$2, resultados!$A$1:$ZZ$1, 0))</f>
        <v/>
      </c>
      <c r="C693">
        <f>INDEX(resultados!$A$2:$ZZ$1352, 687, MATCH($B$3, resultados!$A$1:$ZZ$1, 0))</f>
        <v/>
      </c>
    </row>
    <row r="694">
      <c r="A694">
        <f>INDEX(resultados!$A$2:$ZZ$1352, 688, MATCH($B$1, resultados!$A$1:$ZZ$1, 0))</f>
        <v/>
      </c>
      <c r="B694">
        <f>INDEX(resultados!$A$2:$ZZ$1352, 688, MATCH($B$2, resultados!$A$1:$ZZ$1, 0))</f>
        <v/>
      </c>
      <c r="C694">
        <f>INDEX(resultados!$A$2:$ZZ$1352, 688, MATCH($B$3, resultados!$A$1:$ZZ$1, 0))</f>
        <v/>
      </c>
    </row>
    <row r="695">
      <c r="A695">
        <f>INDEX(resultados!$A$2:$ZZ$1352, 689, MATCH($B$1, resultados!$A$1:$ZZ$1, 0))</f>
        <v/>
      </c>
      <c r="B695">
        <f>INDEX(resultados!$A$2:$ZZ$1352, 689, MATCH($B$2, resultados!$A$1:$ZZ$1, 0))</f>
        <v/>
      </c>
      <c r="C695">
        <f>INDEX(resultados!$A$2:$ZZ$1352, 689, MATCH($B$3, resultados!$A$1:$ZZ$1, 0))</f>
        <v/>
      </c>
    </row>
    <row r="696">
      <c r="A696">
        <f>INDEX(resultados!$A$2:$ZZ$1352, 690, MATCH($B$1, resultados!$A$1:$ZZ$1, 0))</f>
        <v/>
      </c>
      <c r="B696">
        <f>INDEX(resultados!$A$2:$ZZ$1352, 690, MATCH($B$2, resultados!$A$1:$ZZ$1, 0))</f>
        <v/>
      </c>
      <c r="C696">
        <f>INDEX(resultados!$A$2:$ZZ$1352, 690, MATCH($B$3, resultados!$A$1:$ZZ$1, 0))</f>
        <v/>
      </c>
    </row>
    <row r="697">
      <c r="A697">
        <f>INDEX(resultados!$A$2:$ZZ$1352, 691, MATCH($B$1, resultados!$A$1:$ZZ$1, 0))</f>
        <v/>
      </c>
      <c r="B697">
        <f>INDEX(resultados!$A$2:$ZZ$1352, 691, MATCH($B$2, resultados!$A$1:$ZZ$1, 0))</f>
        <v/>
      </c>
      <c r="C697">
        <f>INDEX(resultados!$A$2:$ZZ$1352, 691, MATCH($B$3, resultados!$A$1:$ZZ$1, 0))</f>
        <v/>
      </c>
    </row>
    <row r="698">
      <c r="A698">
        <f>INDEX(resultados!$A$2:$ZZ$1352, 692, MATCH($B$1, resultados!$A$1:$ZZ$1, 0))</f>
        <v/>
      </c>
      <c r="B698">
        <f>INDEX(resultados!$A$2:$ZZ$1352, 692, MATCH($B$2, resultados!$A$1:$ZZ$1, 0))</f>
        <v/>
      </c>
      <c r="C698">
        <f>INDEX(resultados!$A$2:$ZZ$1352, 692, MATCH($B$3, resultados!$A$1:$ZZ$1, 0))</f>
        <v/>
      </c>
    </row>
    <row r="699">
      <c r="A699">
        <f>INDEX(resultados!$A$2:$ZZ$1352, 693, MATCH($B$1, resultados!$A$1:$ZZ$1, 0))</f>
        <v/>
      </c>
      <c r="B699">
        <f>INDEX(resultados!$A$2:$ZZ$1352, 693, MATCH($B$2, resultados!$A$1:$ZZ$1, 0))</f>
        <v/>
      </c>
      <c r="C699">
        <f>INDEX(resultados!$A$2:$ZZ$1352, 693, MATCH($B$3, resultados!$A$1:$ZZ$1, 0))</f>
        <v/>
      </c>
    </row>
    <row r="700">
      <c r="A700">
        <f>INDEX(resultados!$A$2:$ZZ$1352, 694, MATCH($B$1, resultados!$A$1:$ZZ$1, 0))</f>
        <v/>
      </c>
      <c r="B700">
        <f>INDEX(resultados!$A$2:$ZZ$1352, 694, MATCH($B$2, resultados!$A$1:$ZZ$1, 0))</f>
        <v/>
      </c>
      <c r="C700">
        <f>INDEX(resultados!$A$2:$ZZ$1352, 694, MATCH($B$3, resultados!$A$1:$ZZ$1, 0))</f>
        <v/>
      </c>
    </row>
    <row r="701">
      <c r="A701">
        <f>INDEX(resultados!$A$2:$ZZ$1352, 695, MATCH($B$1, resultados!$A$1:$ZZ$1, 0))</f>
        <v/>
      </c>
      <c r="B701">
        <f>INDEX(resultados!$A$2:$ZZ$1352, 695, MATCH($B$2, resultados!$A$1:$ZZ$1, 0))</f>
        <v/>
      </c>
      <c r="C701">
        <f>INDEX(resultados!$A$2:$ZZ$1352, 695, MATCH($B$3, resultados!$A$1:$ZZ$1, 0))</f>
        <v/>
      </c>
    </row>
    <row r="702">
      <c r="A702">
        <f>INDEX(resultados!$A$2:$ZZ$1352, 696, MATCH($B$1, resultados!$A$1:$ZZ$1, 0))</f>
        <v/>
      </c>
      <c r="B702">
        <f>INDEX(resultados!$A$2:$ZZ$1352, 696, MATCH($B$2, resultados!$A$1:$ZZ$1, 0))</f>
        <v/>
      </c>
      <c r="C702">
        <f>INDEX(resultados!$A$2:$ZZ$1352, 696, MATCH($B$3, resultados!$A$1:$ZZ$1, 0))</f>
        <v/>
      </c>
    </row>
    <row r="703">
      <c r="A703">
        <f>INDEX(resultados!$A$2:$ZZ$1352, 697, MATCH($B$1, resultados!$A$1:$ZZ$1, 0))</f>
        <v/>
      </c>
      <c r="B703">
        <f>INDEX(resultados!$A$2:$ZZ$1352, 697, MATCH($B$2, resultados!$A$1:$ZZ$1, 0))</f>
        <v/>
      </c>
      <c r="C703">
        <f>INDEX(resultados!$A$2:$ZZ$1352, 697, MATCH($B$3, resultados!$A$1:$ZZ$1, 0))</f>
        <v/>
      </c>
    </row>
    <row r="704">
      <c r="A704">
        <f>INDEX(resultados!$A$2:$ZZ$1352, 698, MATCH($B$1, resultados!$A$1:$ZZ$1, 0))</f>
        <v/>
      </c>
      <c r="B704">
        <f>INDEX(resultados!$A$2:$ZZ$1352, 698, MATCH($B$2, resultados!$A$1:$ZZ$1, 0))</f>
        <v/>
      </c>
      <c r="C704">
        <f>INDEX(resultados!$A$2:$ZZ$1352, 698, MATCH($B$3, resultados!$A$1:$ZZ$1, 0))</f>
        <v/>
      </c>
    </row>
    <row r="705">
      <c r="A705">
        <f>INDEX(resultados!$A$2:$ZZ$1352, 699, MATCH($B$1, resultados!$A$1:$ZZ$1, 0))</f>
        <v/>
      </c>
      <c r="B705">
        <f>INDEX(resultados!$A$2:$ZZ$1352, 699, MATCH($B$2, resultados!$A$1:$ZZ$1, 0))</f>
        <v/>
      </c>
      <c r="C705">
        <f>INDEX(resultados!$A$2:$ZZ$1352, 699, MATCH($B$3, resultados!$A$1:$ZZ$1, 0))</f>
        <v/>
      </c>
    </row>
    <row r="706">
      <c r="A706">
        <f>INDEX(resultados!$A$2:$ZZ$1352, 700, MATCH($B$1, resultados!$A$1:$ZZ$1, 0))</f>
        <v/>
      </c>
      <c r="B706">
        <f>INDEX(resultados!$A$2:$ZZ$1352, 700, MATCH($B$2, resultados!$A$1:$ZZ$1, 0))</f>
        <v/>
      </c>
      <c r="C706">
        <f>INDEX(resultados!$A$2:$ZZ$1352, 700, MATCH($B$3, resultados!$A$1:$ZZ$1, 0))</f>
        <v/>
      </c>
    </row>
    <row r="707">
      <c r="A707">
        <f>INDEX(resultados!$A$2:$ZZ$1352, 701, MATCH($B$1, resultados!$A$1:$ZZ$1, 0))</f>
        <v/>
      </c>
      <c r="B707">
        <f>INDEX(resultados!$A$2:$ZZ$1352, 701, MATCH($B$2, resultados!$A$1:$ZZ$1, 0))</f>
        <v/>
      </c>
      <c r="C707">
        <f>INDEX(resultados!$A$2:$ZZ$1352, 701, MATCH($B$3, resultados!$A$1:$ZZ$1, 0))</f>
        <v/>
      </c>
    </row>
    <row r="708">
      <c r="A708">
        <f>INDEX(resultados!$A$2:$ZZ$1352, 702, MATCH($B$1, resultados!$A$1:$ZZ$1, 0))</f>
        <v/>
      </c>
      <c r="B708">
        <f>INDEX(resultados!$A$2:$ZZ$1352, 702, MATCH($B$2, resultados!$A$1:$ZZ$1, 0))</f>
        <v/>
      </c>
      <c r="C708">
        <f>INDEX(resultados!$A$2:$ZZ$1352, 702, MATCH($B$3, resultados!$A$1:$ZZ$1, 0))</f>
        <v/>
      </c>
    </row>
    <row r="709">
      <c r="A709">
        <f>INDEX(resultados!$A$2:$ZZ$1352, 703, MATCH($B$1, resultados!$A$1:$ZZ$1, 0))</f>
        <v/>
      </c>
      <c r="B709">
        <f>INDEX(resultados!$A$2:$ZZ$1352, 703, MATCH($B$2, resultados!$A$1:$ZZ$1, 0))</f>
        <v/>
      </c>
      <c r="C709">
        <f>INDEX(resultados!$A$2:$ZZ$1352, 703, MATCH($B$3, resultados!$A$1:$ZZ$1, 0))</f>
        <v/>
      </c>
    </row>
    <row r="710">
      <c r="A710">
        <f>INDEX(resultados!$A$2:$ZZ$1352, 704, MATCH($B$1, resultados!$A$1:$ZZ$1, 0))</f>
        <v/>
      </c>
      <c r="B710">
        <f>INDEX(resultados!$A$2:$ZZ$1352, 704, MATCH($B$2, resultados!$A$1:$ZZ$1, 0))</f>
        <v/>
      </c>
      <c r="C710">
        <f>INDEX(resultados!$A$2:$ZZ$1352, 704, MATCH($B$3, resultados!$A$1:$ZZ$1, 0))</f>
        <v/>
      </c>
    </row>
    <row r="711">
      <c r="A711">
        <f>INDEX(resultados!$A$2:$ZZ$1352, 705, MATCH($B$1, resultados!$A$1:$ZZ$1, 0))</f>
        <v/>
      </c>
      <c r="B711">
        <f>INDEX(resultados!$A$2:$ZZ$1352, 705, MATCH($B$2, resultados!$A$1:$ZZ$1, 0))</f>
        <v/>
      </c>
      <c r="C711">
        <f>INDEX(resultados!$A$2:$ZZ$1352, 705, MATCH($B$3, resultados!$A$1:$ZZ$1, 0))</f>
        <v/>
      </c>
    </row>
    <row r="712">
      <c r="A712">
        <f>INDEX(resultados!$A$2:$ZZ$1352, 706, MATCH($B$1, resultados!$A$1:$ZZ$1, 0))</f>
        <v/>
      </c>
      <c r="B712">
        <f>INDEX(resultados!$A$2:$ZZ$1352, 706, MATCH($B$2, resultados!$A$1:$ZZ$1, 0))</f>
        <v/>
      </c>
      <c r="C712">
        <f>INDEX(resultados!$A$2:$ZZ$1352, 706, MATCH($B$3, resultados!$A$1:$ZZ$1, 0))</f>
        <v/>
      </c>
    </row>
    <row r="713">
      <c r="A713">
        <f>INDEX(resultados!$A$2:$ZZ$1352, 707, MATCH($B$1, resultados!$A$1:$ZZ$1, 0))</f>
        <v/>
      </c>
      <c r="B713">
        <f>INDEX(resultados!$A$2:$ZZ$1352, 707, MATCH($B$2, resultados!$A$1:$ZZ$1, 0))</f>
        <v/>
      </c>
      <c r="C713">
        <f>INDEX(resultados!$A$2:$ZZ$1352, 707, MATCH($B$3, resultados!$A$1:$ZZ$1, 0))</f>
        <v/>
      </c>
    </row>
    <row r="714">
      <c r="A714">
        <f>INDEX(resultados!$A$2:$ZZ$1352, 708, MATCH($B$1, resultados!$A$1:$ZZ$1, 0))</f>
        <v/>
      </c>
      <c r="B714">
        <f>INDEX(resultados!$A$2:$ZZ$1352, 708, MATCH($B$2, resultados!$A$1:$ZZ$1, 0))</f>
        <v/>
      </c>
      <c r="C714">
        <f>INDEX(resultados!$A$2:$ZZ$1352, 708, MATCH($B$3, resultados!$A$1:$ZZ$1, 0))</f>
        <v/>
      </c>
    </row>
    <row r="715">
      <c r="A715">
        <f>INDEX(resultados!$A$2:$ZZ$1352, 709, MATCH($B$1, resultados!$A$1:$ZZ$1, 0))</f>
        <v/>
      </c>
      <c r="B715">
        <f>INDEX(resultados!$A$2:$ZZ$1352, 709, MATCH($B$2, resultados!$A$1:$ZZ$1, 0))</f>
        <v/>
      </c>
      <c r="C715">
        <f>INDEX(resultados!$A$2:$ZZ$1352, 709, MATCH($B$3, resultados!$A$1:$ZZ$1, 0))</f>
        <v/>
      </c>
    </row>
    <row r="716">
      <c r="A716">
        <f>INDEX(resultados!$A$2:$ZZ$1352, 710, MATCH($B$1, resultados!$A$1:$ZZ$1, 0))</f>
        <v/>
      </c>
      <c r="B716">
        <f>INDEX(resultados!$A$2:$ZZ$1352, 710, MATCH($B$2, resultados!$A$1:$ZZ$1, 0))</f>
        <v/>
      </c>
      <c r="C716">
        <f>INDEX(resultados!$A$2:$ZZ$1352, 710, MATCH($B$3, resultados!$A$1:$ZZ$1, 0))</f>
        <v/>
      </c>
    </row>
    <row r="717">
      <c r="A717">
        <f>INDEX(resultados!$A$2:$ZZ$1352, 711, MATCH($B$1, resultados!$A$1:$ZZ$1, 0))</f>
        <v/>
      </c>
      <c r="B717">
        <f>INDEX(resultados!$A$2:$ZZ$1352, 711, MATCH($B$2, resultados!$A$1:$ZZ$1, 0))</f>
        <v/>
      </c>
      <c r="C717">
        <f>INDEX(resultados!$A$2:$ZZ$1352, 711, MATCH($B$3, resultados!$A$1:$ZZ$1, 0))</f>
        <v/>
      </c>
    </row>
    <row r="718">
      <c r="A718">
        <f>INDEX(resultados!$A$2:$ZZ$1352, 712, MATCH($B$1, resultados!$A$1:$ZZ$1, 0))</f>
        <v/>
      </c>
      <c r="B718">
        <f>INDEX(resultados!$A$2:$ZZ$1352, 712, MATCH($B$2, resultados!$A$1:$ZZ$1, 0))</f>
        <v/>
      </c>
      <c r="C718">
        <f>INDEX(resultados!$A$2:$ZZ$1352, 712, MATCH($B$3, resultados!$A$1:$ZZ$1, 0))</f>
        <v/>
      </c>
    </row>
    <row r="719">
      <c r="A719">
        <f>INDEX(resultados!$A$2:$ZZ$1352, 713, MATCH($B$1, resultados!$A$1:$ZZ$1, 0))</f>
        <v/>
      </c>
      <c r="B719">
        <f>INDEX(resultados!$A$2:$ZZ$1352, 713, MATCH($B$2, resultados!$A$1:$ZZ$1, 0))</f>
        <v/>
      </c>
      <c r="C719">
        <f>INDEX(resultados!$A$2:$ZZ$1352, 713, MATCH($B$3, resultados!$A$1:$ZZ$1, 0))</f>
        <v/>
      </c>
    </row>
    <row r="720">
      <c r="A720">
        <f>INDEX(resultados!$A$2:$ZZ$1352, 714, MATCH($B$1, resultados!$A$1:$ZZ$1, 0))</f>
        <v/>
      </c>
      <c r="B720">
        <f>INDEX(resultados!$A$2:$ZZ$1352, 714, MATCH($B$2, resultados!$A$1:$ZZ$1, 0))</f>
        <v/>
      </c>
      <c r="C720">
        <f>INDEX(resultados!$A$2:$ZZ$1352, 714, MATCH($B$3, resultados!$A$1:$ZZ$1, 0))</f>
        <v/>
      </c>
    </row>
    <row r="721">
      <c r="A721">
        <f>INDEX(resultados!$A$2:$ZZ$1352, 715, MATCH($B$1, resultados!$A$1:$ZZ$1, 0))</f>
        <v/>
      </c>
      <c r="B721">
        <f>INDEX(resultados!$A$2:$ZZ$1352, 715, MATCH($B$2, resultados!$A$1:$ZZ$1, 0))</f>
        <v/>
      </c>
      <c r="C721">
        <f>INDEX(resultados!$A$2:$ZZ$1352, 715, MATCH($B$3, resultados!$A$1:$ZZ$1, 0))</f>
        <v/>
      </c>
    </row>
    <row r="722">
      <c r="A722">
        <f>INDEX(resultados!$A$2:$ZZ$1352, 716, MATCH($B$1, resultados!$A$1:$ZZ$1, 0))</f>
        <v/>
      </c>
      <c r="B722">
        <f>INDEX(resultados!$A$2:$ZZ$1352, 716, MATCH($B$2, resultados!$A$1:$ZZ$1, 0))</f>
        <v/>
      </c>
      <c r="C722">
        <f>INDEX(resultados!$A$2:$ZZ$1352, 716, MATCH($B$3, resultados!$A$1:$ZZ$1, 0))</f>
        <v/>
      </c>
    </row>
    <row r="723">
      <c r="A723">
        <f>INDEX(resultados!$A$2:$ZZ$1352, 717, MATCH($B$1, resultados!$A$1:$ZZ$1, 0))</f>
        <v/>
      </c>
      <c r="B723">
        <f>INDEX(resultados!$A$2:$ZZ$1352, 717, MATCH($B$2, resultados!$A$1:$ZZ$1, 0))</f>
        <v/>
      </c>
      <c r="C723">
        <f>INDEX(resultados!$A$2:$ZZ$1352, 717, MATCH($B$3, resultados!$A$1:$ZZ$1, 0))</f>
        <v/>
      </c>
    </row>
    <row r="724">
      <c r="A724">
        <f>INDEX(resultados!$A$2:$ZZ$1352, 718, MATCH($B$1, resultados!$A$1:$ZZ$1, 0))</f>
        <v/>
      </c>
      <c r="B724">
        <f>INDEX(resultados!$A$2:$ZZ$1352, 718, MATCH($B$2, resultados!$A$1:$ZZ$1, 0))</f>
        <v/>
      </c>
      <c r="C724">
        <f>INDEX(resultados!$A$2:$ZZ$1352, 718, MATCH($B$3, resultados!$A$1:$ZZ$1, 0))</f>
        <v/>
      </c>
    </row>
    <row r="725">
      <c r="A725">
        <f>INDEX(resultados!$A$2:$ZZ$1352, 719, MATCH($B$1, resultados!$A$1:$ZZ$1, 0))</f>
        <v/>
      </c>
      <c r="B725">
        <f>INDEX(resultados!$A$2:$ZZ$1352, 719, MATCH($B$2, resultados!$A$1:$ZZ$1, 0))</f>
        <v/>
      </c>
      <c r="C725">
        <f>INDEX(resultados!$A$2:$ZZ$1352, 719, MATCH($B$3, resultados!$A$1:$ZZ$1, 0))</f>
        <v/>
      </c>
    </row>
    <row r="726">
      <c r="A726">
        <f>INDEX(resultados!$A$2:$ZZ$1352, 720, MATCH($B$1, resultados!$A$1:$ZZ$1, 0))</f>
        <v/>
      </c>
      <c r="B726">
        <f>INDEX(resultados!$A$2:$ZZ$1352, 720, MATCH($B$2, resultados!$A$1:$ZZ$1, 0))</f>
        <v/>
      </c>
      <c r="C726">
        <f>INDEX(resultados!$A$2:$ZZ$1352, 720, MATCH($B$3, resultados!$A$1:$ZZ$1, 0))</f>
        <v/>
      </c>
    </row>
    <row r="727">
      <c r="A727">
        <f>INDEX(resultados!$A$2:$ZZ$1352, 721, MATCH($B$1, resultados!$A$1:$ZZ$1, 0))</f>
        <v/>
      </c>
      <c r="B727">
        <f>INDEX(resultados!$A$2:$ZZ$1352, 721, MATCH($B$2, resultados!$A$1:$ZZ$1, 0))</f>
        <v/>
      </c>
      <c r="C727">
        <f>INDEX(resultados!$A$2:$ZZ$1352, 721, MATCH($B$3, resultados!$A$1:$ZZ$1, 0))</f>
        <v/>
      </c>
    </row>
    <row r="728">
      <c r="A728">
        <f>INDEX(resultados!$A$2:$ZZ$1352, 722, MATCH($B$1, resultados!$A$1:$ZZ$1, 0))</f>
        <v/>
      </c>
      <c r="B728">
        <f>INDEX(resultados!$A$2:$ZZ$1352, 722, MATCH($B$2, resultados!$A$1:$ZZ$1, 0))</f>
        <v/>
      </c>
      <c r="C728">
        <f>INDEX(resultados!$A$2:$ZZ$1352, 722, MATCH($B$3, resultados!$A$1:$ZZ$1, 0))</f>
        <v/>
      </c>
    </row>
    <row r="729">
      <c r="A729">
        <f>INDEX(resultados!$A$2:$ZZ$1352, 723, MATCH($B$1, resultados!$A$1:$ZZ$1, 0))</f>
        <v/>
      </c>
      <c r="B729">
        <f>INDEX(resultados!$A$2:$ZZ$1352, 723, MATCH($B$2, resultados!$A$1:$ZZ$1, 0))</f>
        <v/>
      </c>
      <c r="C729">
        <f>INDEX(resultados!$A$2:$ZZ$1352, 723, MATCH($B$3, resultados!$A$1:$ZZ$1, 0))</f>
        <v/>
      </c>
    </row>
    <row r="730">
      <c r="A730">
        <f>INDEX(resultados!$A$2:$ZZ$1352, 724, MATCH($B$1, resultados!$A$1:$ZZ$1, 0))</f>
        <v/>
      </c>
      <c r="B730">
        <f>INDEX(resultados!$A$2:$ZZ$1352, 724, MATCH($B$2, resultados!$A$1:$ZZ$1, 0))</f>
        <v/>
      </c>
      <c r="C730">
        <f>INDEX(resultados!$A$2:$ZZ$1352, 724, MATCH($B$3, resultados!$A$1:$ZZ$1, 0))</f>
        <v/>
      </c>
    </row>
    <row r="731">
      <c r="A731">
        <f>INDEX(resultados!$A$2:$ZZ$1352, 725, MATCH($B$1, resultados!$A$1:$ZZ$1, 0))</f>
        <v/>
      </c>
      <c r="B731">
        <f>INDEX(resultados!$A$2:$ZZ$1352, 725, MATCH($B$2, resultados!$A$1:$ZZ$1, 0))</f>
        <v/>
      </c>
      <c r="C731">
        <f>INDEX(resultados!$A$2:$ZZ$1352, 725, MATCH($B$3, resultados!$A$1:$ZZ$1, 0))</f>
        <v/>
      </c>
    </row>
    <row r="732">
      <c r="A732">
        <f>INDEX(resultados!$A$2:$ZZ$1352, 726, MATCH($B$1, resultados!$A$1:$ZZ$1, 0))</f>
        <v/>
      </c>
      <c r="B732">
        <f>INDEX(resultados!$A$2:$ZZ$1352, 726, MATCH($B$2, resultados!$A$1:$ZZ$1, 0))</f>
        <v/>
      </c>
      <c r="C732">
        <f>INDEX(resultados!$A$2:$ZZ$1352, 726, MATCH($B$3, resultados!$A$1:$ZZ$1, 0))</f>
        <v/>
      </c>
    </row>
    <row r="733">
      <c r="A733">
        <f>INDEX(resultados!$A$2:$ZZ$1352, 727, MATCH($B$1, resultados!$A$1:$ZZ$1, 0))</f>
        <v/>
      </c>
      <c r="B733">
        <f>INDEX(resultados!$A$2:$ZZ$1352, 727, MATCH($B$2, resultados!$A$1:$ZZ$1, 0))</f>
        <v/>
      </c>
      <c r="C733">
        <f>INDEX(resultados!$A$2:$ZZ$1352, 727, MATCH($B$3, resultados!$A$1:$ZZ$1, 0))</f>
        <v/>
      </c>
    </row>
    <row r="734">
      <c r="A734">
        <f>INDEX(resultados!$A$2:$ZZ$1352, 728, MATCH($B$1, resultados!$A$1:$ZZ$1, 0))</f>
        <v/>
      </c>
      <c r="B734">
        <f>INDEX(resultados!$A$2:$ZZ$1352, 728, MATCH($B$2, resultados!$A$1:$ZZ$1, 0))</f>
        <v/>
      </c>
      <c r="C734">
        <f>INDEX(resultados!$A$2:$ZZ$1352, 728, MATCH($B$3, resultados!$A$1:$ZZ$1, 0))</f>
        <v/>
      </c>
    </row>
    <row r="735">
      <c r="A735">
        <f>INDEX(resultados!$A$2:$ZZ$1352, 729, MATCH($B$1, resultados!$A$1:$ZZ$1, 0))</f>
        <v/>
      </c>
      <c r="B735">
        <f>INDEX(resultados!$A$2:$ZZ$1352, 729, MATCH($B$2, resultados!$A$1:$ZZ$1, 0))</f>
        <v/>
      </c>
      <c r="C735">
        <f>INDEX(resultados!$A$2:$ZZ$1352, 729, MATCH($B$3, resultados!$A$1:$ZZ$1, 0))</f>
        <v/>
      </c>
    </row>
    <row r="736">
      <c r="A736">
        <f>INDEX(resultados!$A$2:$ZZ$1352, 730, MATCH($B$1, resultados!$A$1:$ZZ$1, 0))</f>
        <v/>
      </c>
      <c r="B736">
        <f>INDEX(resultados!$A$2:$ZZ$1352, 730, MATCH($B$2, resultados!$A$1:$ZZ$1, 0))</f>
        <v/>
      </c>
      <c r="C736">
        <f>INDEX(resultados!$A$2:$ZZ$1352, 730, MATCH($B$3, resultados!$A$1:$ZZ$1, 0))</f>
        <v/>
      </c>
    </row>
    <row r="737">
      <c r="A737">
        <f>INDEX(resultados!$A$2:$ZZ$1352, 731, MATCH($B$1, resultados!$A$1:$ZZ$1, 0))</f>
        <v/>
      </c>
      <c r="B737">
        <f>INDEX(resultados!$A$2:$ZZ$1352, 731, MATCH($B$2, resultados!$A$1:$ZZ$1, 0))</f>
        <v/>
      </c>
      <c r="C737">
        <f>INDEX(resultados!$A$2:$ZZ$1352, 731, MATCH($B$3, resultados!$A$1:$ZZ$1, 0))</f>
        <v/>
      </c>
    </row>
    <row r="738">
      <c r="A738">
        <f>INDEX(resultados!$A$2:$ZZ$1352, 732, MATCH($B$1, resultados!$A$1:$ZZ$1, 0))</f>
        <v/>
      </c>
      <c r="B738">
        <f>INDEX(resultados!$A$2:$ZZ$1352, 732, MATCH($B$2, resultados!$A$1:$ZZ$1, 0))</f>
        <v/>
      </c>
      <c r="C738">
        <f>INDEX(resultados!$A$2:$ZZ$1352, 732, MATCH($B$3, resultados!$A$1:$ZZ$1, 0))</f>
        <v/>
      </c>
    </row>
    <row r="739">
      <c r="A739">
        <f>INDEX(resultados!$A$2:$ZZ$1352, 733, MATCH($B$1, resultados!$A$1:$ZZ$1, 0))</f>
        <v/>
      </c>
      <c r="B739">
        <f>INDEX(resultados!$A$2:$ZZ$1352, 733, MATCH($B$2, resultados!$A$1:$ZZ$1, 0))</f>
        <v/>
      </c>
      <c r="C739">
        <f>INDEX(resultados!$A$2:$ZZ$1352, 733, MATCH($B$3, resultados!$A$1:$ZZ$1, 0))</f>
        <v/>
      </c>
    </row>
    <row r="740">
      <c r="A740">
        <f>INDEX(resultados!$A$2:$ZZ$1352, 734, MATCH($B$1, resultados!$A$1:$ZZ$1, 0))</f>
        <v/>
      </c>
      <c r="B740">
        <f>INDEX(resultados!$A$2:$ZZ$1352, 734, MATCH($B$2, resultados!$A$1:$ZZ$1, 0))</f>
        <v/>
      </c>
      <c r="C740">
        <f>INDEX(resultados!$A$2:$ZZ$1352, 734, MATCH($B$3, resultados!$A$1:$ZZ$1, 0))</f>
        <v/>
      </c>
    </row>
    <row r="741">
      <c r="A741">
        <f>INDEX(resultados!$A$2:$ZZ$1352, 735, MATCH($B$1, resultados!$A$1:$ZZ$1, 0))</f>
        <v/>
      </c>
      <c r="B741">
        <f>INDEX(resultados!$A$2:$ZZ$1352, 735, MATCH($B$2, resultados!$A$1:$ZZ$1, 0))</f>
        <v/>
      </c>
      <c r="C741">
        <f>INDEX(resultados!$A$2:$ZZ$1352, 735, MATCH($B$3, resultados!$A$1:$ZZ$1, 0))</f>
        <v/>
      </c>
    </row>
    <row r="742">
      <c r="A742">
        <f>INDEX(resultados!$A$2:$ZZ$1352, 736, MATCH($B$1, resultados!$A$1:$ZZ$1, 0))</f>
        <v/>
      </c>
      <c r="B742">
        <f>INDEX(resultados!$A$2:$ZZ$1352, 736, MATCH($B$2, resultados!$A$1:$ZZ$1, 0))</f>
        <v/>
      </c>
      <c r="C742">
        <f>INDEX(resultados!$A$2:$ZZ$1352, 736, MATCH($B$3, resultados!$A$1:$ZZ$1, 0))</f>
        <v/>
      </c>
    </row>
    <row r="743">
      <c r="A743">
        <f>INDEX(resultados!$A$2:$ZZ$1352, 737, MATCH($B$1, resultados!$A$1:$ZZ$1, 0))</f>
        <v/>
      </c>
      <c r="B743">
        <f>INDEX(resultados!$A$2:$ZZ$1352, 737, MATCH($B$2, resultados!$A$1:$ZZ$1, 0))</f>
        <v/>
      </c>
      <c r="C743">
        <f>INDEX(resultados!$A$2:$ZZ$1352, 737, MATCH($B$3, resultados!$A$1:$ZZ$1, 0))</f>
        <v/>
      </c>
    </row>
    <row r="744">
      <c r="A744">
        <f>INDEX(resultados!$A$2:$ZZ$1352, 738, MATCH($B$1, resultados!$A$1:$ZZ$1, 0))</f>
        <v/>
      </c>
      <c r="B744">
        <f>INDEX(resultados!$A$2:$ZZ$1352, 738, MATCH($B$2, resultados!$A$1:$ZZ$1, 0))</f>
        <v/>
      </c>
      <c r="C744">
        <f>INDEX(resultados!$A$2:$ZZ$1352, 738, MATCH($B$3, resultados!$A$1:$ZZ$1, 0))</f>
        <v/>
      </c>
    </row>
    <row r="745">
      <c r="A745">
        <f>INDEX(resultados!$A$2:$ZZ$1352, 739, MATCH($B$1, resultados!$A$1:$ZZ$1, 0))</f>
        <v/>
      </c>
      <c r="B745">
        <f>INDEX(resultados!$A$2:$ZZ$1352, 739, MATCH($B$2, resultados!$A$1:$ZZ$1, 0))</f>
        <v/>
      </c>
      <c r="C745">
        <f>INDEX(resultados!$A$2:$ZZ$1352, 739, MATCH($B$3, resultados!$A$1:$ZZ$1, 0))</f>
        <v/>
      </c>
    </row>
    <row r="746">
      <c r="A746">
        <f>INDEX(resultados!$A$2:$ZZ$1352, 740, MATCH($B$1, resultados!$A$1:$ZZ$1, 0))</f>
        <v/>
      </c>
      <c r="B746">
        <f>INDEX(resultados!$A$2:$ZZ$1352, 740, MATCH($B$2, resultados!$A$1:$ZZ$1, 0))</f>
        <v/>
      </c>
      <c r="C746">
        <f>INDEX(resultados!$A$2:$ZZ$1352, 740, MATCH($B$3, resultados!$A$1:$ZZ$1, 0))</f>
        <v/>
      </c>
    </row>
    <row r="747">
      <c r="A747">
        <f>INDEX(resultados!$A$2:$ZZ$1352, 741, MATCH($B$1, resultados!$A$1:$ZZ$1, 0))</f>
        <v/>
      </c>
      <c r="B747">
        <f>INDEX(resultados!$A$2:$ZZ$1352, 741, MATCH($B$2, resultados!$A$1:$ZZ$1, 0))</f>
        <v/>
      </c>
      <c r="C747">
        <f>INDEX(resultados!$A$2:$ZZ$1352, 741, MATCH($B$3, resultados!$A$1:$ZZ$1, 0))</f>
        <v/>
      </c>
    </row>
    <row r="748">
      <c r="A748">
        <f>INDEX(resultados!$A$2:$ZZ$1352, 742, MATCH($B$1, resultados!$A$1:$ZZ$1, 0))</f>
        <v/>
      </c>
      <c r="B748">
        <f>INDEX(resultados!$A$2:$ZZ$1352, 742, MATCH($B$2, resultados!$A$1:$ZZ$1, 0))</f>
        <v/>
      </c>
      <c r="C748">
        <f>INDEX(resultados!$A$2:$ZZ$1352, 742, MATCH($B$3, resultados!$A$1:$ZZ$1, 0))</f>
        <v/>
      </c>
    </row>
    <row r="749">
      <c r="A749">
        <f>INDEX(resultados!$A$2:$ZZ$1352, 743, MATCH($B$1, resultados!$A$1:$ZZ$1, 0))</f>
        <v/>
      </c>
      <c r="B749">
        <f>INDEX(resultados!$A$2:$ZZ$1352, 743, MATCH($B$2, resultados!$A$1:$ZZ$1, 0))</f>
        <v/>
      </c>
      <c r="C749">
        <f>INDEX(resultados!$A$2:$ZZ$1352, 743, MATCH($B$3, resultados!$A$1:$ZZ$1, 0))</f>
        <v/>
      </c>
    </row>
    <row r="750">
      <c r="A750">
        <f>INDEX(resultados!$A$2:$ZZ$1352, 744, MATCH($B$1, resultados!$A$1:$ZZ$1, 0))</f>
        <v/>
      </c>
      <c r="B750">
        <f>INDEX(resultados!$A$2:$ZZ$1352, 744, MATCH($B$2, resultados!$A$1:$ZZ$1, 0))</f>
        <v/>
      </c>
      <c r="C750">
        <f>INDEX(resultados!$A$2:$ZZ$1352, 744, MATCH($B$3, resultados!$A$1:$ZZ$1, 0))</f>
        <v/>
      </c>
    </row>
    <row r="751">
      <c r="A751">
        <f>INDEX(resultados!$A$2:$ZZ$1352, 745, MATCH($B$1, resultados!$A$1:$ZZ$1, 0))</f>
        <v/>
      </c>
      <c r="B751">
        <f>INDEX(resultados!$A$2:$ZZ$1352, 745, MATCH($B$2, resultados!$A$1:$ZZ$1, 0))</f>
        <v/>
      </c>
      <c r="C751">
        <f>INDEX(resultados!$A$2:$ZZ$1352, 745, MATCH($B$3, resultados!$A$1:$ZZ$1, 0))</f>
        <v/>
      </c>
    </row>
    <row r="752">
      <c r="A752">
        <f>INDEX(resultados!$A$2:$ZZ$1352, 746, MATCH($B$1, resultados!$A$1:$ZZ$1, 0))</f>
        <v/>
      </c>
      <c r="B752">
        <f>INDEX(resultados!$A$2:$ZZ$1352, 746, MATCH($B$2, resultados!$A$1:$ZZ$1, 0))</f>
        <v/>
      </c>
      <c r="C752">
        <f>INDEX(resultados!$A$2:$ZZ$1352, 746, MATCH($B$3, resultados!$A$1:$ZZ$1, 0))</f>
        <v/>
      </c>
    </row>
    <row r="753">
      <c r="A753">
        <f>INDEX(resultados!$A$2:$ZZ$1352, 747, MATCH($B$1, resultados!$A$1:$ZZ$1, 0))</f>
        <v/>
      </c>
      <c r="B753">
        <f>INDEX(resultados!$A$2:$ZZ$1352, 747, MATCH($B$2, resultados!$A$1:$ZZ$1, 0))</f>
        <v/>
      </c>
      <c r="C753">
        <f>INDEX(resultados!$A$2:$ZZ$1352, 747, MATCH($B$3, resultados!$A$1:$ZZ$1, 0))</f>
        <v/>
      </c>
    </row>
    <row r="754">
      <c r="A754">
        <f>INDEX(resultados!$A$2:$ZZ$1352, 748, MATCH($B$1, resultados!$A$1:$ZZ$1, 0))</f>
        <v/>
      </c>
      <c r="B754">
        <f>INDEX(resultados!$A$2:$ZZ$1352, 748, MATCH($B$2, resultados!$A$1:$ZZ$1, 0))</f>
        <v/>
      </c>
      <c r="C754">
        <f>INDEX(resultados!$A$2:$ZZ$1352, 748, MATCH($B$3, resultados!$A$1:$ZZ$1, 0))</f>
        <v/>
      </c>
    </row>
    <row r="755">
      <c r="A755">
        <f>INDEX(resultados!$A$2:$ZZ$1352, 749, MATCH($B$1, resultados!$A$1:$ZZ$1, 0))</f>
        <v/>
      </c>
      <c r="B755">
        <f>INDEX(resultados!$A$2:$ZZ$1352, 749, MATCH($B$2, resultados!$A$1:$ZZ$1, 0))</f>
        <v/>
      </c>
      <c r="C755">
        <f>INDEX(resultados!$A$2:$ZZ$1352, 749, MATCH($B$3, resultados!$A$1:$ZZ$1, 0))</f>
        <v/>
      </c>
    </row>
    <row r="756">
      <c r="A756">
        <f>INDEX(resultados!$A$2:$ZZ$1352, 750, MATCH($B$1, resultados!$A$1:$ZZ$1, 0))</f>
        <v/>
      </c>
      <c r="B756">
        <f>INDEX(resultados!$A$2:$ZZ$1352, 750, MATCH($B$2, resultados!$A$1:$ZZ$1, 0))</f>
        <v/>
      </c>
      <c r="C756">
        <f>INDEX(resultados!$A$2:$ZZ$1352, 750, MATCH($B$3, resultados!$A$1:$ZZ$1, 0))</f>
        <v/>
      </c>
    </row>
    <row r="757">
      <c r="A757">
        <f>INDEX(resultados!$A$2:$ZZ$1352, 751, MATCH($B$1, resultados!$A$1:$ZZ$1, 0))</f>
        <v/>
      </c>
      <c r="B757">
        <f>INDEX(resultados!$A$2:$ZZ$1352, 751, MATCH($B$2, resultados!$A$1:$ZZ$1, 0))</f>
        <v/>
      </c>
      <c r="C757">
        <f>INDEX(resultados!$A$2:$ZZ$1352, 751, MATCH($B$3, resultados!$A$1:$ZZ$1, 0))</f>
        <v/>
      </c>
    </row>
    <row r="758">
      <c r="A758">
        <f>INDEX(resultados!$A$2:$ZZ$1352, 752, MATCH($B$1, resultados!$A$1:$ZZ$1, 0))</f>
        <v/>
      </c>
      <c r="B758">
        <f>INDEX(resultados!$A$2:$ZZ$1352, 752, MATCH($B$2, resultados!$A$1:$ZZ$1, 0))</f>
        <v/>
      </c>
      <c r="C758">
        <f>INDEX(resultados!$A$2:$ZZ$1352, 752, MATCH($B$3, resultados!$A$1:$ZZ$1, 0))</f>
        <v/>
      </c>
    </row>
    <row r="759">
      <c r="A759">
        <f>INDEX(resultados!$A$2:$ZZ$1352, 753, MATCH($B$1, resultados!$A$1:$ZZ$1, 0))</f>
        <v/>
      </c>
      <c r="B759">
        <f>INDEX(resultados!$A$2:$ZZ$1352, 753, MATCH($B$2, resultados!$A$1:$ZZ$1, 0))</f>
        <v/>
      </c>
      <c r="C759">
        <f>INDEX(resultados!$A$2:$ZZ$1352, 753, MATCH($B$3, resultados!$A$1:$ZZ$1, 0))</f>
        <v/>
      </c>
    </row>
    <row r="760">
      <c r="A760">
        <f>INDEX(resultados!$A$2:$ZZ$1352, 754, MATCH($B$1, resultados!$A$1:$ZZ$1, 0))</f>
        <v/>
      </c>
      <c r="B760">
        <f>INDEX(resultados!$A$2:$ZZ$1352, 754, MATCH($B$2, resultados!$A$1:$ZZ$1, 0))</f>
        <v/>
      </c>
      <c r="C760">
        <f>INDEX(resultados!$A$2:$ZZ$1352, 754, MATCH($B$3, resultados!$A$1:$ZZ$1, 0))</f>
        <v/>
      </c>
    </row>
    <row r="761">
      <c r="A761">
        <f>INDEX(resultados!$A$2:$ZZ$1352, 755, MATCH($B$1, resultados!$A$1:$ZZ$1, 0))</f>
        <v/>
      </c>
      <c r="B761">
        <f>INDEX(resultados!$A$2:$ZZ$1352, 755, MATCH($B$2, resultados!$A$1:$ZZ$1, 0))</f>
        <v/>
      </c>
      <c r="C761">
        <f>INDEX(resultados!$A$2:$ZZ$1352, 755, MATCH($B$3, resultados!$A$1:$ZZ$1, 0))</f>
        <v/>
      </c>
    </row>
    <row r="762">
      <c r="A762">
        <f>INDEX(resultados!$A$2:$ZZ$1352, 756, MATCH($B$1, resultados!$A$1:$ZZ$1, 0))</f>
        <v/>
      </c>
      <c r="B762">
        <f>INDEX(resultados!$A$2:$ZZ$1352, 756, MATCH($B$2, resultados!$A$1:$ZZ$1, 0))</f>
        <v/>
      </c>
      <c r="C762">
        <f>INDEX(resultados!$A$2:$ZZ$1352, 756, MATCH($B$3, resultados!$A$1:$ZZ$1, 0))</f>
        <v/>
      </c>
    </row>
    <row r="763">
      <c r="A763">
        <f>INDEX(resultados!$A$2:$ZZ$1352, 757, MATCH($B$1, resultados!$A$1:$ZZ$1, 0))</f>
        <v/>
      </c>
      <c r="B763">
        <f>INDEX(resultados!$A$2:$ZZ$1352, 757, MATCH($B$2, resultados!$A$1:$ZZ$1, 0))</f>
        <v/>
      </c>
      <c r="C763">
        <f>INDEX(resultados!$A$2:$ZZ$1352, 757, MATCH($B$3, resultados!$A$1:$ZZ$1, 0))</f>
        <v/>
      </c>
    </row>
    <row r="764">
      <c r="A764">
        <f>INDEX(resultados!$A$2:$ZZ$1352, 758, MATCH($B$1, resultados!$A$1:$ZZ$1, 0))</f>
        <v/>
      </c>
      <c r="B764">
        <f>INDEX(resultados!$A$2:$ZZ$1352, 758, MATCH($B$2, resultados!$A$1:$ZZ$1, 0))</f>
        <v/>
      </c>
      <c r="C764">
        <f>INDEX(resultados!$A$2:$ZZ$1352, 758, MATCH($B$3, resultados!$A$1:$ZZ$1, 0))</f>
        <v/>
      </c>
    </row>
    <row r="765">
      <c r="A765">
        <f>INDEX(resultados!$A$2:$ZZ$1352, 759, MATCH($B$1, resultados!$A$1:$ZZ$1, 0))</f>
        <v/>
      </c>
      <c r="B765">
        <f>INDEX(resultados!$A$2:$ZZ$1352, 759, MATCH($B$2, resultados!$A$1:$ZZ$1, 0))</f>
        <v/>
      </c>
      <c r="C765">
        <f>INDEX(resultados!$A$2:$ZZ$1352, 759, MATCH($B$3, resultados!$A$1:$ZZ$1, 0))</f>
        <v/>
      </c>
    </row>
    <row r="766">
      <c r="A766">
        <f>INDEX(resultados!$A$2:$ZZ$1352, 760, MATCH($B$1, resultados!$A$1:$ZZ$1, 0))</f>
        <v/>
      </c>
      <c r="B766">
        <f>INDEX(resultados!$A$2:$ZZ$1352, 760, MATCH($B$2, resultados!$A$1:$ZZ$1, 0))</f>
        <v/>
      </c>
      <c r="C766">
        <f>INDEX(resultados!$A$2:$ZZ$1352, 760, MATCH($B$3, resultados!$A$1:$ZZ$1, 0))</f>
        <v/>
      </c>
    </row>
    <row r="767">
      <c r="A767">
        <f>INDEX(resultados!$A$2:$ZZ$1352, 761, MATCH($B$1, resultados!$A$1:$ZZ$1, 0))</f>
        <v/>
      </c>
      <c r="B767">
        <f>INDEX(resultados!$A$2:$ZZ$1352, 761, MATCH($B$2, resultados!$A$1:$ZZ$1, 0))</f>
        <v/>
      </c>
      <c r="C767">
        <f>INDEX(resultados!$A$2:$ZZ$1352, 761, MATCH($B$3, resultados!$A$1:$ZZ$1, 0))</f>
        <v/>
      </c>
    </row>
    <row r="768">
      <c r="A768">
        <f>INDEX(resultados!$A$2:$ZZ$1352, 762, MATCH($B$1, resultados!$A$1:$ZZ$1, 0))</f>
        <v/>
      </c>
      <c r="B768">
        <f>INDEX(resultados!$A$2:$ZZ$1352, 762, MATCH($B$2, resultados!$A$1:$ZZ$1, 0))</f>
        <v/>
      </c>
      <c r="C768">
        <f>INDEX(resultados!$A$2:$ZZ$1352, 762, MATCH($B$3, resultados!$A$1:$ZZ$1, 0))</f>
        <v/>
      </c>
    </row>
    <row r="769">
      <c r="A769">
        <f>INDEX(resultados!$A$2:$ZZ$1352, 763, MATCH($B$1, resultados!$A$1:$ZZ$1, 0))</f>
        <v/>
      </c>
      <c r="B769">
        <f>INDEX(resultados!$A$2:$ZZ$1352, 763, MATCH($B$2, resultados!$A$1:$ZZ$1, 0))</f>
        <v/>
      </c>
      <c r="C769">
        <f>INDEX(resultados!$A$2:$ZZ$1352, 763, MATCH($B$3, resultados!$A$1:$ZZ$1, 0))</f>
        <v/>
      </c>
    </row>
    <row r="770">
      <c r="A770">
        <f>INDEX(resultados!$A$2:$ZZ$1352, 764, MATCH($B$1, resultados!$A$1:$ZZ$1, 0))</f>
        <v/>
      </c>
      <c r="B770">
        <f>INDEX(resultados!$A$2:$ZZ$1352, 764, MATCH($B$2, resultados!$A$1:$ZZ$1, 0))</f>
        <v/>
      </c>
      <c r="C770">
        <f>INDEX(resultados!$A$2:$ZZ$1352, 764, MATCH($B$3, resultados!$A$1:$ZZ$1, 0))</f>
        <v/>
      </c>
    </row>
    <row r="771">
      <c r="A771">
        <f>INDEX(resultados!$A$2:$ZZ$1352, 765, MATCH($B$1, resultados!$A$1:$ZZ$1, 0))</f>
        <v/>
      </c>
      <c r="B771">
        <f>INDEX(resultados!$A$2:$ZZ$1352, 765, MATCH($B$2, resultados!$A$1:$ZZ$1, 0))</f>
        <v/>
      </c>
      <c r="C771">
        <f>INDEX(resultados!$A$2:$ZZ$1352, 765, MATCH($B$3, resultados!$A$1:$ZZ$1, 0))</f>
        <v/>
      </c>
    </row>
    <row r="772">
      <c r="A772">
        <f>INDEX(resultados!$A$2:$ZZ$1352, 766, MATCH($B$1, resultados!$A$1:$ZZ$1, 0))</f>
        <v/>
      </c>
      <c r="B772">
        <f>INDEX(resultados!$A$2:$ZZ$1352, 766, MATCH($B$2, resultados!$A$1:$ZZ$1, 0))</f>
        <v/>
      </c>
      <c r="C772">
        <f>INDEX(resultados!$A$2:$ZZ$1352, 766, MATCH($B$3, resultados!$A$1:$ZZ$1, 0))</f>
        <v/>
      </c>
    </row>
    <row r="773">
      <c r="A773">
        <f>INDEX(resultados!$A$2:$ZZ$1352, 767, MATCH($B$1, resultados!$A$1:$ZZ$1, 0))</f>
        <v/>
      </c>
      <c r="B773">
        <f>INDEX(resultados!$A$2:$ZZ$1352, 767, MATCH($B$2, resultados!$A$1:$ZZ$1, 0))</f>
        <v/>
      </c>
      <c r="C773">
        <f>INDEX(resultados!$A$2:$ZZ$1352, 767, MATCH($B$3, resultados!$A$1:$ZZ$1, 0))</f>
        <v/>
      </c>
    </row>
    <row r="774">
      <c r="A774">
        <f>INDEX(resultados!$A$2:$ZZ$1352, 768, MATCH($B$1, resultados!$A$1:$ZZ$1, 0))</f>
        <v/>
      </c>
      <c r="B774">
        <f>INDEX(resultados!$A$2:$ZZ$1352, 768, MATCH($B$2, resultados!$A$1:$ZZ$1, 0))</f>
        <v/>
      </c>
      <c r="C774">
        <f>INDEX(resultados!$A$2:$ZZ$1352, 768, MATCH($B$3, resultados!$A$1:$ZZ$1, 0))</f>
        <v/>
      </c>
    </row>
    <row r="775">
      <c r="A775">
        <f>INDEX(resultados!$A$2:$ZZ$1352, 769, MATCH($B$1, resultados!$A$1:$ZZ$1, 0))</f>
        <v/>
      </c>
      <c r="B775">
        <f>INDEX(resultados!$A$2:$ZZ$1352, 769, MATCH($B$2, resultados!$A$1:$ZZ$1, 0))</f>
        <v/>
      </c>
      <c r="C775">
        <f>INDEX(resultados!$A$2:$ZZ$1352, 769, MATCH($B$3, resultados!$A$1:$ZZ$1, 0))</f>
        <v/>
      </c>
    </row>
    <row r="776">
      <c r="A776">
        <f>INDEX(resultados!$A$2:$ZZ$1352, 770, MATCH($B$1, resultados!$A$1:$ZZ$1, 0))</f>
        <v/>
      </c>
      <c r="B776">
        <f>INDEX(resultados!$A$2:$ZZ$1352, 770, MATCH($B$2, resultados!$A$1:$ZZ$1, 0))</f>
        <v/>
      </c>
      <c r="C776">
        <f>INDEX(resultados!$A$2:$ZZ$1352, 770, MATCH($B$3, resultados!$A$1:$ZZ$1, 0))</f>
        <v/>
      </c>
    </row>
    <row r="777">
      <c r="A777">
        <f>INDEX(resultados!$A$2:$ZZ$1352, 771, MATCH($B$1, resultados!$A$1:$ZZ$1, 0))</f>
        <v/>
      </c>
      <c r="B777">
        <f>INDEX(resultados!$A$2:$ZZ$1352, 771, MATCH($B$2, resultados!$A$1:$ZZ$1, 0))</f>
        <v/>
      </c>
      <c r="C777">
        <f>INDEX(resultados!$A$2:$ZZ$1352, 771, MATCH($B$3, resultados!$A$1:$ZZ$1, 0))</f>
        <v/>
      </c>
    </row>
    <row r="778">
      <c r="A778">
        <f>INDEX(resultados!$A$2:$ZZ$1352, 772, MATCH($B$1, resultados!$A$1:$ZZ$1, 0))</f>
        <v/>
      </c>
      <c r="B778">
        <f>INDEX(resultados!$A$2:$ZZ$1352, 772, MATCH($B$2, resultados!$A$1:$ZZ$1, 0))</f>
        <v/>
      </c>
      <c r="C778">
        <f>INDEX(resultados!$A$2:$ZZ$1352, 772, MATCH($B$3, resultados!$A$1:$ZZ$1, 0))</f>
        <v/>
      </c>
    </row>
    <row r="779">
      <c r="A779">
        <f>INDEX(resultados!$A$2:$ZZ$1352, 773, MATCH($B$1, resultados!$A$1:$ZZ$1, 0))</f>
        <v/>
      </c>
      <c r="B779">
        <f>INDEX(resultados!$A$2:$ZZ$1352, 773, MATCH($B$2, resultados!$A$1:$ZZ$1, 0))</f>
        <v/>
      </c>
      <c r="C779">
        <f>INDEX(resultados!$A$2:$ZZ$1352, 773, MATCH($B$3, resultados!$A$1:$ZZ$1, 0))</f>
        <v/>
      </c>
    </row>
    <row r="780">
      <c r="A780">
        <f>INDEX(resultados!$A$2:$ZZ$1352, 774, MATCH($B$1, resultados!$A$1:$ZZ$1, 0))</f>
        <v/>
      </c>
      <c r="B780">
        <f>INDEX(resultados!$A$2:$ZZ$1352, 774, MATCH($B$2, resultados!$A$1:$ZZ$1, 0))</f>
        <v/>
      </c>
      <c r="C780">
        <f>INDEX(resultados!$A$2:$ZZ$1352, 774, MATCH($B$3, resultados!$A$1:$ZZ$1, 0))</f>
        <v/>
      </c>
    </row>
    <row r="781">
      <c r="A781">
        <f>INDEX(resultados!$A$2:$ZZ$1352, 775, MATCH($B$1, resultados!$A$1:$ZZ$1, 0))</f>
        <v/>
      </c>
      <c r="B781">
        <f>INDEX(resultados!$A$2:$ZZ$1352, 775, MATCH($B$2, resultados!$A$1:$ZZ$1, 0))</f>
        <v/>
      </c>
      <c r="C781">
        <f>INDEX(resultados!$A$2:$ZZ$1352, 775, MATCH($B$3, resultados!$A$1:$ZZ$1, 0))</f>
        <v/>
      </c>
    </row>
    <row r="782">
      <c r="A782">
        <f>INDEX(resultados!$A$2:$ZZ$1352, 776, MATCH($B$1, resultados!$A$1:$ZZ$1, 0))</f>
        <v/>
      </c>
      <c r="B782">
        <f>INDEX(resultados!$A$2:$ZZ$1352, 776, MATCH($B$2, resultados!$A$1:$ZZ$1, 0))</f>
        <v/>
      </c>
      <c r="C782">
        <f>INDEX(resultados!$A$2:$ZZ$1352, 776, MATCH($B$3, resultados!$A$1:$ZZ$1, 0))</f>
        <v/>
      </c>
    </row>
    <row r="783">
      <c r="A783">
        <f>INDEX(resultados!$A$2:$ZZ$1352, 777, MATCH($B$1, resultados!$A$1:$ZZ$1, 0))</f>
        <v/>
      </c>
      <c r="B783">
        <f>INDEX(resultados!$A$2:$ZZ$1352, 777, MATCH($B$2, resultados!$A$1:$ZZ$1, 0))</f>
        <v/>
      </c>
      <c r="C783">
        <f>INDEX(resultados!$A$2:$ZZ$1352, 777, MATCH($B$3, resultados!$A$1:$ZZ$1, 0))</f>
        <v/>
      </c>
    </row>
    <row r="784">
      <c r="A784">
        <f>INDEX(resultados!$A$2:$ZZ$1352, 778, MATCH($B$1, resultados!$A$1:$ZZ$1, 0))</f>
        <v/>
      </c>
      <c r="B784">
        <f>INDEX(resultados!$A$2:$ZZ$1352, 778, MATCH($B$2, resultados!$A$1:$ZZ$1, 0))</f>
        <v/>
      </c>
      <c r="C784">
        <f>INDEX(resultados!$A$2:$ZZ$1352, 778, MATCH($B$3, resultados!$A$1:$ZZ$1, 0))</f>
        <v/>
      </c>
    </row>
    <row r="785">
      <c r="A785">
        <f>INDEX(resultados!$A$2:$ZZ$1352, 779, MATCH($B$1, resultados!$A$1:$ZZ$1, 0))</f>
        <v/>
      </c>
      <c r="B785">
        <f>INDEX(resultados!$A$2:$ZZ$1352, 779, MATCH($B$2, resultados!$A$1:$ZZ$1, 0))</f>
        <v/>
      </c>
      <c r="C785">
        <f>INDEX(resultados!$A$2:$ZZ$1352, 779, MATCH($B$3, resultados!$A$1:$ZZ$1, 0))</f>
        <v/>
      </c>
    </row>
    <row r="786">
      <c r="A786">
        <f>INDEX(resultados!$A$2:$ZZ$1352, 780, MATCH($B$1, resultados!$A$1:$ZZ$1, 0))</f>
        <v/>
      </c>
      <c r="B786">
        <f>INDEX(resultados!$A$2:$ZZ$1352, 780, MATCH($B$2, resultados!$A$1:$ZZ$1, 0))</f>
        <v/>
      </c>
      <c r="C786">
        <f>INDEX(resultados!$A$2:$ZZ$1352, 780, MATCH($B$3, resultados!$A$1:$ZZ$1, 0))</f>
        <v/>
      </c>
    </row>
    <row r="787">
      <c r="A787">
        <f>INDEX(resultados!$A$2:$ZZ$1352, 781, MATCH($B$1, resultados!$A$1:$ZZ$1, 0))</f>
        <v/>
      </c>
      <c r="B787">
        <f>INDEX(resultados!$A$2:$ZZ$1352, 781, MATCH($B$2, resultados!$A$1:$ZZ$1, 0))</f>
        <v/>
      </c>
      <c r="C787">
        <f>INDEX(resultados!$A$2:$ZZ$1352, 781, MATCH($B$3, resultados!$A$1:$ZZ$1, 0))</f>
        <v/>
      </c>
    </row>
    <row r="788">
      <c r="A788">
        <f>INDEX(resultados!$A$2:$ZZ$1352, 782, MATCH($B$1, resultados!$A$1:$ZZ$1, 0))</f>
        <v/>
      </c>
      <c r="B788">
        <f>INDEX(resultados!$A$2:$ZZ$1352, 782, MATCH($B$2, resultados!$A$1:$ZZ$1, 0))</f>
        <v/>
      </c>
      <c r="C788">
        <f>INDEX(resultados!$A$2:$ZZ$1352, 782, MATCH($B$3, resultados!$A$1:$ZZ$1, 0))</f>
        <v/>
      </c>
    </row>
    <row r="789">
      <c r="A789">
        <f>INDEX(resultados!$A$2:$ZZ$1352, 783, MATCH($B$1, resultados!$A$1:$ZZ$1, 0))</f>
        <v/>
      </c>
      <c r="B789">
        <f>INDEX(resultados!$A$2:$ZZ$1352, 783, MATCH($B$2, resultados!$A$1:$ZZ$1, 0))</f>
        <v/>
      </c>
      <c r="C789">
        <f>INDEX(resultados!$A$2:$ZZ$1352, 783, MATCH($B$3, resultados!$A$1:$ZZ$1, 0))</f>
        <v/>
      </c>
    </row>
    <row r="790">
      <c r="A790">
        <f>INDEX(resultados!$A$2:$ZZ$1352, 784, MATCH($B$1, resultados!$A$1:$ZZ$1, 0))</f>
        <v/>
      </c>
      <c r="B790">
        <f>INDEX(resultados!$A$2:$ZZ$1352, 784, MATCH($B$2, resultados!$A$1:$ZZ$1, 0))</f>
        <v/>
      </c>
      <c r="C790">
        <f>INDEX(resultados!$A$2:$ZZ$1352, 784, MATCH($B$3, resultados!$A$1:$ZZ$1, 0))</f>
        <v/>
      </c>
    </row>
    <row r="791">
      <c r="A791">
        <f>INDEX(resultados!$A$2:$ZZ$1352, 785, MATCH($B$1, resultados!$A$1:$ZZ$1, 0))</f>
        <v/>
      </c>
      <c r="B791">
        <f>INDEX(resultados!$A$2:$ZZ$1352, 785, MATCH($B$2, resultados!$A$1:$ZZ$1, 0))</f>
        <v/>
      </c>
      <c r="C791">
        <f>INDEX(resultados!$A$2:$ZZ$1352, 785, MATCH($B$3, resultados!$A$1:$ZZ$1, 0))</f>
        <v/>
      </c>
    </row>
    <row r="792">
      <c r="A792">
        <f>INDEX(resultados!$A$2:$ZZ$1352, 786, MATCH($B$1, resultados!$A$1:$ZZ$1, 0))</f>
        <v/>
      </c>
      <c r="B792">
        <f>INDEX(resultados!$A$2:$ZZ$1352, 786, MATCH($B$2, resultados!$A$1:$ZZ$1, 0))</f>
        <v/>
      </c>
      <c r="C792">
        <f>INDEX(resultados!$A$2:$ZZ$1352, 786, MATCH($B$3, resultados!$A$1:$ZZ$1, 0))</f>
        <v/>
      </c>
    </row>
    <row r="793">
      <c r="A793">
        <f>INDEX(resultados!$A$2:$ZZ$1352, 787, MATCH($B$1, resultados!$A$1:$ZZ$1, 0))</f>
        <v/>
      </c>
      <c r="B793">
        <f>INDEX(resultados!$A$2:$ZZ$1352, 787, MATCH($B$2, resultados!$A$1:$ZZ$1, 0))</f>
        <v/>
      </c>
      <c r="C793">
        <f>INDEX(resultados!$A$2:$ZZ$1352, 787, MATCH($B$3, resultados!$A$1:$ZZ$1, 0))</f>
        <v/>
      </c>
    </row>
    <row r="794">
      <c r="A794">
        <f>INDEX(resultados!$A$2:$ZZ$1352, 788, MATCH($B$1, resultados!$A$1:$ZZ$1, 0))</f>
        <v/>
      </c>
      <c r="B794">
        <f>INDEX(resultados!$A$2:$ZZ$1352, 788, MATCH($B$2, resultados!$A$1:$ZZ$1, 0))</f>
        <v/>
      </c>
      <c r="C794">
        <f>INDEX(resultados!$A$2:$ZZ$1352, 788, MATCH($B$3, resultados!$A$1:$ZZ$1, 0))</f>
        <v/>
      </c>
    </row>
    <row r="795">
      <c r="A795">
        <f>INDEX(resultados!$A$2:$ZZ$1352, 789, MATCH($B$1, resultados!$A$1:$ZZ$1, 0))</f>
        <v/>
      </c>
      <c r="B795">
        <f>INDEX(resultados!$A$2:$ZZ$1352, 789, MATCH($B$2, resultados!$A$1:$ZZ$1, 0))</f>
        <v/>
      </c>
      <c r="C795">
        <f>INDEX(resultados!$A$2:$ZZ$1352, 789, MATCH($B$3, resultados!$A$1:$ZZ$1, 0))</f>
        <v/>
      </c>
    </row>
    <row r="796">
      <c r="A796">
        <f>INDEX(resultados!$A$2:$ZZ$1352, 790, MATCH($B$1, resultados!$A$1:$ZZ$1, 0))</f>
        <v/>
      </c>
      <c r="B796">
        <f>INDEX(resultados!$A$2:$ZZ$1352, 790, MATCH($B$2, resultados!$A$1:$ZZ$1, 0))</f>
        <v/>
      </c>
      <c r="C796">
        <f>INDEX(resultados!$A$2:$ZZ$1352, 790, MATCH($B$3, resultados!$A$1:$ZZ$1, 0))</f>
        <v/>
      </c>
    </row>
    <row r="797">
      <c r="A797">
        <f>INDEX(resultados!$A$2:$ZZ$1352, 791, MATCH($B$1, resultados!$A$1:$ZZ$1, 0))</f>
        <v/>
      </c>
      <c r="B797">
        <f>INDEX(resultados!$A$2:$ZZ$1352, 791, MATCH($B$2, resultados!$A$1:$ZZ$1, 0))</f>
        <v/>
      </c>
      <c r="C797">
        <f>INDEX(resultados!$A$2:$ZZ$1352, 791, MATCH($B$3, resultados!$A$1:$ZZ$1, 0))</f>
        <v/>
      </c>
    </row>
    <row r="798">
      <c r="A798">
        <f>INDEX(resultados!$A$2:$ZZ$1352, 792, MATCH($B$1, resultados!$A$1:$ZZ$1, 0))</f>
        <v/>
      </c>
      <c r="B798">
        <f>INDEX(resultados!$A$2:$ZZ$1352, 792, MATCH($B$2, resultados!$A$1:$ZZ$1, 0))</f>
        <v/>
      </c>
      <c r="C798">
        <f>INDEX(resultados!$A$2:$ZZ$1352, 792, MATCH($B$3, resultados!$A$1:$ZZ$1, 0))</f>
        <v/>
      </c>
    </row>
    <row r="799">
      <c r="A799">
        <f>INDEX(resultados!$A$2:$ZZ$1352, 793, MATCH($B$1, resultados!$A$1:$ZZ$1, 0))</f>
        <v/>
      </c>
      <c r="B799">
        <f>INDEX(resultados!$A$2:$ZZ$1352, 793, MATCH($B$2, resultados!$A$1:$ZZ$1, 0))</f>
        <v/>
      </c>
      <c r="C799">
        <f>INDEX(resultados!$A$2:$ZZ$1352, 793, MATCH($B$3, resultados!$A$1:$ZZ$1, 0))</f>
        <v/>
      </c>
    </row>
    <row r="800">
      <c r="A800">
        <f>INDEX(resultados!$A$2:$ZZ$1352, 794, MATCH($B$1, resultados!$A$1:$ZZ$1, 0))</f>
        <v/>
      </c>
      <c r="B800">
        <f>INDEX(resultados!$A$2:$ZZ$1352, 794, MATCH($B$2, resultados!$A$1:$ZZ$1, 0))</f>
        <v/>
      </c>
      <c r="C800">
        <f>INDEX(resultados!$A$2:$ZZ$1352, 794, MATCH($B$3, resultados!$A$1:$ZZ$1, 0))</f>
        <v/>
      </c>
    </row>
    <row r="801">
      <c r="A801">
        <f>INDEX(resultados!$A$2:$ZZ$1352, 795, MATCH($B$1, resultados!$A$1:$ZZ$1, 0))</f>
        <v/>
      </c>
      <c r="B801">
        <f>INDEX(resultados!$A$2:$ZZ$1352, 795, MATCH($B$2, resultados!$A$1:$ZZ$1, 0))</f>
        <v/>
      </c>
      <c r="C801">
        <f>INDEX(resultados!$A$2:$ZZ$1352, 795, MATCH($B$3, resultados!$A$1:$ZZ$1, 0))</f>
        <v/>
      </c>
    </row>
    <row r="802">
      <c r="A802">
        <f>INDEX(resultados!$A$2:$ZZ$1352, 796, MATCH($B$1, resultados!$A$1:$ZZ$1, 0))</f>
        <v/>
      </c>
      <c r="B802">
        <f>INDEX(resultados!$A$2:$ZZ$1352, 796, MATCH($B$2, resultados!$A$1:$ZZ$1, 0))</f>
        <v/>
      </c>
      <c r="C802">
        <f>INDEX(resultados!$A$2:$ZZ$1352, 796, MATCH($B$3, resultados!$A$1:$ZZ$1, 0))</f>
        <v/>
      </c>
    </row>
    <row r="803">
      <c r="A803">
        <f>INDEX(resultados!$A$2:$ZZ$1352, 797, MATCH($B$1, resultados!$A$1:$ZZ$1, 0))</f>
        <v/>
      </c>
      <c r="B803">
        <f>INDEX(resultados!$A$2:$ZZ$1352, 797, MATCH($B$2, resultados!$A$1:$ZZ$1, 0))</f>
        <v/>
      </c>
      <c r="C803">
        <f>INDEX(resultados!$A$2:$ZZ$1352, 797, MATCH($B$3, resultados!$A$1:$ZZ$1, 0))</f>
        <v/>
      </c>
    </row>
    <row r="804">
      <c r="A804">
        <f>INDEX(resultados!$A$2:$ZZ$1352, 798, MATCH($B$1, resultados!$A$1:$ZZ$1, 0))</f>
        <v/>
      </c>
      <c r="B804">
        <f>INDEX(resultados!$A$2:$ZZ$1352, 798, MATCH($B$2, resultados!$A$1:$ZZ$1, 0))</f>
        <v/>
      </c>
      <c r="C804">
        <f>INDEX(resultados!$A$2:$ZZ$1352, 798, MATCH($B$3, resultados!$A$1:$ZZ$1, 0))</f>
        <v/>
      </c>
    </row>
    <row r="805">
      <c r="A805">
        <f>INDEX(resultados!$A$2:$ZZ$1352, 799, MATCH($B$1, resultados!$A$1:$ZZ$1, 0))</f>
        <v/>
      </c>
      <c r="B805">
        <f>INDEX(resultados!$A$2:$ZZ$1352, 799, MATCH($B$2, resultados!$A$1:$ZZ$1, 0))</f>
        <v/>
      </c>
      <c r="C805">
        <f>INDEX(resultados!$A$2:$ZZ$1352, 799, MATCH($B$3, resultados!$A$1:$ZZ$1, 0))</f>
        <v/>
      </c>
    </row>
    <row r="806">
      <c r="A806">
        <f>INDEX(resultados!$A$2:$ZZ$1352, 800, MATCH($B$1, resultados!$A$1:$ZZ$1, 0))</f>
        <v/>
      </c>
      <c r="B806">
        <f>INDEX(resultados!$A$2:$ZZ$1352, 800, MATCH($B$2, resultados!$A$1:$ZZ$1, 0))</f>
        <v/>
      </c>
      <c r="C806">
        <f>INDEX(resultados!$A$2:$ZZ$1352, 800, MATCH($B$3, resultados!$A$1:$ZZ$1, 0))</f>
        <v/>
      </c>
    </row>
    <row r="807">
      <c r="A807">
        <f>INDEX(resultados!$A$2:$ZZ$1352, 801, MATCH($B$1, resultados!$A$1:$ZZ$1, 0))</f>
        <v/>
      </c>
      <c r="B807">
        <f>INDEX(resultados!$A$2:$ZZ$1352, 801, MATCH($B$2, resultados!$A$1:$ZZ$1, 0))</f>
        <v/>
      </c>
      <c r="C807">
        <f>INDEX(resultados!$A$2:$ZZ$1352, 801, MATCH($B$3, resultados!$A$1:$ZZ$1, 0))</f>
        <v/>
      </c>
    </row>
    <row r="808">
      <c r="A808">
        <f>INDEX(resultados!$A$2:$ZZ$1352, 802, MATCH($B$1, resultados!$A$1:$ZZ$1, 0))</f>
        <v/>
      </c>
      <c r="B808">
        <f>INDEX(resultados!$A$2:$ZZ$1352, 802, MATCH($B$2, resultados!$A$1:$ZZ$1, 0))</f>
        <v/>
      </c>
      <c r="C808">
        <f>INDEX(resultados!$A$2:$ZZ$1352, 802, MATCH($B$3, resultados!$A$1:$ZZ$1, 0))</f>
        <v/>
      </c>
    </row>
    <row r="809">
      <c r="A809">
        <f>INDEX(resultados!$A$2:$ZZ$1352, 803, MATCH($B$1, resultados!$A$1:$ZZ$1, 0))</f>
        <v/>
      </c>
      <c r="B809">
        <f>INDEX(resultados!$A$2:$ZZ$1352, 803, MATCH($B$2, resultados!$A$1:$ZZ$1, 0))</f>
        <v/>
      </c>
      <c r="C809">
        <f>INDEX(resultados!$A$2:$ZZ$1352, 803, MATCH($B$3, resultados!$A$1:$ZZ$1, 0))</f>
        <v/>
      </c>
    </row>
    <row r="810">
      <c r="A810">
        <f>INDEX(resultados!$A$2:$ZZ$1352, 804, MATCH($B$1, resultados!$A$1:$ZZ$1, 0))</f>
        <v/>
      </c>
      <c r="B810">
        <f>INDEX(resultados!$A$2:$ZZ$1352, 804, MATCH($B$2, resultados!$A$1:$ZZ$1, 0))</f>
        <v/>
      </c>
      <c r="C810">
        <f>INDEX(resultados!$A$2:$ZZ$1352, 804, MATCH($B$3, resultados!$A$1:$ZZ$1, 0))</f>
        <v/>
      </c>
    </row>
    <row r="811">
      <c r="A811">
        <f>INDEX(resultados!$A$2:$ZZ$1352, 805, MATCH($B$1, resultados!$A$1:$ZZ$1, 0))</f>
        <v/>
      </c>
      <c r="B811">
        <f>INDEX(resultados!$A$2:$ZZ$1352, 805, MATCH($B$2, resultados!$A$1:$ZZ$1, 0))</f>
        <v/>
      </c>
      <c r="C811">
        <f>INDEX(resultados!$A$2:$ZZ$1352, 805, MATCH($B$3, resultados!$A$1:$ZZ$1, 0))</f>
        <v/>
      </c>
    </row>
    <row r="812">
      <c r="A812">
        <f>INDEX(resultados!$A$2:$ZZ$1352, 806, MATCH($B$1, resultados!$A$1:$ZZ$1, 0))</f>
        <v/>
      </c>
      <c r="B812">
        <f>INDEX(resultados!$A$2:$ZZ$1352, 806, MATCH($B$2, resultados!$A$1:$ZZ$1, 0))</f>
        <v/>
      </c>
      <c r="C812">
        <f>INDEX(resultados!$A$2:$ZZ$1352, 806, MATCH($B$3, resultados!$A$1:$ZZ$1, 0))</f>
        <v/>
      </c>
    </row>
    <row r="813">
      <c r="A813">
        <f>INDEX(resultados!$A$2:$ZZ$1352, 807, MATCH($B$1, resultados!$A$1:$ZZ$1, 0))</f>
        <v/>
      </c>
      <c r="B813">
        <f>INDEX(resultados!$A$2:$ZZ$1352, 807, MATCH($B$2, resultados!$A$1:$ZZ$1, 0))</f>
        <v/>
      </c>
      <c r="C813">
        <f>INDEX(resultados!$A$2:$ZZ$1352, 807, MATCH($B$3, resultados!$A$1:$ZZ$1, 0))</f>
        <v/>
      </c>
    </row>
    <row r="814">
      <c r="A814">
        <f>INDEX(resultados!$A$2:$ZZ$1352, 808, MATCH($B$1, resultados!$A$1:$ZZ$1, 0))</f>
        <v/>
      </c>
      <c r="B814">
        <f>INDEX(resultados!$A$2:$ZZ$1352, 808, MATCH($B$2, resultados!$A$1:$ZZ$1, 0))</f>
        <v/>
      </c>
      <c r="C814">
        <f>INDEX(resultados!$A$2:$ZZ$1352, 808, MATCH($B$3, resultados!$A$1:$ZZ$1, 0))</f>
        <v/>
      </c>
    </row>
    <row r="815">
      <c r="A815">
        <f>INDEX(resultados!$A$2:$ZZ$1352, 809, MATCH($B$1, resultados!$A$1:$ZZ$1, 0))</f>
        <v/>
      </c>
      <c r="B815">
        <f>INDEX(resultados!$A$2:$ZZ$1352, 809, MATCH($B$2, resultados!$A$1:$ZZ$1, 0))</f>
        <v/>
      </c>
      <c r="C815">
        <f>INDEX(resultados!$A$2:$ZZ$1352, 809, MATCH($B$3, resultados!$A$1:$ZZ$1, 0))</f>
        <v/>
      </c>
    </row>
    <row r="816">
      <c r="A816">
        <f>INDEX(resultados!$A$2:$ZZ$1352, 810, MATCH($B$1, resultados!$A$1:$ZZ$1, 0))</f>
        <v/>
      </c>
      <c r="B816">
        <f>INDEX(resultados!$A$2:$ZZ$1352, 810, MATCH($B$2, resultados!$A$1:$ZZ$1, 0))</f>
        <v/>
      </c>
      <c r="C816">
        <f>INDEX(resultados!$A$2:$ZZ$1352, 810, MATCH($B$3, resultados!$A$1:$ZZ$1, 0))</f>
        <v/>
      </c>
    </row>
    <row r="817">
      <c r="A817">
        <f>INDEX(resultados!$A$2:$ZZ$1352, 811, MATCH($B$1, resultados!$A$1:$ZZ$1, 0))</f>
        <v/>
      </c>
      <c r="B817">
        <f>INDEX(resultados!$A$2:$ZZ$1352, 811, MATCH($B$2, resultados!$A$1:$ZZ$1, 0))</f>
        <v/>
      </c>
      <c r="C817">
        <f>INDEX(resultados!$A$2:$ZZ$1352, 811, MATCH($B$3, resultados!$A$1:$ZZ$1, 0))</f>
        <v/>
      </c>
    </row>
    <row r="818">
      <c r="A818">
        <f>INDEX(resultados!$A$2:$ZZ$1352, 812, MATCH($B$1, resultados!$A$1:$ZZ$1, 0))</f>
        <v/>
      </c>
      <c r="B818">
        <f>INDEX(resultados!$A$2:$ZZ$1352, 812, MATCH($B$2, resultados!$A$1:$ZZ$1, 0))</f>
        <v/>
      </c>
      <c r="C818">
        <f>INDEX(resultados!$A$2:$ZZ$1352, 812, MATCH($B$3, resultados!$A$1:$ZZ$1, 0))</f>
        <v/>
      </c>
    </row>
    <row r="819">
      <c r="A819">
        <f>INDEX(resultados!$A$2:$ZZ$1352, 813, MATCH($B$1, resultados!$A$1:$ZZ$1, 0))</f>
        <v/>
      </c>
      <c r="B819">
        <f>INDEX(resultados!$A$2:$ZZ$1352, 813, MATCH($B$2, resultados!$A$1:$ZZ$1, 0))</f>
        <v/>
      </c>
      <c r="C819">
        <f>INDEX(resultados!$A$2:$ZZ$1352, 813, MATCH($B$3, resultados!$A$1:$ZZ$1, 0))</f>
        <v/>
      </c>
    </row>
    <row r="820">
      <c r="A820">
        <f>INDEX(resultados!$A$2:$ZZ$1352, 814, MATCH($B$1, resultados!$A$1:$ZZ$1, 0))</f>
        <v/>
      </c>
      <c r="B820">
        <f>INDEX(resultados!$A$2:$ZZ$1352, 814, MATCH($B$2, resultados!$A$1:$ZZ$1, 0))</f>
        <v/>
      </c>
      <c r="C820">
        <f>INDEX(resultados!$A$2:$ZZ$1352, 814, MATCH($B$3, resultados!$A$1:$ZZ$1, 0))</f>
        <v/>
      </c>
    </row>
    <row r="821">
      <c r="A821">
        <f>INDEX(resultados!$A$2:$ZZ$1352, 815, MATCH($B$1, resultados!$A$1:$ZZ$1, 0))</f>
        <v/>
      </c>
      <c r="B821">
        <f>INDEX(resultados!$A$2:$ZZ$1352, 815, MATCH($B$2, resultados!$A$1:$ZZ$1, 0))</f>
        <v/>
      </c>
      <c r="C821">
        <f>INDEX(resultados!$A$2:$ZZ$1352, 815, MATCH($B$3, resultados!$A$1:$ZZ$1, 0))</f>
        <v/>
      </c>
    </row>
    <row r="822">
      <c r="A822">
        <f>INDEX(resultados!$A$2:$ZZ$1352, 816, MATCH($B$1, resultados!$A$1:$ZZ$1, 0))</f>
        <v/>
      </c>
      <c r="B822">
        <f>INDEX(resultados!$A$2:$ZZ$1352, 816, MATCH($B$2, resultados!$A$1:$ZZ$1, 0))</f>
        <v/>
      </c>
      <c r="C822">
        <f>INDEX(resultados!$A$2:$ZZ$1352, 816, MATCH($B$3, resultados!$A$1:$ZZ$1, 0))</f>
        <v/>
      </c>
    </row>
    <row r="823">
      <c r="A823">
        <f>INDEX(resultados!$A$2:$ZZ$1352, 817, MATCH($B$1, resultados!$A$1:$ZZ$1, 0))</f>
        <v/>
      </c>
      <c r="B823">
        <f>INDEX(resultados!$A$2:$ZZ$1352, 817, MATCH($B$2, resultados!$A$1:$ZZ$1, 0))</f>
        <v/>
      </c>
      <c r="C823">
        <f>INDEX(resultados!$A$2:$ZZ$1352, 817, MATCH($B$3, resultados!$A$1:$ZZ$1, 0))</f>
        <v/>
      </c>
    </row>
    <row r="824">
      <c r="A824">
        <f>INDEX(resultados!$A$2:$ZZ$1352, 818, MATCH($B$1, resultados!$A$1:$ZZ$1, 0))</f>
        <v/>
      </c>
      <c r="B824">
        <f>INDEX(resultados!$A$2:$ZZ$1352, 818, MATCH($B$2, resultados!$A$1:$ZZ$1, 0))</f>
        <v/>
      </c>
      <c r="C824">
        <f>INDEX(resultados!$A$2:$ZZ$1352, 818, MATCH($B$3, resultados!$A$1:$ZZ$1, 0))</f>
        <v/>
      </c>
    </row>
    <row r="825">
      <c r="A825">
        <f>INDEX(resultados!$A$2:$ZZ$1352, 819, MATCH($B$1, resultados!$A$1:$ZZ$1, 0))</f>
        <v/>
      </c>
      <c r="B825">
        <f>INDEX(resultados!$A$2:$ZZ$1352, 819, MATCH($B$2, resultados!$A$1:$ZZ$1, 0))</f>
        <v/>
      </c>
      <c r="C825">
        <f>INDEX(resultados!$A$2:$ZZ$1352, 819, MATCH($B$3, resultados!$A$1:$ZZ$1, 0))</f>
        <v/>
      </c>
    </row>
    <row r="826">
      <c r="A826">
        <f>INDEX(resultados!$A$2:$ZZ$1352, 820, MATCH($B$1, resultados!$A$1:$ZZ$1, 0))</f>
        <v/>
      </c>
      <c r="B826">
        <f>INDEX(resultados!$A$2:$ZZ$1352, 820, MATCH($B$2, resultados!$A$1:$ZZ$1, 0))</f>
        <v/>
      </c>
      <c r="C826">
        <f>INDEX(resultados!$A$2:$ZZ$1352, 820, MATCH($B$3, resultados!$A$1:$ZZ$1, 0))</f>
        <v/>
      </c>
    </row>
    <row r="827">
      <c r="A827">
        <f>INDEX(resultados!$A$2:$ZZ$1352, 821, MATCH($B$1, resultados!$A$1:$ZZ$1, 0))</f>
        <v/>
      </c>
      <c r="B827">
        <f>INDEX(resultados!$A$2:$ZZ$1352, 821, MATCH($B$2, resultados!$A$1:$ZZ$1, 0))</f>
        <v/>
      </c>
      <c r="C827">
        <f>INDEX(resultados!$A$2:$ZZ$1352, 821, MATCH($B$3, resultados!$A$1:$ZZ$1, 0))</f>
        <v/>
      </c>
    </row>
    <row r="828">
      <c r="A828">
        <f>INDEX(resultados!$A$2:$ZZ$1352, 822, MATCH($B$1, resultados!$A$1:$ZZ$1, 0))</f>
        <v/>
      </c>
      <c r="B828">
        <f>INDEX(resultados!$A$2:$ZZ$1352, 822, MATCH($B$2, resultados!$A$1:$ZZ$1, 0))</f>
        <v/>
      </c>
      <c r="C828">
        <f>INDEX(resultados!$A$2:$ZZ$1352, 822, MATCH($B$3, resultados!$A$1:$ZZ$1, 0))</f>
        <v/>
      </c>
    </row>
    <row r="829">
      <c r="A829">
        <f>INDEX(resultados!$A$2:$ZZ$1352, 823, MATCH($B$1, resultados!$A$1:$ZZ$1, 0))</f>
        <v/>
      </c>
      <c r="B829">
        <f>INDEX(resultados!$A$2:$ZZ$1352, 823, MATCH($B$2, resultados!$A$1:$ZZ$1, 0))</f>
        <v/>
      </c>
      <c r="C829">
        <f>INDEX(resultados!$A$2:$ZZ$1352, 823, MATCH($B$3, resultados!$A$1:$ZZ$1, 0))</f>
        <v/>
      </c>
    </row>
    <row r="830">
      <c r="A830">
        <f>INDEX(resultados!$A$2:$ZZ$1352, 824, MATCH($B$1, resultados!$A$1:$ZZ$1, 0))</f>
        <v/>
      </c>
      <c r="B830">
        <f>INDEX(resultados!$A$2:$ZZ$1352, 824, MATCH($B$2, resultados!$A$1:$ZZ$1, 0))</f>
        <v/>
      </c>
      <c r="C830">
        <f>INDEX(resultados!$A$2:$ZZ$1352, 824, MATCH($B$3, resultados!$A$1:$ZZ$1, 0))</f>
        <v/>
      </c>
    </row>
    <row r="831">
      <c r="A831">
        <f>INDEX(resultados!$A$2:$ZZ$1352, 825, MATCH($B$1, resultados!$A$1:$ZZ$1, 0))</f>
        <v/>
      </c>
      <c r="B831">
        <f>INDEX(resultados!$A$2:$ZZ$1352, 825, MATCH($B$2, resultados!$A$1:$ZZ$1, 0))</f>
        <v/>
      </c>
      <c r="C831">
        <f>INDEX(resultados!$A$2:$ZZ$1352, 825, MATCH($B$3, resultados!$A$1:$ZZ$1, 0))</f>
        <v/>
      </c>
    </row>
    <row r="832">
      <c r="A832">
        <f>INDEX(resultados!$A$2:$ZZ$1352, 826, MATCH($B$1, resultados!$A$1:$ZZ$1, 0))</f>
        <v/>
      </c>
      <c r="B832">
        <f>INDEX(resultados!$A$2:$ZZ$1352, 826, MATCH($B$2, resultados!$A$1:$ZZ$1, 0))</f>
        <v/>
      </c>
      <c r="C832">
        <f>INDEX(resultados!$A$2:$ZZ$1352, 826, MATCH($B$3, resultados!$A$1:$ZZ$1, 0))</f>
        <v/>
      </c>
    </row>
    <row r="833">
      <c r="A833">
        <f>INDEX(resultados!$A$2:$ZZ$1352, 827, MATCH($B$1, resultados!$A$1:$ZZ$1, 0))</f>
        <v/>
      </c>
      <c r="B833">
        <f>INDEX(resultados!$A$2:$ZZ$1352, 827, MATCH($B$2, resultados!$A$1:$ZZ$1, 0))</f>
        <v/>
      </c>
      <c r="C833">
        <f>INDEX(resultados!$A$2:$ZZ$1352, 827, MATCH($B$3, resultados!$A$1:$ZZ$1, 0))</f>
        <v/>
      </c>
    </row>
    <row r="834">
      <c r="A834">
        <f>INDEX(resultados!$A$2:$ZZ$1352, 828, MATCH($B$1, resultados!$A$1:$ZZ$1, 0))</f>
        <v/>
      </c>
      <c r="B834">
        <f>INDEX(resultados!$A$2:$ZZ$1352, 828, MATCH($B$2, resultados!$A$1:$ZZ$1, 0))</f>
        <v/>
      </c>
      <c r="C834">
        <f>INDEX(resultados!$A$2:$ZZ$1352, 828, MATCH($B$3, resultados!$A$1:$ZZ$1, 0))</f>
        <v/>
      </c>
    </row>
    <row r="835">
      <c r="A835">
        <f>INDEX(resultados!$A$2:$ZZ$1352, 829, MATCH($B$1, resultados!$A$1:$ZZ$1, 0))</f>
        <v/>
      </c>
      <c r="B835">
        <f>INDEX(resultados!$A$2:$ZZ$1352, 829, MATCH($B$2, resultados!$A$1:$ZZ$1, 0))</f>
        <v/>
      </c>
      <c r="C835">
        <f>INDEX(resultados!$A$2:$ZZ$1352, 829, MATCH($B$3, resultados!$A$1:$ZZ$1, 0))</f>
        <v/>
      </c>
    </row>
    <row r="836">
      <c r="A836">
        <f>INDEX(resultados!$A$2:$ZZ$1352, 830, MATCH($B$1, resultados!$A$1:$ZZ$1, 0))</f>
        <v/>
      </c>
      <c r="B836">
        <f>INDEX(resultados!$A$2:$ZZ$1352, 830, MATCH($B$2, resultados!$A$1:$ZZ$1, 0))</f>
        <v/>
      </c>
      <c r="C836">
        <f>INDEX(resultados!$A$2:$ZZ$1352, 830, MATCH($B$3, resultados!$A$1:$ZZ$1, 0))</f>
        <v/>
      </c>
    </row>
    <row r="837">
      <c r="A837">
        <f>INDEX(resultados!$A$2:$ZZ$1352, 831, MATCH($B$1, resultados!$A$1:$ZZ$1, 0))</f>
        <v/>
      </c>
      <c r="B837">
        <f>INDEX(resultados!$A$2:$ZZ$1352, 831, MATCH($B$2, resultados!$A$1:$ZZ$1, 0))</f>
        <v/>
      </c>
      <c r="C837">
        <f>INDEX(resultados!$A$2:$ZZ$1352, 831, MATCH($B$3, resultados!$A$1:$ZZ$1, 0))</f>
        <v/>
      </c>
    </row>
    <row r="838">
      <c r="A838">
        <f>INDEX(resultados!$A$2:$ZZ$1352, 832, MATCH($B$1, resultados!$A$1:$ZZ$1, 0))</f>
        <v/>
      </c>
      <c r="B838">
        <f>INDEX(resultados!$A$2:$ZZ$1352, 832, MATCH($B$2, resultados!$A$1:$ZZ$1, 0))</f>
        <v/>
      </c>
      <c r="C838">
        <f>INDEX(resultados!$A$2:$ZZ$1352, 832, MATCH($B$3, resultados!$A$1:$ZZ$1, 0))</f>
        <v/>
      </c>
    </row>
    <row r="839">
      <c r="A839">
        <f>INDEX(resultados!$A$2:$ZZ$1352, 833, MATCH($B$1, resultados!$A$1:$ZZ$1, 0))</f>
        <v/>
      </c>
      <c r="B839">
        <f>INDEX(resultados!$A$2:$ZZ$1352, 833, MATCH($B$2, resultados!$A$1:$ZZ$1, 0))</f>
        <v/>
      </c>
      <c r="C839">
        <f>INDEX(resultados!$A$2:$ZZ$1352, 833, MATCH($B$3, resultados!$A$1:$ZZ$1, 0))</f>
        <v/>
      </c>
    </row>
    <row r="840">
      <c r="A840">
        <f>INDEX(resultados!$A$2:$ZZ$1352, 834, MATCH($B$1, resultados!$A$1:$ZZ$1, 0))</f>
        <v/>
      </c>
      <c r="B840">
        <f>INDEX(resultados!$A$2:$ZZ$1352, 834, MATCH($B$2, resultados!$A$1:$ZZ$1, 0))</f>
        <v/>
      </c>
      <c r="C840">
        <f>INDEX(resultados!$A$2:$ZZ$1352, 834, MATCH($B$3, resultados!$A$1:$ZZ$1, 0))</f>
        <v/>
      </c>
    </row>
    <row r="841">
      <c r="A841">
        <f>INDEX(resultados!$A$2:$ZZ$1352, 835, MATCH($B$1, resultados!$A$1:$ZZ$1, 0))</f>
        <v/>
      </c>
      <c r="B841">
        <f>INDEX(resultados!$A$2:$ZZ$1352, 835, MATCH($B$2, resultados!$A$1:$ZZ$1, 0))</f>
        <v/>
      </c>
      <c r="C841">
        <f>INDEX(resultados!$A$2:$ZZ$1352, 835, MATCH($B$3, resultados!$A$1:$ZZ$1, 0))</f>
        <v/>
      </c>
    </row>
    <row r="842">
      <c r="A842">
        <f>INDEX(resultados!$A$2:$ZZ$1352, 836, MATCH($B$1, resultados!$A$1:$ZZ$1, 0))</f>
        <v/>
      </c>
      <c r="B842">
        <f>INDEX(resultados!$A$2:$ZZ$1352, 836, MATCH($B$2, resultados!$A$1:$ZZ$1, 0))</f>
        <v/>
      </c>
      <c r="C842">
        <f>INDEX(resultados!$A$2:$ZZ$1352, 836, MATCH($B$3, resultados!$A$1:$ZZ$1, 0))</f>
        <v/>
      </c>
    </row>
    <row r="843">
      <c r="A843">
        <f>INDEX(resultados!$A$2:$ZZ$1352, 837, MATCH($B$1, resultados!$A$1:$ZZ$1, 0))</f>
        <v/>
      </c>
      <c r="B843">
        <f>INDEX(resultados!$A$2:$ZZ$1352, 837, MATCH($B$2, resultados!$A$1:$ZZ$1, 0))</f>
        <v/>
      </c>
      <c r="C843">
        <f>INDEX(resultados!$A$2:$ZZ$1352, 837, MATCH($B$3, resultados!$A$1:$ZZ$1, 0))</f>
        <v/>
      </c>
    </row>
    <row r="844">
      <c r="A844">
        <f>INDEX(resultados!$A$2:$ZZ$1352, 838, MATCH($B$1, resultados!$A$1:$ZZ$1, 0))</f>
        <v/>
      </c>
      <c r="B844">
        <f>INDEX(resultados!$A$2:$ZZ$1352, 838, MATCH($B$2, resultados!$A$1:$ZZ$1, 0))</f>
        <v/>
      </c>
      <c r="C844">
        <f>INDEX(resultados!$A$2:$ZZ$1352, 838, MATCH($B$3, resultados!$A$1:$ZZ$1, 0))</f>
        <v/>
      </c>
    </row>
    <row r="845">
      <c r="A845">
        <f>INDEX(resultados!$A$2:$ZZ$1352, 839, MATCH($B$1, resultados!$A$1:$ZZ$1, 0))</f>
        <v/>
      </c>
      <c r="B845">
        <f>INDEX(resultados!$A$2:$ZZ$1352, 839, MATCH($B$2, resultados!$A$1:$ZZ$1, 0))</f>
        <v/>
      </c>
      <c r="C845">
        <f>INDEX(resultados!$A$2:$ZZ$1352, 839, MATCH($B$3, resultados!$A$1:$ZZ$1, 0))</f>
        <v/>
      </c>
    </row>
    <row r="846">
      <c r="A846">
        <f>INDEX(resultados!$A$2:$ZZ$1352, 840, MATCH($B$1, resultados!$A$1:$ZZ$1, 0))</f>
        <v/>
      </c>
      <c r="B846">
        <f>INDEX(resultados!$A$2:$ZZ$1352, 840, MATCH($B$2, resultados!$A$1:$ZZ$1, 0))</f>
        <v/>
      </c>
      <c r="C846">
        <f>INDEX(resultados!$A$2:$ZZ$1352, 840, MATCH($B$3, resultados!$A$1:$ZZ$1, 0))</f>
        <v/>
      </c>
    </row>
    <row r="847">
      <c r="A847">
        <f>INDEX(resultados!$A$2:$ZZ$1352, 841, MATCH($B$1, resultados!$A$1:$ZZ$1, 0))</f>
        <v/>
      </c>
      <c r="B847">
        <f>INDEX(resultados!$A$2:$ZZ$1352, 841, MATCH($B$2, resultados!$A$1:$ZZ$1, 0))</f>
        <v/>
      </c>
      <c r="C847">
        <f>INDEX(resultados!$A$2:$ZZ$1352, 841, MATCH($B$3, resultados!$A$1:$ZZ$1, 0))</f>
        <v/>
      </c>
    </row>
    <row r="848">
      <c r="A848">
        <f>INDEX(resultados!$A$2:$ZZ$1352, 842, MATCH($B$1, resultados!$A$1:$ZZ$1, 0))</f>
        <v/>
      </c>
      <c r="B848">
        <f>INDEX(resultados!$A$2:$ZZ$1352, 842, MATCH($B$2, resultados!$A$1:$ZZ$1, 0))</f>
        <v/>
      </c>
      <c r="C848">
        <f>INDEX(resultados!$A$2:$ZZ$1352, 842, MATCH($B$3, resultados!$A$1:$ZZ$1, 0))</f>
        <v/>
      </c>
    </row>
    <row r="849">
      <c r="A849">
        <f>INDEX(resultados!$A$2:$ZZ$1352, 843, MATCH($B$1, resultados!$A$1:$ZZ$1, 0))</f>
        <v/>
      </c>
      <c r="B849">
        <f>INDEX(resultados!$A$2:$ZZ$1352, 843, MATCH($B$2, resultados!$A$1:$ZZ$1, 0))</f>
        <v/>
      </c>
      <c r="C849">
        <f>INDEX(resultados!$A$2:$ZZ$1352, 843, MATCH($B$3, resultados!$A$1:$ZZ$1, 0))</f>
        <v/>
      </c>
    </row>
    <row r="850">
      <c r="A850">
        <f>INDEX(resultados!$A$2:$ZZ$1352, 844, MATCH($B$1, resultados!$A$1:$ZZ$1, 0))</f>
        <v/>
      </c>
      <c r="B850">
        <f>INDEX(resultados!$A$2:$ZZ$1352, 844, MATCH($B$2, resultados!$A$1:$ZZ$1, 0))</f>
        <v/>
      </c>
      <c r="C850">
        <f>INDEX(resultados!$A$2:$ZZ$1352, 844, MATCH($B$3, resultados!$A$1:$ZZ$1, 0))</f>
        <v/>
      </c>
    </row>
    <row r="851">
      <c r="A851">
        <f>INDEX(resultados!$A$2:$ZZ$1352, 845, MATCH($B$1, resultados!$A$1:$ZZ$1, 0))</f>
        <v/>
      </c>
      <c r="B851">
        <f>INDEX(resultados!$A$2:$ZZ$1352, 845, MATCH($B$2, resultados!$A$1:$ZZ$1, 0))</f>
        <v/>
      </c>
      <c r="C851">
        <f>INDEX(resultados!$A$2:$ZZ$1352, 845, MATCH($B$3, resultados!$A$1:$ZZ$1, 0))</f>
        <v/>
      </c>
    </row>
    <row r="852">
      <c r="A852">
        <f>INDEX(resultados!$A$2:$ZZ$1352, 846, MATCH($B$1, resultados!$A$1:$ZZ$1, 0))</f>
        <v/>
      </c>
      <c r="B852">
        <f>INDEX(resultados!$A$2:$ZZ$1352, 846, MATCH($B$2, resultados!$A$1:$ZZ$1, 0))</f>
        <v/>
      </c>
      <c r="C852">
        <f>INDEX(resultados!$A$2:$ZZ$1352, 846, MATCH($B$3, resultados!$A$1:$ZZ$1, 0))</f>
        <v/>
      </c>
    </row>
    <row r="853">
      <c r="A853">
        <f>INDEX(resultados!$A$2:$ZZ$1352, 847, MATCH($B$1, resultados!$A$1:$ZZ$1, 0))</f>
        <v/>
      </c>
      <c r="B853">
        <f>INDEX(resultados!$A$2:$ZZ$1352, 847, MATCH($B$2, resultados!$A$1:$ZZ$1, 0))</f>
        <v/>
      </c>
      <c r="C853">
        <f>INDEX(resultados!$A$2:$ZZ$1352, 847, MATCH($B$3, resultados!$A$1:$ZZ$1, 0))</f>
        <v/>
      </c>
    </row>
    <row r="854">
      <c r="A854">
        <f>INDEX(resultados!$A$2:$ZZ$1352, 848, MATCH($B$1, resultados!$A$1:$ZZ$1, 0))</f>
        <v/>
      </c>
      <c r="B854">
        <f>INDEX(resultados!$A$2:$ZZ$1352, 848, MATCH($B$2, resultados!$A$1:$ZZ$1, 0))</f>
        <v/>
      </c>
      <c r="C854">
        <f>INDEX(resultados!$A$2:$ZZ$1352, 848, MATCH($B$3, resultados!$A$1:$ZZ$1, 0))</f>
        <v/>
      </c>
    </row>
    <row r="855">
      <c r="A855">
        <f>INDEX(resultados!$A$2:$ZZ$1352, 849, MATCH($B$1, resultados!$A$1:$ZZ$1, 0))</f>
        <v/>
      </c>
      <c r="B855">
        <f>INDEX(resultados!$A$2:$ZZ$1352, 849, MATCH($B$2, resultados!$A$1:$ZZ$1, 0))</f>
        <v/>
      </c>
      <c r="C855">
        <f>INDEX(resultados!$A$2:$ZZ$1352, 849, MATCH($B$3, resultados!$A$1:$ZZ$1, 0))</f>
        <v/>
      </c>
    </row>
    <row r="856">
      <c r="A856">
        <f>INDEX(resultados!$A$2:$ZZ$1352, 850, MATCH($B$1, resultados!$A$1:$ZZ$1, 0))</f>
        <v/>
      </c>
      <c r="B856">
        <f>INDEX(resultados!$A$2:$ZZ$1352, 850, MATCH($B$2, resultados!$A$1:$ZZ$1, 0))</f>
        <v/>
      </c>
      <c r="C856">
        <f>INDEX(resultados!$A$2:$ZZ$1352, 850, MATCH($B$3, resultados!$A$1:$ZZ$1, 0))</f>
        <v/>
      </c>
    </row>
    <row r="857">
      <c r="A857">
        <f>INDEX(resultados!$A$2:$ZZ$1352, 851, MATCH($B$1, resultados!$A$1:$ZZ$1, 0))</f>
        <v/>
      </c>
      <c r="B857">
        <f>INDEX(resultados!$A$2:$ZZ$1352, 851, MATCH($B$2, resultados!$A$1:$ZZ$1, 0))</f>
        <v/>
      </c>
      <c r="C857">
        <f>INDEX(resultados!$A$2:$ZZ$1352, 851, MATCH($B$3, resultados!$A$1:$ZZ$1, 0))</f>
        <v/>
      </c>
    </row>
    <row r="858">
      <c r="A858">
        <f>INDEX(resultados!$A$2:$ZZ$1352, 852, MATCH($B$1, resultados!$A$1:$ZZ$1, 0))</f>
        <v/>
      </c>
      <c r="B858">
        <f>INDEX(resultados!$A$2:$ZZ$1352, 852, MATCH($B$2, resultados!$A$1:$ZZ$1, 0))</f>
        <v/>
      </c>
      <c r="C858">
        <f>INDEX(resultados!$A$2:$ZZ$1352, 852, MATCH($B$3, resultados!$A$1:$ZZ$1, 0))</f>
        <v/>
      </c>
    </row>
    <row r="859">
      <c r="A859">
        <f>INDEX(resultados!$A$2:$ZZ$1352, 853, MATCH($B$1, resultados!$A$1:$ZZ$1, 0))</f>
        <v/>
      </c>
      <c r="B859">
        <f>INDEX(resultados!$A$2:$ZZ$1352, 853, MATCH($B$2, resultados!$A$1:$ZZ$1, 0))</f>
        <v/>
      </c>
      <c r="C859">
        <f>INDEX(resultados!$A$2:$ZZ$1352, 853, MATCH($B$3, resultados!$A$1:$ZZ$1, 0))</f>
        <v/>
      </c>
    </row>
    <row r="860">
      <c r="A860">
        <f>INDEX(resultados!$A$2:$ZZ$1352, 854, MATCH($B$1, resultados!$A$1:$ZZ$1, 0))</f>
        <v/>
      </c>
      <c r="B860">
        <f>INDEX(resultados!$A$2:$ZZ$1352, 854, MATCH($B$2, resultados!$A$1:$ZZ$1, 0))</f>
        <v/>
      </c>
      <c r="C860">
        <f>INDEX(resultados!$A$2:$ZZ$1352, 854, MATCH($B$3, resultados!$A$1:$ZZ$1, 0))</f>
        <v/>
      </c>
    </row>
    <row r="861">
      <c r="A861">
        <f>INDEX(resultados!$A$2:$ZZ$1352, 855, MATCH($B$1, resultados!$A$1:$ZZ$1, 0))</f>
        <v/>
      </c>
      <c r="B861">
        <f>INDEX(resultados!$A$2:$ZZ$1352, 855, MATCH($B$2, resultados!$A$1:$ZZ$1, 0))</f>
        <v/>
      </c>
      <c r="C861">
        <f>INDEX(resultados!$A$2:$ZZ$1352, 855, MATCH($B$3, resultados!$A$1:$ZZ$1, 0))</f>
        <v/>
      </c>
    </row>
    <row r="862">
      <c r="A862">
        <f>INDEX(resultados!$A$2:$ZZ$1352, 856, MATCH($B$1, resultados!$A$1:$ZZ$1, 0))</f>
        <v/>
      </c>
      <c r="B862">
        <f>INDEX(resultados!$A$2:$ZZ$1352, 856, MATCH($B$2, resultados!$A$1:$ZZ$1, 0))</f>
        <v/>
      </c>
      <c r="C862">
        <f>INDEX(resultados!$A$2:$ZZ$1352, 856, MATCH($B$3, resultados!$A$1:$ZZ$1, 0))</f>
        <v/>
      </c>
    </row>
    <row r="863">
      <c r="A863">
        <f>INDEX(resultados!$A$2:$ZZ$1352, 857, MATCH($B$1, resultados!$A$1:$ZZ$1, 0))</f>
        <v/>
      </c>
      <c r="B863">
        <f>INDEX(resultados!$A$2:$ZZ$1352, 857, MATCH($B$2, resultados!$A$1:$ZZ$1, 0))</f>
        <v/>
      </c>
      <c r="C863">
        <f>INDEX(resultados!$A$2:$ZZ$1352, 857, MATCH($B$3, resultados!$A$1:$ZZ$1, 0))</f>
        <v/>
      </c>
    </row>
    <row r="864">
      <c r="A864">
        <f>INDEX(resultados!$A$2:$ZZ$1352, 858, MATCH($B$1, resultados!$A$1:$ZZ$1, 0))</f>
        <v/>
      </c>
      <c r="B864">
        <f>INDEX(resultados!$A$2:$ZZ$1352, 858, MATCH($B$2, resultados!$A$1:$ZZ$1, 0))</f>
        <v/>
      </c>
      <c r="C864">
        <f>INDEX(resultados!$A$2:$ZZ$1352, 858, MATCH($B$3, resultados!$A$1:$ZZ$1, 0))</f>
        <v/>
      </c>
    </row>
    <row r="865">
      <c r="A865">
        <f>INDEX(resultados!$A$2:$ZZ$1352, 859, MATCH($B$1, resultados!$A$1:$ZZ$1, 0))</f>
        <v/>
      </c>
      <c r="B865">
        <f>INDEX(resultados!$A$2:$ZZ$1352, 859, MATCH($B$2, resultados!$A$1:$ZZ$1, 0))</f>
        <v/>
      </c>
      <c r="C865">
        <f>INDEX(resultados!$A$2:$ZZ$1352, 859, MATCH($B$3, resultados!$A$1:$ZZ$1, 0))</f>
        <v/>
      </c>
    </row>
    <row r="866">
      <c r="A866">
        <f>INDEX(resultados!$A$2:$ZZ$1352, 860, MATCH($B$1, resultados!$A$1:$ZZ$1, 0))</f>
        <v/>
      </c>
      <c r="B866">
        <f>INDEX(resultados!$A$2:$ZZ$1352, 860, MATCH($B$2, resultados!$A$1:$ZZ$1, 0))</f>
        <v/>
      </c>
      <c r="C866">
        <f>INDEX(resultados!$A$2:$ZZ$1352, 860, MATCH($B$3, resultados!$A$1:$ZZ$1, 0))</f>
        <v/>
      </c>
    </row>
    <row r="867">
      <c r="A867">
        <f>INDEX(resultados!$A$2:$ZZ$1352, 861, MATCH($B$1, resultados!$A$1:$ZZ$1, 0))</f>
        <v/>
      </c>
      <c r="B867">
        <f>INDEX(resultados!$A$2:$ZZ$1352, 861, MATCH($B$2, resultados!$A$1:$ZZ$1, 0))</f>
        <v/>
      </c>
      <c r="C867">
        <f>INDEX(resultados!$A$2:$ZZ$1352, 861, MATCH($B$3, resultados!$A$1:$ZZ$1, 0))</f>
        <v/>
      </c>
    </row>
    <row r="868">
      <c r="A868">
        <f>INDEX(resultados!$A$2:$ZZ$1352, 862, MATCH($B$1, resultados!$A$1:$ZZ$1, 0))</f>
        <v/>
      </c>
      <c r="B868">
        <f>INDEX(resultados!$A$2:$ZZ$1352, 862, MATCH($B$2, resultados!$A$1:$ZZ$1, 0))</f>
        <v/>
      </c>
      <c r="C868">
        <f>INDEX(resultados!$A$2:$ZZ$1352, 862, MATCH($B$3, resultados!$A$1:$ZZ$1, 0))</f>
        <v/>
      </c>
    </row>
    <row r="869">
      <c r="A869">
        <f>INDEX(resultados!$A$2:$ZZ$1352, 863, MATCH($B$1, resultados!$A$1:$ZZ$1, 0))</f>
        <v/>
      </c>
      <c r="B869">
        <f>INDEX(resultados!$A$2:$ZZ$1352, 863, MATCH($B$2, resultados!$A$1:$ZZ$1, 0))</f>
        <v/>
      </c>
      <c r="C869">
        <f>INDEX(resultados!$A$2:$ZZ$1352, 863, MATCH($B$3, resultados!$A$1:$ZZ$1, 0))</f>
        <v/>
      </c>
    </row>
    <row r="870">
      <c r="A870">
        <f>INDEX(resultados!$A$2:$ZZ$1352, 864, MATCH($B$1, resultados!$A$1:$ZZ$1, 0))</f>
        <v/>
      </c>
      <c r="B870">
        <f>INDEX(resultados!$A$2:$ZZ$1352, 864, MATCH($B$2, resultados!$A$1:$ZZ$1, 0))</f>
        <v/>
      </c>
      <c r="C870">
        <f>INDEX(resultados!$A$2:$ZZ$1352, 864, MATCH($B$3, resultados!$A$1:$ZZ$1, 0))</f>
        <v/>
      </c>
    </row>
    <row r="871">
      <c r="A871">
        <f>INDEX(resultados!$A$2:$ZZ$1352, 865, MATCH($B$1, resultados!$A$1:$ZZ$1, 0))</f>
        <v/>
      </c>
      <c r="B871">
        <f>INDEX(resultados!$A$2:$ZZ$1352, 865, MATCH($B$2, resultados!$A$1:$ZZ$1, 0))</f>
        <v/>
      </c>
      <c r="C871">
        <f>INDEX(resultados!$A$2:$ZZ$1352, 865, MATCH($B$3, resultados!$A$1:$ZZ$1, 0))</f>
        <v/>
      </c>
    </row>
    <row r="872">
      <c r="A872">
        <f>INDEX(resultados!$A$2:$ZZ$1352, 866, MATCH($B$1, resultados!$A$1:$ZZ$1, 0))</f>
        <v/>
      </c>
      <c r="B872">
        <f>INDEX(resultados!$A$2:$ZZ$1352, 866, MATCH($B$2, resultados!$A$1:$ZZ$1, 0))</f>
        <v/>
      </c>
      <c r="C872">
        <f>INDEX(resultados!$A$2:$ZZ$1352, 866, MATCH($B$3, resultados!$A$1:$ZZ$1, 0))</f>
        <v/>
      </c>
    </row>
    <row r="873">
      <c r="A873">
        <f>INDEX(resultados!$A$2:$ZZ$1352, 867, MATCH($B$1, resultados!$A$1:$ZZ$1, 0))</f>
        <v/>
      </c>
      <c r="B873">
        <f>INDEX(resultados!$A$2:$ZZ$1352, 867, MATCH($B$2, resultados!$A$1:$ZZ$1, 0))</f>
        <v/>
      </c>
      <c r="C873">
        <f>INDEX(resultados!$A$2:$ZZ$1352, 867, MATCH($B$3, resultados!$A$1:$ZZ$1, 0))</f>
        <v/>
      </c>
    </row>
    <row r="874">
      <c r="A874">
        <f>INDEX(resultados!$A$2:$ZZ$1352, 868, MATCH($B$1, resultados!$A$1:$ZZ$1, 0))</f>
        <v/>
      </c>
      <c r="B874">
        <f>INDEX(resultados!$A$2:$ZZ$1352, 868, MATCH($B$2, resultados!$A$1:$ZZ$1, 0))</f>
        <v/>
      </c>
      <c r="C874">
        <f>INDEX(resultados!$A$2:$ZZ$1352, 868, MATCH($B$3, resultados!$A$1:$ZZ$1, 0))</f>
        <v/>
      </c>
    </row>
    <row r="875">
      <c r="A875">
        <f>INDEX(resultados!$A$2:$ZZ$1352, 869, MATCH($B$1, resultados!$A$1:$ZZ$1, 0))</f>
        <v/>
      </c>
      <c r="B875">
        <f>INDEX(resultados!$A$2:$ZZ$1352, 869, MATCH($B$2, resultados!$A$1:$ZZ$1, 0))</f>
        <v/>
      </c>
      <c r="C875">
        <f>INDEX(resultados!$A$2:$ZZ$1352, 869, MATCH($B$3, resultados!$A$1:$ZZ$1, 0))</f>
        <v/>
      </c>
    </row>
    <row r="876">
      <c r="A876">
        <f>INDEX(resultados!$A$2:$ZZ$1352, 870, MATCH($B$1, resultados!$A$1:$ZZ$1, 0))</f>
        <v/>
      </c>
      <c r="B876">
        <f>INDEX(resultados!$A$2:$ZZ$1352, 870, MATCH($B$2, resultados!$A$1:$ZZ$1, 0))</f>
        <v/>
      </c>
      <c r="C876">
        <f>INDEX(resultados!$A$2:$ZZ$1352, 870, MATCH($B$3, resultados!$A$1:$ZZ$1, 0))</f>
        <v/>
      </c>
    </row>
    <row r="877">
      <c r="A877">
        <f>INDEX(resultados!$A$2:$ZZ$1352, 871, MATCH($B$1, resultados!$A$1:$ZZ$1, 0))</f>
        <v/>
      </c>
      <c r="B877">
        <f>INDEX(resultados!$A$2:$ZZ$1352, 871, MATCH($B$2, resultados!$A$1:$ZZ$1, 0))</f>
        <v/>
      </c>
      <c r="C877">
        <f>INDEX(resultados!$A$2:$ZZ$1352, 871, MATCH($B$3, resultados!$A$1:$ZZ$1, 0))</f>
        <v/>
      </c>
    </row>
    <row r="878">
      <c r="A878">
        <f>INDEX(resultados!$A$2:$ZZ$1352, 872, MATCH($B$1, resultados!$A$1:$ZZ$1, 0))</f>
        <v/>
      </c>
      <c r="B878">
        <f>INDEX(resultados!$A$2:$ZZ$1352, 872, MATCH($B$2, resultados!$A$1:$ZZ$1, 0))</f>
        <v/>
      </c>
      <c r="C878">
        <f>INDEX(resultados!$A$2:$ZZ$1352, 872, MATCH($B$3, resultados!$A$1:$ZZ$1, 0))</f>
        <v/>
      </c>
    </row>
    <row r="879">
      <c r="A879">
        <f>INDEX(resultados!$A$2:$ZZ$1352, 873, MATCH($B$1, resultados!$A$1:$ZZ$1, 0))</f>
        <v/>
      </c>
      <c r="B879">
        <f>INDEX(resultados!$A$2:$ZZ$1352, 873, MATCH($B$2, resultados!$A$1:$ZZ$1, 0))</f>
        <v/>
      </c>
      <c r="C879">
        <f>INDEX(resultados!$A$2:$ZZ$1352, 873, MATCH($B$3, resultados!$A$1:$ZZ$1, 0))</f>
        <v/>
      </c>
    </row>
    <row r="880">
      <c r="A880">
        <f>INDEX(resultados!$A$2:$ZZ$1352, 874, MATCH($B$1, resultados!$A$1:$ZZ$1, 0))</f>
        <v/>
      </c>
      <c r="B880">
        <f>INDEX(resultados!$A$2:$ZZ$1352, 874, MATCH($B$2, resultados!$A$1:$ZZ$1, 0))</f>
        <v/>
      </c>
      <c r="C880">
        <f>INDEX(resultados!$A$2:$ZZ$1352, 874, MATCH($B$3, resultados!$A$1:$ZZ$1, 0))</f>
        <v/>
      </c>
    </row>
    <row r="881">
      <c r="A881">
        <f>INDEX(resultados!$A$2:$ZZ$1352, 875, MATCH($B$1, resultados!$A$1:$ZZ$1, 0))</f>
        <v/>
      </c>
      <c r="B881">
        <f>INDEX(resultados!$A$2:$ZZ$1352, 875, MATCH($B$2, resultados!$A$1:$ZZ$1, 0))</f>
        <v/>
      </c>
      <c r="C881">
        <f>INDEX(resultados!$A$2:$ZZ$1352, 875, MATCH($B$3, resultados!$A$1:$ZZ$1, 0))</f>
        <v/>
      </c>
    </row>
    <row r="882">
      <c r="A882">
        <f>INDEX(resultados!$A$2:$ZZ$1352, 876, MATCH($B$1, resultados!$A$1:$ZZ$1, 0))</f>
        <v/>
      </c>
      <c r="B882">
        <f>INDEX(resultados!$A$2:$ZZ$1352, 876, MATCH($B$2, resultados!$A$1:$ZZ$1, 0))</f>
        <v/>
      </c>
      <c r="C882">
        <f>INDEX(resultados!$A$2:$ZZ$1352, 876, MATCH($B$3, resultados!$A$1:$ZZ$1, 0))</f>
        <v/>
      </c>
    </row>
    <row r="883">
      <c r="A883">
        <f>INDEX(resultados!$A$2:$ZZ$1352, 877, MATCH($B$1, resultados!$A$1:$ZZ$1, 0))</f>
        <v/>
      </c>
      <c r="B883">
        <f>INDEX(resultados!$A$2:$ZZ$1352, 877, MATCH($B$2, resultados!$A$1:$ZZ$1, 0))</f>
        <v/>
      </c>
      <c r="C883">
        <f>INDEX(resultados!$A$2:$ZZ$1352, 877, MATCH($B$3, resultados!$A$1:$ZZ$1, 0))</f>
        <v/>
      </c>
    </row>
    <row r="884">
      <c r="A884">
        <f>INDEX(resultados!$A$2:$ZZ$1352, 878, MATCH($B$1, resultados!$A$1:$ZZ$1, 0))</f>
        <v/>
      </c>
      <c r="B884">
        <f>INDEX(resultados!$A$2:$ZZ$1352, 878, MATCH($B$2, resultados!$A$1:$ZZ$1, 0))</f>
        <v/>
      </c>
      <c r="C884">
        <f>INDEX(resultados!$A$2:$ZZ$1352, 878, MATCH($B$3, resultados!$A$1:$ZZ$1, 0))</f>
        <v/>
      </c>
    </row>
    <row r="885">
      <c r="A885">
        <f>INDEX(resultados!$A$2:$ZZ$1352, 879, MATCH($B$1, resultados!$A$1:$ZZ$1, 0))</f>
        <v/>
      </c>
      <c r="B885">
        <f>INDEX(resultados!$A$2:$ZZ$1352, 879, MATCH($B$2, resultados!$A$1:$ZZ$1, 0))</f>
        <v/>
      </c>
      <c r="C885">
        <f>INDEX(resultados!$A$2:$ZZ$1352, 879, MATCH($B$3, resultados!$A$1:$ZZ$1, 0))</f>
        <v/>
      </c>
    </row>
    <row r="886">
      <c r="A886">
        <f>INDEX(resultados!$A$2:$ZZ$1352, 880, MATCH($B$1, resultados!$A$1:$ZZ$1, 0))</f>
        <v/>
      </c>
      <c r="B886">
        <f>INDEX(resultados!$A$2:$ZZ$1352, 880, MATCH($B$2, resultados!$A$1:$ZZ$1, 0))</f>
        <v/>
      </c>
      <c r="C886">
        <f>INDEX(resultados!$A$2:$ZZ$1352, 880, MATCH($B$3, resultados!$A$1:$ZZ$1, 0))</f>
        <v/>
      </c>
    </row>
    <row r="887">
      <c r="A887">
        <f>INDEX(resultados!$A$2:$ZZ$1352, 881, MATCH($B$1, resultados!$A$1:$ZZ$1, 0))</f>
        <v/>
      </c>
      <c r="B887">
        <f>INDEX(resultados!$A$2:$ZZ$1352, 881, MATCH($B$2, resultados!$A$1:$ZZ$1, 0))</f>
        <v/>
      </c>
      <c r="C887">
        <f>INDEX(resultados!$A$2:$ZZ$1352, 881, MATCH($B$3, resultados!$A$1:$ZZ$1, 0))</f>
        <v/>
      </c>
    </row>
    <row r="888">
      <c r="A888">
        <f>INDEX(resultados!$A$2:$ZZ$1352, 882, MATCH($B$1, resultados!$A$1:$ZZ$1, 0))</f>
        <v/>
      </c>
      <c r="B888">
        <f>INDEX(resultados!$A$2:$ZZ$1352, 882, MATCH($B$2, resultados!$A$1:$ZZ$1, 0))</f>
        <v/>
      </c>
      <c r="C888">
        <f>INDEX(resultados!$A$2:$ZZ$1352, 882, MATCH($B$3, resultados!$A$1:$ZZ$1, 0))</f>
        <v/>
      </c>
    </row>
    <row r="889">
      <c r="A889">
        <f>INDEX(resultados!$A$2:$ZZ$1352, 883, MATCH($B$1, resultados!$A$1:$ZZ$1, 0))</f>
        <v/>
      </c>
      <c r="B889">
        <f>INDEX(resultados!$A$2:$ZZ$1352, 883, MATCH($B$2, resultados!$A$1:$ZZ$1, 0))</f>
        <v/>
      </c>
      <c r="C889">
        <f>INDEX(resultados!$A$2:$ZZ$1352, 883, MATCH($B$3, resultados!$A$1:$ZZ$1, 0))</f>
        <v/>
      </c>
    </row>
    <row r="890">
      <c r="A890">
        <f>INDEX(resultados!$A$2:$ZZ$1352, 884, MATCH($B$1, resultados!$A$1:$ZZ$1, 0))</f>
        <v/>
      </c>
      <c r="B890">
        <f>INDEX(resultados!$A$2:$ZZ$1352, 884, MATCH($B$2, resultados!$A$1:$ZZ$1, 0))</f>
        <v/>
      </c>
      <c r="C890">
        <f>INDEX(resultados!$A$2:$ZZ$1352, 884, MATCH($B$3, resultados!$A$1:$ZZ$1, 0))</f>
        <v/>
      </c>
    </row>
    <row r="891">
      <c r="A891">
        <f>INDEX(resultados!$A$2:$ZZ$1352, 885, MATCH($B$1, resultados!$A$1:$ZZ$1, 0))</f>
        <v/>
      </c>
      <c r="B891">
        <f>INDEX(resultados!$A$2:$ZZ$1352, 885, MATCH($B$2, resultados!$A$1:$ZZ$1, 0))</f>
        <v/>
      </c>
      <c r="C891">
        <f>INDEX(resultados!$A$2:$ZZ$1352, 885, MATCH($B$3, resultados!$A$1:$ZZ$1, 0))</f>
        <v/>
      </c>
    </row>
    <row r="892">
      <c r="A892">
        <f>INDEX(resultados!$A$2:$ZZ$1352, 886, MATCH($B$1, resultados!$A$1:$ZZ$1, 0))</f>
        <v/>
      </c>
      <c r="B892">
        <f>INDEX(resultados!$A$2:$ZZ$1352, 886, MATCH($B$2, resultados!$A$1:$ZZ$1, 0))</f>
        <v/>
      </c>
      <c r="C892">
        <f>INDEX(resultados!$A$2:$ZZ$1352, 886, MATCH($B$3, resultados!$A$1:$ZZ$1, 0))</f>
        <v/>
      </c>
    </row>
    <row r="893">
      <c r="A893">
        <f>INDEX(resultados!$A$2:$ZZ$1352, 887, MATCH($B$1, resultados!$A$1:$ZZ$1, 0))</f>
        <v/>
      </c>
      <c r="B893">
        <f>INDEX(resultados!$A$2:$ZZ$1352, 887, MATCH($B$2, resultados!$A$1:$ZZ$1, 0))</f>
        <v/>
      </c>
      <c r="C893">
        <f>INDEX(resultados!$A$2:$ZZ$1352, 887, MATCH($B$3, resultados!$A$1:$ZZ$1, 0))</f>
        <v/>
      </c>
    </row>
    <row r="894">
      <c r="A894">
        <f>INDEX(resultados!$A$2:$ZZ$1352, 888, MATCH($B$1, resultados!$A$1:$ZZ$1, 0))</f>
        <v/>
      </c>
      <c r="B894">
        <f>INDEX(resultados!$A$2:$ZZ$1352, 888, MATCH($B$2, resultados!$A$1:$ZZ$1, 0))</f>
        <v/>
      </c>
      <c r="C894">
        <f>INDEX(resultados!$A$2:$ZZ$1352, 888, MATCH($B$3, resultados!$A$1:$ZZ$1, 0))</f>
        <v/>
      </c>
    </row>
    <row r="895">
      <c r="A895">
        <f>INDEX(resultados!$A$2:$ZZ$1352, 889, MATCH($B$1, resultados!$A$1:$ZZ$1, 0))</f>
        <v/>
      </c>
      <c r="B895">
        <f>INDEX(resultados!$A$2:$ZZ$1352, 889, MATCH($B$2, resultados!$A$1:$ZZ$1, 0))</f>
        <v/>
      </c>
      <c r="C895">
        <f>INDEX(resultados!$A$2:$ZZ$1352, 889, MATCH($B$3, resultados!$A$1:$ZZ$1, 0))</f>
        <v/>
      </c>
    </row>
    <row r="896">
      <c r="A896">
        <f>INDEX(resultados!$A$2:$ZZ$1352, 890, MATCH($B$1, resultados!$A$1:$ZZ$1, 0))</f>
        <v/>
      </c>
      <c r="B896">
        <f>INDEX(resultados!$A$2:$ZZ$1352, 890, MATCH($B$2, resultados!$A$1:$ZZ$1, 0))</f>
        <v/>
      </c>
      <c r="C896">
        <f>INDEX(resultados!$A$2:$ZZ$1352, 890, MATCH($B$3, resultados!$A$1:$ZZ$1, 0))</f>
        <v/>
      </c>
    </row>
    <row r="897">
      <c r="A897">
        <f>INDEX(resultados!$A$2:$ZZ$1352, 891, MATCH($B$1, resultados!$A$1:$ZZ$1, 0))</f>
        <v/>
      </c>
      <c r="B897">
        <f>INDEX(resultados!$A$2:$ZZ$1352, 891, MATCH($B$2, resultados!$A$1:$ZZ$1, 0))</f>
        <v/>
      </c>
      <c r="C897">
        <f>INDEX(resultados!$A$2:$ZZ$1352, 891, MATCH($B$3, resultados!$A$1:$ZZ$1, 0))</f>
        <v/>
      </c>
    </row>
    <row r="898">
      <c r="A898">
        <f>INDEX(resultados!$A$2:$ZZ$1352, 892, MATCH($B$1, resultados!$A$1:$ZZ$1, 0))</f>
        <v/>
      </c>
      <c r="B898">
        <f>INDEX(resultados!$A$2:$ZZ$1352, 892, MATCH($B$2, resultados!$A$1:$ZZ$1, 0))</f>
        <v/>
      </c>
      <c r="C898">
        <f>INDEX(resultados!$A$2:$ZZ$1352, 892, MATCH($B$3, resultados!$A$1:$ZZ$1, 0))</f>
        <v/>
      </c>
    </row>
    <row r="899">
      <c r="A899">
        <f>INDEX(resultados!$A$2:$ZZ$1352, 893, MATCH($B$1, resultados!$A$1:$ZZ$1, 0))</f>
        <v/>
      </c>
      <c r="B899">
        <f>INDEX(resultados!$A$2:$ZZ$1352, 893, MATCH($B$2, resultados!$A$1:$ZZ$1, 0))</f>
        <v/>
      </c>
      <c r="C899">
        <f>INDEX(resultados!$A$2:$ZZ$1352, 893, MATCH($B$3, resultados!$A$1:$ZZ$1, 0))</f>
        <v/>
      </c>
    </row>
    <row r="900">
      <c r="A900">
        <f>INDEX(resultados!$A$2:$ZZ$1352, 894, MATCH($B$1, resultados!$A$1:$ZZ$1, 0))</f>
        <v/>
      </c>
      <c r="B900">
        <f>INDEX(resultados!$A$2:$ZZ$1352, 894, MATCH($B$2, resultados!$A$1:$ZZ$1, 0))</f>
        <v/>
      </c>
      <c r="C900">
        <f>INDEX(resultados!$A$2:$ZZ$1352, 894, MATCH($B$3, resultados!$A$1:$ZZ$1, 0))</f>
        <v/>
      </c>
    </row>
    <row r="901">
      <c r="A901">
        <f>INDEX(resultados!$A$2:$ZZ$1352, 895, MATCH($B$1, resultados!$A$1:$ZZ$1, 0))</f>
        <v/>
      </c>
      <c r="B901">
        <f>INDEX(resultados!$A$2:$ZZ$1352, 895, MATCH($B$2, resultados!$A$1:$ZZ$1, 0))</f>
        <v/>
      </c>
      <c r="C901">
        <f>INDEX(resultados!$A$2:$ZZ$1352, 895, MATCH($B$3, resultados!$A$1:$ZZ$1, 0))</f>
        <v/>
      </c>
    </row>
    <row r="902">
      <c r="A902">
        <f>INDEX(resultados!$A$2:$ZZ$1352, 896, MATCH($B$1, resultados!$A$1:$ZZ$1, 0))</f>
        <v/>
      </c>
      <c r="B902">
        <f>INDEX(resultados!$A$2:$ZZ$1352, 896, MATCH($B$2, resultados!$A$1:$ZZ$1, 0))</f>
        <v/>
      </c>
      <c r="C902">
        <f>INDEX(resultados!$A$2:$ZZ$1352, 896, MATCH($B$3, resultados!$A$1:$ZZ$1, 0))</f>
        <v/>
      </c>
    </row>
    <row r="903">
      <c r="A903">
        <f>INDEX(resultados!$A$2:$ZZ$1352, 897, MATCH($B$1, resultados!$A$1:$ZZ$1, 0))</f>
        <v/>
      </c>
      <c r="B903">
        <f>INDEX(resultados!$A$2:$ZZ$1352, 897, MATCH($B$2, resultados!$A$1:$ZZ$1, 0))</f>
        <v/>
      </c>
      <c r="C903">
        <f>INDEX(resultados!$A$2:$ZZ$1352, 897, MATCH($B$3, resultados!$A$1:$ZZ$1, 0))</f>
        <v/>
      </c>
    </row>
    <row r="904">
      <c r="A904">
        <f>INDEX(resultados!$A$2:$ZZ$1352, 898, MATCH($B$1, resultados!$A$1:$ZZ$1, 0))</f>
        <v/>
      </c>
      <c r="B904">
        <f>INDEX(resultados!$A$2:$ZZ$1352, 898, MATCH($B$2, resultados!$A$1:$ZZ$1, 0))</f>
        <v/>
      </c>
      <c r="C904">
        <f>INDEX(resultados!$A$2:$ZZ$1352, 898, MATCH($B$3, resultados!$A$1:$ZZ$1, 0))</f>
        <v/>
      </c>
    </row>
    <row r="905">
      <c r="A905">
        <f>INDEX(resultados!$A$2:$ZZ$1352, 899, MATCH($B$1, resultados!$A$1:$ZZ$1, 0))</f>
        <v/>
      </c>
      <c r="B905">
        <f>INDEX(resultados!$A$2:$ZZ$1352, 899, MATCH($B$2, resultados!$A$1:$ZZ$1, 0))</f>
        <v/>
      </c>
      <c r="C905">
        <f>INDEX(resultados!$A$2:$ZZ$1352, 899, MATCH($B$3, resultados!$A$1:$ZZ$1, 0))</f>
        <v/>
      </c>
    </row>
    <row r="906">
      <c r="A906">
        <f>INDEX(resultados!$A$2:$ZZ$1352, 900, MATCH($B$1, resultados!$A$1:$ZZ$1, 0))</f>
        <v/>
      </c>
      <c r="B906">
        <f>INDEX(resultados!$A$2:$ZZ$1352, 900, MATCH($B$2, resultados!$A$1:$ZZ$1, 0))</f>
        <v/>
      </c>
      <c r="C906">
        <f>INDEX(resultados!$A$2:$ZZ$1352, 900, MATCH($B$3, resultados!$A$1:$ZZ$1, 0))</f>
        <v/>
      </c>
    </row>
    <row r="907">
      <c r="A907">
        <f>INDEX(resultados!$A$2:$ZZ$1352, 901, MATCH($B$1, resultados!$A$1:$ZZ$1, 0))</f>
        <v/>
      </c>
      <c r="B907">
        <f>INDEX(resultados!$A$2:$ZZ$1352, 901, MATCH($B$2, resultados!$A$1:$ZZ$1, 0))</f>
        <v/>
      </c>
      <c r="C907">
        <f>INDEX(resultados!$A$2:$ZZ$1352, 901, MATCH($B$3, resultados!$A$1:$ZZ$1, 0))</f>
        <v/>
      </c>
    </row>
    <row r="908">
      <c r="A908">
        <f>INDEX(resultados!$A$2:$ZZ$1352, 902, MATCH($B$1, resultados!$A$1:$ZZ$1, 0))</f>
        <v/>
      </c>
      <c r="B908">
        <f>INDEX(resultados!$A$2:$ZZ$1352, 902, MATCH($B$2, resultados!$A$1:$ZZ$1, 0))</f>
        <v/>
      </c>
      <c r="C908">
        <f>INDEX(resultados!$A$2:$ZZ$1352, 902, MATCH($B$3, resultados!$A$1:$ZZ$1, 0))</f>
        <v/>
      </c>
    </row>
    <row r="909">
      <c r="A909">
        <f>INDEX(resultados!$A$2:$ZZ$1352, 903, MATCH($B$1, resultados!$A$1:$ZZ$1, 0))</f>
        <v/>
      </c>
      <c r="B909">
        <f>INDEX(resultados!$A$2:$ZZ$1352, 903, MATCH($B$2, resultados!$A$1:$ZZ$1, 0))</f>
        <v/>
      </c>
      <c r="C909">
        <f>INDEX(resultados!$A$2:$ZZ$1352, 903, MATCH($B$3, resultados!$A$1:$ZZ$1, 0))</f>
        <v/>
      </c>
    </row>
    <row r="910">
      <c r="A910">
        <f>INDEX(resultados!$A$2:$ZZ$1352, 904, MATCH($B$1, resultados!$A$1:$ZZ$1, 0))</f>
        <v/>
      </c>
      <c r="B910">
        <f>INDEX(resultados!$A$2:$ZZ$1352, 904, MATCH($B$2, resultados!$A$1:$ZZ$1, 0))</f>
        <v/>
      </c>
      <c r="C910">
        <f>INDEX(resultados!$A$2:$ZZ$1352, 904, MATCH($B$3, resultados!$A$1:$ZZ$1, 0))</f>
        <v/>
      </c>
    </row>
    <row r="911">
      <c r="A911">
        <f>INDEX(resultados!$A$2:$ZZ$1352, 905, MATCH($B$1, resultados!$A$1:$ZZ$1, 0))</f>
        <v/>
      </c>
      <c r="B911">
        <f>INDEX(resultados!$A$2:$ZZ$1352, 905, MATCH($B$2, resultados!$A$1:$ZZ$1, 0))</f>
        <v/>
      </c>
      <c r="C911">
        <f>INDEX(resultados!$A$2:$ZZ$1352, 905, MATCH($B$3, resultados!$A$1:$ZZ$1, 0))</f>
        <v/>
      </c>
    </row>
    <row r="912">
      <c r="A912">
        <f>INDEX(resultados!$A$2:$ZZ$1352, 906, MATCH($B$1, resultados!$A$1:$ZZ$1, 0))</f>
        <v/>
      </c>
      <c r="B912">
        <f>INDEX(resultados!$A$2:$ZZ$1352, 906, MATCH($B$2, resultados!$A$1:$ZZ$1, 0))</f>
        <v/>
      </c>
      <c r="C912">
        <f>INDEX(resultados!$A$2:$ZZ$1352, 906, MATCH($B$3, resultados!$A$1:$ZZ$1, 0))</f>
        <v/>
      </c>
    </row>
    <row r="913">
      <c r="A913">
        <f>INDEX(resultados!$A$2:$ZZ$1352, 907, MATCH($B$1, resultados!$A$1:$ZZ$1, 0))</f>
        <v/>
      </c>
      <c r="B913">
        <f>INDEX(resultados!$A$2:$ZZ$1352, 907, MATCH($B$2, resultados!$A$1:$ZZ$1, 0))</f>
        <v/>
      </c>
      <c r="C913">
        <f>INDEX(resultados!$A$2:$ZZ$1352, 907, MATCH($B$3, resultados!$A$1:$ZZ$1, 0))</f>
        <v/>
      </c>
    </row>
    <row r="914">
      <c r="A914">
        <f>INDEX(resultados!$A$2:$ZZ$1352, 908, MATCH($B$1, resultados!$A$1:$ZZ$1, 0))</f>
        <v/>
      </c>
      <c r="B914">
        <f>INDEX(resultados!$A$2:$ZZ$1352, 908, MATCH($B$2, resultados!$A$1:$ZZ$1, 0))</f>
        <v/>
      </c>
      <c r="C914">
        <f>INDEX(resultados!$A$2:$ZZ$1352, 908, MATCH($B$3, resultados!$A$1:$ZZ$1, 0))</f>
        <v/>
      </c>
    </row>
    <row r="915">
      <c r="A915">
        <f>INDEX(resultados!$A$2:$ZZ$1352, 909, MATCH($B$1, resultados!$A$1:$ZZ$1, 0))</f>
        <v/>
      </c>
      <c r="B915">
        <f>INDEX(resultados!$A$2:$ZZ$1352, 909, MATCH($B$2, resultados!$A$1:$ZZ$1, 0))</f>
        <v/>
      </c>
      <c r="C915">
        <f>INDEX(resultados!$A$2:$ZZ$1352, 909, MATCH($B$3, resultados!$A$1:$ZZ$1, 0))</f>
        <v/>
      </c>
    </row>
    <row r="916">
      <c r="A916">
        <f>INDEX(resultados!$A$2:$ZZ$1352, 910, MATCH($B$1, resultados!$A$1:$ZZ$1, 0))</f>
        <v/>
      </c>
      <c r="B916">
        <f>INDEX(resultados!$A$2:$ZZ$1352, 910, MATCH($B$2, resultados!$A$1:$ZZ$1, 0))</f>
        <v/>
      </c>
      <c r="C916">
        <f>INDEX(resultados!$A$2:$ZZ$1352, 910, MATCH($B$3, resultados!$A$1:$ZZ$1, 0))</f>
        <v/>
      </c>
    </row>
    <row r="917">
      <c r="A917">
        <f>INDEX(resultados!$A$2:$ZZ$1352, 911, MATCH($B$1, resultados!$A$1:$ZZ$1, 0))</f>
        <v/>
      </c>
      <c r="B917">
        <f>INDEX(resultados!$A$2:$ZZ$1352, 911, MATCH($B$2, resultados!$A$1:$ZZ$1, 0))</f>
        <v/>
      </c>
      <c r="C917">
        <f>INDEX(resultados!$A$2:$ZZ$1352, 911, MATCH($B$3, resultados!$A$1:$ZZ$1, 0))</f>
        <v/>
      </c>
    </row>
    <row r="918">
      <c r="A918">
        <f>INDEX(resultados!$A$2:$ZZ$1352, 912, MATCH($B$1, resultados!$A$1:$ZZ$1, 0))</f>
        <v/>
      </c>
      <c r="B918">
        <f>INDEX(resultados!$A$2:$ZZ$1352, 912, MATCH($B$2, resultados!$A$1:$ZZ$1, 0))</f>
        <v/>
      </c>
      <c r="C918">
        <f>INDEX(resultados!$A$2:$ZZ$1352, 912, MATCH($B$3, resultados!$A$1:$ZZ$1, 0))</f>
        <v/>
      </c>
    </row>
    <row r="919">
      <c r="A919">
        <f>INDEX(resultados!$A$2:$ZZ$1352, 913, MATCH($B$1, resultados!$A$1:$ZZ$1, 0))</f>
        <v/>
      </c>
      <c r="B919">
        <f>INDEX(resultados!$A$2:$ZZ$1352, 913, MATCH($B$2, resultados!$A$1:$ZZ$1, 0))</f>
        <v/>
      </c>
      <c r="C919">
        <f>INDEX(resultados!$A$2:$ZZ$1352, 913, MATCH($B$3, resultados!$A$1:$ZZ$1, 0))</f>
        <v/>
      </c>
    </row>
    <row r="920">
      <c r="A920">
        <f>INDEX(resultados!$A$2:$ZZ$1352, 914, MATCH($B$1, resultados!$A$1:$ZZ$1, 0))</f>
        <v/>
      </c>
      <c r="B920">
        <f>INDEX(resultados!$A$2:$ZZ$1352, 914, MATCH($B$2, resultados!$A$1:$ZZ$1, 0))</f>
        <v/>
      </c>
      <c r="C920">
        <f>INDEX(resultados!$A$2:$ZZ$1352, 914, MATCH($B$3, resultados!$A$1:$ZZ$1, 0))</f>
        <v/>
      </c>
    </row>
    <row r="921">
      <c r="A921">
        <f>INDEX(resultados!$A$2:$ZZ$1352, 915, MATCH($B$1, resultados!$A$1:$ZZ$1, 0))</f>
        <v/>
      </c>
      <c r="B921">
        <f>INDEX(resultados!$A$2:$ZZ$1352, 915, MATCH($B$2, resultados!$A$1:$ZZ$1, 0))</f>
        <v/>
      </c>
      <c r="C921">
        <f>INDEX(resultados!$A$2:$ZZ$1352, 915, MATCH($B$3, resultados!$A$1:$ZZ$1, 0))</f>
        <v/>
      </c>
    </row>
    <row r="922">
      <c r="A922">
        <f>INDEX(resultados!$A$2:$ZZ$1352, 916, MATCH($B$1, resultados!$A$1:$ZZ$1, 0))</f>
        <v/>
      </c>
      <c r="B922">
        <f>INDEX(resultados!$A$2:$ZZ$1352, 916, MATCH($B$2, resultados!$A$1:$ZZ$1, 0))</f>
        <v/>
      </c>
      <c r="C922">
        <f>INDEX(resultados!$A$2:$ZZ$1352, 916, MATCH($B$3, resultados!$A$1:$ZZ$1, 0))</f>
        <v/>
      </c>
    </row>
    <row r="923">
      <c r="A923">
        <f>INDEX(resultados!$A$2:$ZZ$1352, 917, MATCH($B$1, resultados!$A$1:$ZZ$1, 0))</f>
        <v/>
      </c>
      <c r="B923">
        <f>INDEX(resultados!$A$2:$ZZ$1352, 917, MATCH($B$2, resultados!$A$1:$ZZ$1, 0))</f>
        <v/>
      </c>
      <c r="C923">
        <f>INDEX(resultados!$A$2:$ZZ$1352, 917, MATCH($B$3, resultados!$A$1:$ZZ$1, 0))</f>
        <v/>
      </c>
    </row>
    <row r="924">
      <c r="A924">
        <f>INDEX(resultados!$A$2:$ZZ$1352, 918, MATCH($B$1, resultados!$A$1:$ZZ$1, 0))</f>
        <v/>
      </c>
      <c r="B924">
        <f>INDEX(resultados!$A$2:$ZZ$1352, 918, MATCH($B$2, resultados!$A$1:$ZZ$1, 0))</f>
        <v/>
      </c>
      <c r="C924">
        <f>INDEX(resultados!$A$2:$ZZ$1352, 918, MATCH($B$3, resultados!$A$1:$ZZ$1, 0))</f>
        <v/>
      </c>
    </row>
    <row r="925">
      <c r="A925">
        <f>INDEX(resultados!$A$2:$ZZ$1352, 919, MATCH($B$1, resultados!$A$1:$ZZ$1, 0))</f>
        <v/>
      </c>
      <c r="B925">
        <f>INDEX(resultados!$A$2:$ZZ$1352, 919, MATCH($B$2, resultados!$A$1:$ZZ$1, 0))</f>
        <v/>
      </c>
      <c r="C925">
        <f>INDEX(resultados!$A$2:$ZZ$1352, 919, MATCH($B$3, resultados!$A$1:$ZZ$1, 0))</f>
        <v/>
      </c>
    </row>
    <row r="926">
      <c r="A926">
        <f>INDEX(resultados!$A$2:$ZZ$1352, 920, MATCH($B$1, resultados!$A$1:$ZZ$1, 0))</f>
        <v/>
      </c>
      <c r="B926">
        <f>INDEX(resultados!$A$2:$ZZ$1352, 920, MATCH($B$2, resultados!$A$1:$ZZ$1, 0))</f>
        <v/>
      </c>
      <c r="C926">
        <f>INDEX(resultados!$A$2:$ZZ$1352, 920, MATCH($B$3, resultados!$A$1:$ZZ$1, 0))</f>
        <v/>
      </c>
    </row>
    <row r="927">
      <c r="A927">
        <f>INDEX(resultados!$A$2:$ZZ$1352, 921, MATCH($B$1, resultados!$A$1:$ZZ$1, 0))</f>
        <v/>
      </c>
      <c r="B927">
        <f>INDEX(resultados!$A$2:$ZZ$1352, 921, MATCH($B$2, resultados!$A$1:$ZZ$1, 0))</f>
        <v/>
      </c>
      <c r="C927">
        <f>INDEX(resultados!$A$2:$ZZ$1352, 921, MATCH($B$3, resultados!$A$1:$ZZ$1, 0))</f>
        <v/>
      </c>
    </row>
    <row r="928">
      <c r="A928">
        <f>INDEX(resultados!$A$2:$ZZ$1352, 922, MATCH($B$1, resultados!$A$1:$ZZ$1, 0))</f>
        <v/>
      </c>
      <c r="B928">
        <f>INDEX(resultados!$A$2:$ZZ$1352, 922, MATCH($B$2, resultados!$A$1:$ZZ$1, 0))</f>
        <v/>
      </c>
      <c r="C928">
        <f>INDEX(resultados!$A$2:$ZZ$1352, 922, MATCH($B$3, resultados!$A$1:$ZZ$1, 0))</f>
        <v/>
      </c>
    </row>
    <row r="929">
      <c r="A929">
        <f>INDEX(resultados!$A$2:$ZZ$1352, 923, MATCH($B$1, resultados!$A$1:$ZZ$1, 0))</f>
        <v/>
      </c>
      <c r="B929">
        <f>INDEX(resultados!$A$2:$ZZ$1352, 923, MATCH($B$2, resultados!$A$1:$ZZ$1, 0))</f>
        <v/>
      </c>
      <c r="C929">
        <f>INDEX(resultados!$A$2:$ZZ$1352, 923, MATCH($B$3, resultados!$A$1:$ZZ$1, 0))</f>
        <v/>
      </c>
    </row>
    <row r="930">
      <c r="A930">
        <f>INDEX(resultados!$A$2:$ZZ$1352, 924, MATCH($B$1, resultados!$A$1:$ZZ$1, 0))</f>
        <v/>
      </c>
      <c r="B930">
        <f>INDEX(resultados!$A$2:$ZZ$1352, 924, MATCH($B$2, resultados!$A$1:$ZZ$1, 0))</f>
        <v/>
      </c>
      <c r="C930">
        <f>INDEX(resultados!$A$2:$ZZ$1352, 924, MATCH($B$3, resultados!$A$1:$ZZ$1, 0))</f>
        <v/>
      </c>
    </row>
    <row r="931">
      <c r="A931">
        <f>INDEX(resultados!$A$2:$ZZ$1352, 925, MATCH($B$1, resultados!$A$1:$ZZ$1, 0))</f>
        <v/>
      </c>
      <c r="B931">
        <f>INDEX(resultados!$A$2:$ZZ$1352, 925, MATCH($B$2, resultados!$A$1:$ZZ$1, 0))</f>
        <v/>
      </c>
      <c r="C931">
        <f>INDEX(resultados!$A$2:$ZZ$1352, 925, MATCH($B$3, resultados!$A$1:$ZZ$1, 0))</f>
        <v/>
      </c>
    </row>
    <row r="932">
      <c r="A932">
        <f>INDEX(resultados!$A$2:$ZZ$1352, 926, MATCH($B$1, resultados!$A$1:$ZZ$1, 0))</f>
        <v/>
      </c>
      <c r="B932">
        <f>INDEX(resultados!$A$2:$ZZ$1352, 926, MATCH($B$2, resultados!$A$1:$ZZ$1, 0))</f>
        <v/>
      </c>
      <c r="C932">
        <f>INDEX(resultados!$A$2:$ZZ$1352, 926, MATCH($B$3, resultados!$A$1:$ZZ$1, 0))</f>
        <v/>
      </c>
    </row>
    <row r="933">
      <c r="A933">
        <f>INDEX(resultados!$A$2:$ZZ$1352, 927, MATCH($B$1, resultados!$A$1:$ZZ$1, 0))</f>
        <v/>
      </c>
      <c r="B933">
        <f>INDEX(resultados!$A$2:$ZZ$1352, 927, MATCH($B$2, resultados!$A$1:$ZZ$1, 0))</f>
        <v/>
      </c>
      <c r="C933">
        <f>INDEX(resultados!$A$2:$ZZ$1352, 927, MATCH($B$3, resultados!$A$1:$ZZ$1, 0))</f>
        <v/>
      </c>
    </row>
    <row r="934">
      <c r="A934">
        <f>INDEX(resultados!$A$2:$ZZ$1352, 928, MATCH($B$1, resultados!$A$1:$ZZ$1, 0))</f>
        <v/>
      </c>
      <c r="B934">
        <f>INDEX(resultados!$A$2:$ZZ$1352, 928, MATCH($B$2, resultados!$A$1:$ZZ$1, 0))</f>
        <v/>
      </c>
      <c r="C934">
        <f>INDEX(resultados!$A$2:$ZZ$1352, 928, MATCH($B$3, resultados!$A$1:$ZZ$1, 0))</f>
        <v/>
      </c>
    </row>
    <row r="935">
      <c r="A935">
        <f>INDEX(resultados!$A$2:$ZZ$1352, 929, MATCH($B$1, resultados!$A$1:$ZZ$1, 0))</f>
        <v/>
      </c>
      <c r="B935">
        <f>INDEX(resultados!$A$2:$ZZ$1352, 929, MATCH($B$2, resultados!$A$1:$ZZ$1, 0))</f>
        <v/>
      </c>
      <c r="C935">
        <f>INDEX(resultados!$A$2:$ZZ$1352, 929, MATCH($B$3, resultados!$A$1:$ZZ$1, 0))</f>
        <v/>
      </c>
    </row>
    <row r="936">
      <c r="A936">
        <f>INDEX(resultados!$A$2:$ZZ$1352, 930, MATCH($B$1, resultados!$A$1:$ZZ$1, 0))</f>
        <v/>
      </c>
      <c r="B936">
        <f>INDEX(resultados!$A$2:$ZZ$1352, 930, MATCH($B$2, resultados!$A$1:$ZZ$1, 0))</f>
        <v/>
      </c>
      <c r="C936">
        <f>INDEX(resultados!$A$2:$ZZ$1352, 930, MATCH($B$3, resultados!$A$1:$ZZ$1, 0))</f>
        <v/>
      </c>
    </row>
    <row r="937">
      <c r="A937">
        <f>INDEX(resultados!$A$2:$ZZ$1352, 931, MATCH($B$1, resultados!$A$1:$ZZ$1, 0))</f>
        <v/>
      </c>
      <c r="B937">
        <f>INDEX(resultados!$A$2:$ZZ$1352, 931, MATCH($B$2, resultados!$A$1:$ZZ$1, 0))</f>
        <v/>
      </c>
      <c r="C937">
        <f>INDEX(resultados!$A$2:$ZZ$1352, 931, MATCH($B$3, resultados!$A$1:$ZZ$1, 0))</f>
        <v/>
      </c>
    </row>
    <row r="938">
      <c r="A938">
        <f>INDEX(resultados!$A$2:$ZZ$1352, 932, MATCH($B$1, resultados!$A$1:$ZZ$1, 0))</f>
        <v/>
      </c>
      <c r="B938">
        <f>INDEX(resultados!$A$2:$ZZ$1352, 932, MATCH($B$2, resultados!$A$1:$ZZ$1, 0))</f>
        <v/>
      </c>
      <c r="C938">
        <f>INDEX(resultados!$A$2:$ZZ$1352, 932, MATCH($B$3, resultados!$A$1:$ZZ$1, 0))</f>
        <v/>
      </c>
    </row>
    <row r="939">
      <c r="A939">
        <f>INDEX(resultados!$A$2:$ZZ$1352, 933, MATCH($B$1, resultados!$A$1:$ZZ$1, 0))</f>
        <v/>
      </c>
      <c r="B939">
        <f>INDEX(resultados!$A$2:$ZZ$1352, 933, MATCH($B$2, resultados!$A$1:$ZZ$1, 0))</f>
        <v/>
      </c>
      <c r="C939">
        <f>INDEX(resultados!$A$2:$ZZ$1352, 933, MATCH($B$3, resultados!$A$1:$ZZ$1, 0))</f>
        <v/>
      </c>
    </row>
    <row r="940">
      <c r="A940">
        <f>INDEX(resultados!$A$2:$ZZ$1352, 934, MATCH($B$1, resultados!$A$1:$ZZ$1, 0))</f>
        <v/>
      </c>
      <c r="B940">
        <f>INDEX(resultados!$A$2:$ZZ$1352, 934, MATCH($B$2, resultados!$A$1:$ZZ$1, 0))</f>
        <v/>
      </c>
      <c r="C940">
        <f>INDEX(resultados!$A$2:$ZZ$1352, 934, MATCH($B$3, resultados!$A$1:$ZZ$1, 0))</f>
        <v/>
      </c>
    </row>
    <row r="941">
      <c r="A941">
        <f>INDEX(resultados!$A$2:$ZZ$1352, 935, MATCH($B$1, resultados!$A$1:$ZZ$1, 0))</f>
        <v/>
      </c>
      <c r="B941">
        <f>INDEX(resultados!$A$2:$ZZ$1352, 935, MATCH($B$2, resultados!$A$1:$ZZ$1, 0))</f>
        <v/>
      </c>
      <c r="C941">
        <f>INDEX(resultados!$A$2:$ZZ$1352, 935, MATCH($B$3, resultados!$A$1:$ZZ$1, 0))</f>
        <v/>
      </c>
    </row>
    <row r="942">
      <c r="A942">
        <f>INDEX(resultados!$A$2:$ZZ$1352, 936, MATCH($B$1, resultados!$A$1:$ZZ$1, 0))</f>
        <v/>
      </c>
      <c r="B942">
        <f>INDEX(resultados!$A$2:$ZZ$1352, 936, MATCH($B$2, resultados!$A$1:$ZZ$1, 0))</f>
        <v/>
      </c>
      <c r="C942">
        <f>INDEX(resultados!$A$2:$ZZ$1352, 936, MATCH($B$3, resultados!$A$1:$ZZ$1, 0))</f>
        <v/>
      </c>
    </row>
    <row r="943">
      <c r="A943">
        <f>INDEX(resultados!$A$2:$ZZ$1352, 937, MATCH($B$1, resultados!$A$1:$ZZ$1, 0))</f>
        <v/>
      </c>
      <c r="B943">
        <f>INDEX(resultados!$A$2:$ZZ$1352, 937, MATCH($B$2, resultados!$A$1:$ZZ$1, 0))</f>
        <v/>
      </c>
      <c r="C943">
        <f>INDEX(resultados!$A$2:$ZZ$1352, 937, MATCH($B$3, resultados!$A$1:$ZZ$1, 0))</f>
        <v/>
      </c>
    </row>
    <row r="944">
      <c r="A944">
        <f>INDEX(resultados!$A$2:$ZZ$1352, 938, MATCH($B$1, resultados!$A$1:$ZZ$1, 0))</f>
        <v/>
      </c>
      <c r="B944">
        <f>INDEX(resultados!$A$2:$ZZ$1352, 938, MATCH($B$2, resultados!$A$1:$ZZ$1, 0))</f>
        <v/>
      </c>
      <c r="C944">
        <f>INDEX(resultados!$A$2:$ZZ$1352, 938, MATCH($B$3, resultados!$A$1:$ZZ$1, 0))</f>
        <v/>
      </c>
    </row>
    <row r="945">
      <c r="A945">
        <f>INDEX(resultados!$A$2:$ZZ$1352, 939, MATCH($B$1, resultados!$A$1:$ZZ$1, 0))</f>
        <v/>
      </c>
      <c r="B945">
        <f>INDEX(resultados!$A$2:$ZZ$1352, 939, MATCH($B$2, resultados!$A$1:$ZZ$1, 0))</f>
        <v/>
      </c>
      <c r="C945">
        <f>INDEX(resultados!$A$2:$ZZ$1352, 939, MATCH($B$3, resultados!$A$1:$ZZ$1, 0))</f>
        <v/>
      </c>
    </row>
    <row r="946">
      <c r="A946">
        <f>INDEX(resultados!$A$2:$ZZ$1352, 940, MATCH($B$1, resultados!$A$1:$ZZ$1, 0))</f>
        <v/>
      </c>
      <c r="B946">
        <f>INDEX(resultados!$A$2:$ZZ$1352, 940, MATCH($B$2, resultados!$A$1:$ZZ$1, 0))</f>
        <v/>
      </c>
      <c r="C946">
        <f>INDEX(resultados!$A$2:$ZZ$1352, 940, MATCH($B$3, resultados!$A$1:$ZZ$1, 0))</f>
        <v/>
      </c>
    </row>
    <row r="947">
      <c r="A947">
        <f>INDEX(resultados!$A$2:$ZZ$1352, 941, MATCH($B$1, resultados!$A$1:$ZZ$1, 0))</f>
        <v/>
      </c>
      <c r="B947">
        <f>INDEX(resultados!$A$2:$ZZ$1352, 941, MATCH($B$2, resultados!$A$1:$ZZ$1, 0))</f>
        <v/>
      </c>
      <c r="C947">
        <f>INDEX(resultados!$A$2:$ZZ$1352, 941, MATCH($B$3, resultados!$A$1:$ZZ$1, 0))</f>
        <v/>
      </c>
    </row>
    <row r="948">
      <c r="A948">
        <f>INDEX(resultados!$A$2:$ZZ$1352, 942, MATCH($B$1, resultados!$A$1:$ZZ$1, 0))</f>
        <v/>
      </c>
      <c r="B948">
        <f>INDEX(resultados!$A$2:$ZZ$1352, 942, MATCH($B$2, resultados!$A$1:$ZZ$1, 0))</f>
        <v/>
      </c>
      <c r="C948">
        <f>INDEX(resultados!$A$2:$ZZ$1352, 942, MATCH($B$3, resultados!$A$1:$ZZ$1, 0))</f>
        <v/>
      </c>
    </row>
    <row r="949">
      <c r="A949">
        <f>INDEX(resultados!$A$2:$ZZ$1352, 943, MATCH($B$1, resultados!$A$1:$ZZ$1, 0))</f>
        <v/>
      </c>
      <c r="B949">
        <f>INDEX(resultados!$A$2:$ZZ$1352, 943, MATCH($B$2, resultados!$A$1:$ZZ$1, 0))</f>
        <v/>
      </c>
      <c r="C949">
        <f>INDEX(resultados!$A$2:$ZZ$1352, 943, MATCH($B$3, resultados!$A$1:$ZZ$1, 0))</f>
        <v/>
      </c>
    </row>
    <row r="950">
      <c r="A950">
        <f>INDEX(resultados!$A$2:$ZZ$1352, 944, MATCH($B$1, resultados!$A$1:$ZZ$1, 0))</f>
        <v/>
      </c>
      <c r="B950">
        <f>INDEX(resultados!$A$2:$ZZ$1352, 944, MATCH($B$2, resultados!$A$1:$ZZ$1, 0))</f>
        <v/>
      </c>
      <c r="C950">
        <f>INDEX(resultados!$A$2:$ZZ$1352, 944, MATCH($B$3, resultados!$A$1:$ZZ$1, 0))</f>
        <v/>
      </c>
    </row>
    <row r="951">
      <c r="A951">
        <f>INDEX(resultados!$A$2:$ZZ$1352, 945, MATCH($B$1, resultados!$A$1:$ZZ$1, 0))</f>
        <v/>
      </c>
      <c r="B951">
        <f>INDEX(resultados!$A$2:$ZZ$1352, 945, MATCH($B$2, resultados!$A$1:$ZZ$1, 0))</f>
        <v/>
      </c>
      <c r="C951">
        <f>INDEX(resultados!$A$2:$ZZ$1352, 945, MATCH($B$3, resultados!$A$1:$ZZ$1, 0))</f>
        <v/>
      </c>
    </row>
    <row r="952">
      <c r="A952">
        <f>INDEX(resultados!$A$2:$ZZ$1352, 946, MATCH($B$1, resultados!$A$1:$ZZ$1, 0))</f>
        <v/>
      </c>
      <c r="B952">
        <f>INDEX(resultados!$A$2:$ZZ$1352, 946, MATCH($B$2, resultados!$A$1:$ZZ$1, 0))</f>
        <v/>
      </c>
      <c r="C952">
        <f>INDEX(resultados!$A$2:$ZZ$1352, 946, MATCH($B$3, resultados!$A$1:$ZZ$1, 0))</f>
        <v/>
      </c>
    </row>
    <row r="953">
      <c r="A953">
        <f>INDEX(resultados!$A$2:$ZZ$1352, 947, MATCH($B$1, resultados!$A$1:$ZZ$1, 0))</f>
        <v/>
      </c>
      <c r="B953">
        <f>INDEX(resultados!$A$2:$ZZ$1352, 947, MATCH($B$2, resultados!$A$1:$ZZ$1, 0))</f>
        <v/>
      </c>
      <c r="C953">
        <f>INDEX(resultados!$A$2:$ZZ$1352, 947, MATCH($B$3, resultados!$A$1:$ZZ$1, 0))</f>
        <v/>
      </c>
    </row>
    <row r="954">
      <c r="A954">
        <f>INDEX(resultados!$A$2:$ZZ$1352, 948, MATCH($B$1, resultados!$A$1:$ZZ$1, 0))</f>
        <v/>
      </c>
      <c r="B954">
        <f>INDEX(resultados!$A$2:$ZZ$1352, 948, MATCH($B$2, resultados!$A$1:$ZZ$1, 0))</f>
        <v/>
      </c>
      <c r="C954">
        <f>INDEX(resultados!$A$2:$ZZ$1352, 948, MATCH($B$3, resultados!$A$1:$ZZ$1, 0))</f>
        <v/>
      </c>
    </row>
    <row r="955">
      <c r="A955">
        <f>INDEX(resultados!$A$2:$ZZ$1352, 949, MATCH($B$1, resultados!$A$1:$ZZ$1, 0))</f>
        <v/>
      </c>
      <c r="B955">
        <f>INDEX(resultados!$A$2:$ZZ$1352, 949, MATCH($B$2, resultados!$A$1:$ZZ$1, 0))</f>
        <v/>
      </c>
      <c r="C955">
        <f>INDEX(resultados!$A$2:$ZZ$1352, 949, MATCH($B$3, resultados!$A$1:$ZZ$1, 0))</f>
        <v/>
      </c>
    </row>
    <row r="956">
      <c r="A956">
        <f>INDEX(resultados!$A$2:$ZZ$1352, 950, MATCH($B$1, resultados!$A$1:$ZZ$1, 0))</f>
        <v/>
      </c>
      <c r="B956">
        <f>INDEX(resultados!$A$2:$ZZ$1352, 950, MATCH($B$2, resultados!$A$1:$ZZ$1, 0))</f>
        <v/>
      </c>
      <c r="C956">
        <f>INDEX(resultados!$A$2:$ZZ$1352, 950, MATCH($B$3, resultados!$A$1:$ZZ$1, 0))</f>
        <v/>
      </c>
    </row>
    <row r="957">
      <c r="A957">
        <f>INDEX(resultados!$A$2:$ZZ$1352, 951, MATCH($B$1, resultados!$A$1:$ZZ$1, 0))</f>
        <v/>
      </c>
      <c r="B957">
        <f>INDEX(resultados!$A$2:$ZZ$1352, 951, MATCH($B$2, resultados!$A$1:$ZZ$1, 0))</f>
        <v/>
      </c>
      <c r="C957">
        <f>INDEX(resultados!$A$2:$ZZ$1352, 951, MATCH($B$3, resultados!$A$1:$ZZ$1, 0))</f>
        <v/>
      </c>
    </row>
    <row r="958">
      <c r="A958">
        <f>INDEX(resultados!$A$2:$ZZ$1352, 952, MATCH($B$1, resultados!$A$1:$ZZ$1, 0))</f>
        <v/>
      </c>
      <c r="B958">
        <f>INDEX(resultados!$A$2:$ZZ$1352, 952, MATCH($B$2, resultados!$A$1:$ZZ$1, 0))</f>
        <v/>
      </c>
      <c r="C958">
        <f>INDEX(resultados!$A$2:$ZZ$1352, 952, MATCH($B$3, resultados!$A$1:$ZZ$1, 0))</f>
        <v/>
      </c>
    </row>
    <row r="959">
      <c r="A959">
        <f>INDEX(resultados!$A$2:$ZZ$1352, 953, MATCH($B$1, resultados!$A$1:$ZZ$1, 0))</f>
        <v/>
      </c>
      <c r="B959">
        <f>INDEX(resultados!$A$2:$ZZ$1352, 953, MATCH($B$2, resultados!$A$1:$ZZ$1, 0))</f>
        <v/>
      </c>
      <c r="C959">
        <f>INDEX(resultados!$A$2:$ZZ$1352, 953, MATCH($B$3, resultados!$A$1:$ZZ$1, 0))</f>
        <v/>
      </c>
    </row>
    <row r="960">
      <c r="A960">
        <f>INDEX(resultados!$A$2:$ZZ$1352, 954, MATCH($B$1, resultados!$A$1:$ZZ$1, 0))</f>
        <v/>
      </c>
      <c r="B960">
        <f>INDEX(resultados!$A$2:$ZZ$1352, 954, MATCH($B$2, resultados!$A$1:$ZZ$1, 0))</f>
        <v/>
      </c>
      <c r="C960">
        <f>INDEX(resultados!$A$2:$ZZ$1352, 954, MATCH($B$3, resultados!$A$1:$ZZ$1, 0))</f>
        <v/>
      </c>
    </row>
    <row r="961">
      <c r="A961">
        <f>INDEX(resultados!$A$2:$ZZ$1352, 955, MATCH($B$1, resultados!$A$1:$ZZ$1, 0))</f>
        <v/>
      </c>
      <c r="B961">
        <f>INDEX(resultados!$A$2:$ZZ$1352, 955, MATCH($B$2, resultados!$A$1:$ZZ$1, 0))</f>
        <v/>
      </c>
      <c r="C961">
        <f>INDEX(resultados!$A$2:$ZZ$1352, 955, MATCH($B$3, resultados!$A$1:$ZZ$1, 0))</f>
        <v/>
      </c>
    </row>
    <row r="962">
      <c r="A962">
        <f>INDEX(resultados!$A$2:$ZZ$1352, 956, MATCH($B$1, resultados!$A$1:$ZZ$1, 0))</f>
        <v/>
      </c>
      <c r="B962">
        <f>INDEX(resultados!$A$2:$ZZ$1352, 956, MATCH($B$2, resultados!$A$1:$ZZ$1, 0))</f>
        <v/>
      </c>
      <c r="C962">
        <f>INDEX(resultados!$A$2:$ZZ$1352, 956, MATCH($B$3, resultados!$A$1:$ZZ$1, 0))</f>
        <v/>
      </c>
    </row>
    <row r="963">
      <c r="A963">
        <f>INDEX(resultados!$A$2:$ZZ$1352, 957, MATCH($B$1, resultados!$A$1:$ZZ$1, 0))</f>
        <v/>
      </c>
      <c r="B963">
        <f>INDEX(resultados!$A$2:$ZZ$1352, 957, MATCH($B$2, resultados!$A$1:$ZZ$1, 0))</f>
        <v/>
      </c>
      <c r="C963">
        <f>INDEX(resultados!$A$2:$ZZ$1352, 957, MATCH($B$3, resultados!$A$1:$ZZ$1, 0))</f>
        <v/>
      </c>
    </row>
    <row r="964">
      <c r="A964">
        <f>INDEX(resultados!$A$2:$ZZ$1352, 958, MATCH($B$1, resultados!$A$1:$ZZ$1, 0))</f>
        <v/>
      </c>
      <c r="B964">
        <f>INDEX(resultados!$A$2:$ZZ$1352, 958, MATCH($B$2, resultados!$A$1:$ZZ$1, 0))</f>
        <v/>
      </c>
      <c r="C964">
        <f>INDEX(resultados!$A$2:$ZZ$1352, 958, MATCH($B$3, resultados!$A$1:$ZZ$1, 0))</f>
        <v/>
      </c>
    </row>
    <row r="965">
      <c r="A965">
        <f>INDEX(resultados!$A$2:$ZZ$1352, 959, MATCH($B$1, resultados!$A$1:$ZZ$1, 0))</f>
        <v/>
      </c>
      <c r="B965">
        <f>INDEX(resultados!$A$2:$ZZ$1352, 959, MATCH($B$2, resultados!$A$1:$ZZ$1, 0))</f>
        <v/>
      </c>
      <c r="C965">
        <f>INDEX(resultados!$A$2:$ZZ$1352, 959, MATCH($B$3, resultados!$A$1:$ZZ$1, 0))</f>
        <v/>
      </c>
    </row>
    <row r="966">
      <c r="A966">
        <f>INDEX(resultados!$A$2:$ZZ$1352, 960, MATCH($B$1, resultados!$A$1:$ZZ$1, 0))</f>
        <v/>
      </c>
      <c r="B966">
        <f>INDEX(resultados!$A$2:$ZZ$1352, 960, MATCH($B$2, resultados!$A$1:$ZZ$1, 0))</f>
        <v/>
      </c>
      <c r="C966">
        <f>INDEX(resultados!$A$2:$ZZ$1352, 960, MATCH($B$3, resultados!$A$1:$ZZ$1, 0))</f>
        <v/>
      </c>
    </row>
    <row r="967">
      <c r="A967">
        <f>INDEX(resultados!$A$2:$ZZ$1352, 961, MATCH($B$1, resultados!$A$1:$ZZ$1, 0))</f>
        <v/>
      </c>
      <c r="B967">
        <f>INDEX(resultados!$A$2:$ZZ$1352, 961, MATCH($B$2, resultados!$A$1:$ZZ$1, 0))</f>
        <v/>
      </c>
      <c r="C967">
        <f>INDEX(resultados!$A$2:$ZZ$1352, 961, MATCH($B$3, resultados!$A$1:$ZZ$1, 0))</f>
        <v/>
      </c>
    </row>
    <row r="968">
      <c r="A968">
        <f>INDEX(resultados!$A$2:$ZZ$1352, 962, MATCH($B$1, resultados!$A$1:$ZZ$1, 0))</f>
        <v/>
      </c>
      <c r="B968">
        <f>INDEX(resultados!$A$2:$ZZ$1352, 962, MATCH($B$2, resultados!$A$1:$ZZ$1, 0))</f>
        <v/>
      </c>
      <c r="C968">
        <f>INDEX(resultados!$A$2:$ZZ$1352, 962, MATCH($B$3, resultados!$A$1:$ZZ$1, 0))</f>
        <v/>
      </c>
    </row>
    <row r="969">
      <c r="A969">
        <f>INDEX(resultados!$A$2:$ZZ$1352, 963, MATCH($B$1, resultados!$A$1:$ZZ$1, 0))</f>
        <v/>
      </c>
      <c r="B969">
        <f>INDEX(resultados!$A$2:$ZZ$1352, 963, MATCH($B$2, resultados!$A$1:$ZZ$1, 0))</f>
        <v/>
      </c>
      <c r="C969">
        <f>INDEX(resultados!$A$2:$ZZ$1352, 963, MATCH($B$3, resultados!$A$1:$ZZ$1, 0))</f>
        <v/>
      </c>
    </row>
    <row r="970">
      <c r="A970">
        <f>INDEX(resultados!$A$2:$ZZ$1352, 964, MATCH($B$1, resultados!$A$1:$ZZ$1, 0))</f>
        <v/>
      </c>
      <c r="B970">
        <f>INDEX(resultados!$A$2:$ZZ$1352, 964, MATCH($B$2, resultados!$A$1:$ZZ$1, 0))</f>
        <v/>
      </c>
      <c r="C970">
        <f>INDEX(resultados!$A$2:$ZZ$1352, 964, MATCH($B$3, resultados!$A$1:$ZZ$1, 0))</f>
        <v/>
      </c>
    </row>
    <row r="971">
      <c r="A971">
        <f>INDEX(resultados!$A$2:$ZZ$1352, 965, MATCH($B$1, resultados!$A$1:$ZZ$1, 0))</f>
        <v/>
      </c>
      <c r="B971">
        <f>INDEX(resultados!$A$2:$ZZ$1352, 965, MATCH($B$2, resultados!$A$1:$ZZ$1, 0))</f>
        <v/>
      </c>
      <c r="C971">
        <f>INDEX(resultados!$A$2:$ZZ$1352, 965, MATCH($B$3, resultados!$A$1:$ZZ$1, 0))</f>
        <v/>
      </c>
    </row>
    <row r="972">
      <c r="A972">
        <f>INDEX(resultados!$A$2:$ZZ$1352, 966, MATCH($B$1, resultados!$A$1:$ZZ$1, 0))</f>
        <v/>
      </c>
      <c r="B972">
        <f>INDEX(resultados!$A$2:$ZZ$1352, 966, MATCH($B$2, resultados!$A$1:$ZZ$1, 0))</f>
        <v/>
      </c>
      <c r="C972">
        <f>INDEX(resultados!$A$2:$ZZ$1352, 966, MATCH($B$3, resultados!$A$1:$ZZ$1, 0))</f>
        <v/>
      </c>
    </row>
    <row r="973">
      <c r="A973">
        <f>INDEX(resultados!$A$2:$ZZ$1352, 967, MATCH($B$1, resultados!$A$1:$ZZ$1, 0))</f>
        <v/>
      </c>
      <c r="B973">
        <f>INDEX(resultados!$A$2:$ZZ$1352, 967, MATCH($B$2, resultados!$A$1:$ZZ$1, 0))</f>
        <v/>
      </c>
      <c r="C973">
        <f>INDEX(resultados!$A$2:$ZZ$1352, 967, MATCH($B$3, resultados!$A$1:$ZZ$1, 0))</f>
        <v/>
      </c>
    </row>
    <row r="974">
      <c r="A974">
        <f>INDEX(resultados!$A$2:$ZZ$1352, 968, MATCH($B$1, resultados!$A$1:$ZZ$1, 0))</f>
        <v/>
      </c>
      <c r="B974">
        <f>INDEX(resultados!$A$2:$ZZ$1352, 968, MATCH($B$2, resultados!$A$1:$ZZ$1, 0))</f>
        <v/>
      </c>
      <c r="C974">
        <f>INDEX(resultados!$A$2:$ZZ$1352, 968, MATCH($B$3, resultados!$A$1:$ZZ$1, 0))</f>
        <v/>
      </c>
    </row>
    <row r="975">
      <c r="A975">
        <f>INDEX(resultados!$A$2:$ZZ$1352, 969, MATCH($B$1, resultados!$A$1:$ZZ$1, 0))</f>
        <v/>
      </c>
      <c r="B975">
        <f>INDEX(resultados!$A$2:$ZZ$1352, 969, MATCH($B$2, resultados!$A$1:$ZZ$1, 0))</f>
        <v/>
      </c>
      <c r="C975">
        <f>INDEX(resultados!$A$2:$ZZ$1352, 969, MATCH($B$3, resultados!$A$1:$ZZ$1, 0))</f>
        <v/>
      </c>
    </row>
    <row r="976">
      <c r="A976">
        <f>INDEX(resultados!$A$2:$ZZ$1352, 970, MATCH($B$1, resultados!$A$1:$ZZ$1, 0))</f>
        <v/>
      </c>
      <c r="B976">
        <f>INDEX(resultados!$A$2:$ZZ$1352, 970, MATCH($B$2, resultados!$A$1:$ZZ$1, 0))</f>
        <v/>
      </c>
      <c r="C976">
        <f>INDEX(resultados!$A$2:$ZZ$1352, 970, MATCH($B$3, resultados!$A$1:$ZZ$1, 0))</f>
        <v/>
      </c>
    </row>
    <row r="977">
      <c r="A977">
        <f>INDEX(resultados!$A$2:$ZZ$1352, 971, MATCH($B$1, resultados!$A$1:$ZZ$1, 0))</f>
        <v/>
      </c>
      <c r="B977">
        <f>INDEX(resultados!$A$2:$ZZ$1352, 971, MATCH($B$2, resultados!$A$1:$ZZ$1, 0))</f>
        <v/>
      </c>
      <c r="C977">
        <f>INDEX(resultados!$A$2:$ZZ$1352, 971, MATCH($B$3, resultados!$A$1:$ZZ$1, 0))</f>
        <v/>
      </c>
    </row>
    <row r="978">
      <c r="A978">
        <f>INDEX(resultados!$A$2:$ZZ$1352, 972, MATCH($B$1, resultados!$A$1:$ZZ$1, 0))</f>
        <v/>
      </c>
      <c r="B978">
        <f>INDEX(resultados!$A$2:$ZZ$1352, 972, MATCH($B$2, resultados!$A$1:$ZZ$1, 0))</f>
        <v/>
      </c>
      <c r="C978">
        <f>INDEX(resultados!$A$2:$ZZ$1352, 972, MATCH($B$3, resultados!$A$1:$ZZ$1, 0))</f>
        <v/>
      </c>
    </row>
    <row r="979">
      <c r="A979">
        <f>INDEX(resultados!$A$2:$ZZ$1352, 973, MATCH($B$1, resultados!$A$1:$ZZ$1, 0))</f>
        <v/>
      </c>
      <c r="B979">
        <f>INDEX(resultados!$A$2:$ZZ$1352, 973, MATCH($B$2, resultados!$A$1:$ZZ$1, 0))</f>
        <v/>
      </c>
      <c r="C979">
        <f>INDEX(resultados!$A$2:$ZZ$1352, 973, MATCH($B$3, resultados!$A$1:$ZZ$1, 0))</f>
        <v/>
      </c>
    </row>
    <row r="980">
      <c r="A980">
        <f>INDEX(resultados!$A$2:$ZZ$1352, 974, MATCH($B$1, resultados!$A$1:$ZZ$1, 0))</f>
        <v/>
      </c>
      <c r="B980">
        <f>INDEX(resultados!$A$2:$ZZ$1352, 974, MATCH($B$2, resultados!$A$1:$ZZ$1, 0))</f>
        <v/>
      </c>
      <c r="C980">
        <f>INDEX(resultados!$A$2:$ZZ$1352, 974, MATCH($B$3, resultados!$A$1:$ZZ$1, 0))</f>
        <v/>
      </c>
    </row>
    <row r="981">
      <c r="A981">
        <f>INDEX(resultados!$A$2:$ZZ$1352, 975, MATCH($B$1, resultados!$A$1:$ZZ$1, 0))</f>
        <v/>
      </c>
      <c r="B981">
        <f>INDEX(resultados!$A$2:$ZZ$1352, 975, MATCH($B$2, resultados!$A$1:$ZZ$1, 0))</f>
        <v/>
      </c>
      <c r="C981">
        <f>INDEX(resultados!$A$2:$ZZ$1352, 975, MATCH($B$3, resultados!$A$1:$ZZ$1, 0))</f>
        <v/>
      </c>
    </row>
    <row r="982">
      <c r="A982">
        <f>INDEX(resultados!$A$2:$ZZ$1352, 976, MATCH($B$1, resultados!$A$1:$ZZ$1, 0))</f>
        <v/>
      </c>
      <c r="B982">
        <f>INDEX(resultados!$A$2:$ZZ$1352, 976, MATCH($B$2, resultados!$A$1:$ZZ$1, 0))</f>
        <v/>
      </c>
      <c r="C982">
        <f>INDEX(resultados!$A$2:$ZZ$1352, 976, MATCH($B$3, resultados!$A$1:$ZZ$1, 0))</f>
        <v/>
      </c>
    </row>
    <row r="983">
      <c r="A983">
        <f>INDEX(resultados!$A$2:$ZZ$1352, 977, MATCH($B$1, resultados!$A$1:$ZZ$1, 0))</f>
        <v/>
      </c>
      <c r="B983">
        <f>INDEX(resultados!$A$2:$ZZ$1352, 977, MATCH($B$2, resultados!$A$1:$ZZ$1, 0))</f>
        <v/>
      </c>
      <c r="C983">
        <f>INDEX(resultados!$A$2:$ZZ$1352, 977, MATCH($B$3, resultados!$A$1:$ZZ$1, 0))</f>
        <v/>
      </c>
    </row>
    <row r="984">
      <c r="A984">
        <f>INDEX(resultados!$A$2:$ZZ$1352, 978, MATCH($B$1, resultados!$A$1:$ZZ$1, 0))</f>
        <v/>
      </c>
      <c r="B984">
        <f>INDEX(resultados!$A$2:$ZZ$1352, 978, MATCH($B$2, resultados!$A$1:$ZZ$1, 0))</f>
        <v/>
      </c>
      <c r="C984">
        <f>INDEX(resultados!$A$2:$ZZ$1352, 978, MATCH($B$3, resultados!$A$1:$ZZ$1, 0))</f>
        <v/>
      </c>
    </row>
    <row r="985">
      <c r="A985">
        <f>INDEX(resultados!$A$2:$ZZ$1352, 979, MATCH($B$1, resultados!$A$1:$ZZ$1, 0))</f>
        <v/>
      </c>
      <c r="B985">
        <f>INDEX(resultados!$A$2:$ZZ$1352, 979, MATCH($B$2, resultados!$A$1:$ZZ$1, 0))</f>
        <v/>
      </c>
      <c r="C985">
        <f>INDEX(resultados!$A$2:$ZZ$1352, 979, MATCH($B$3, resultados!$A$1:$ZZ$1, 0))</f>
        <v/>
      </c>
    </row>
    <row r="986">
      <c r="A986">
        <f>INDEX(resultados!$A$2:$ZZ$1352, 980, MATCH($B$1, resultados!$A$1:$ZZ$1, 0))</f>
        <v/>
      </c>
      <c r="B986">
        <f>INDEX(resultados!$A$2:$ZZ$1352, 980, MATCH($B$2, resultados!$A$1:$ZZ$1, 0))</f>
        <v/>
      </c>
      <c r="C986">
        <f>INDEX(resultados!$A$2:$ZZ$1352, 980, MATCH($B$3, resultados!$A$1:$ZZ$1, 0))</f>
        <v/>
      </c>
    </row>
    <row r="987">
      <c r="A987">
        <f>INDEX(resultados!$A$2:$ZZ$1352, 981, MATCH($B$1, resultados!$A$1:$ZZ$1, 0))</f>
        <v/>
      </c>
      <c r="B987">
        <f>INDEX(resultados!$A$2:$ZZ$1352, 981, MATCH($B$2, resultados!$A$1:$ZZ$1, 0))</f>
        <v/>
      </c>
      <c r="C987">
        <f>INDEX(resultados!$A$2:$ZZ$1352, 981, MATCH($B$3, resultados!$A$1:$ZZ$1, 0))</f>
        <v/>
      </c>
    </row>
    <row r="988">
      <c r="A988">
        <f>INDEX(resultados!$A$2:$ZZ$1352, 982, MATCH($B$1, resultados!$A$1:$ZZ$1, 0))</f>
        <v/>
      </c>
      <c r="B988">
        <f>INDEX(resultados!$A$2:$ZZ$1352, 982, MATCH($B$2, resultados!$A$1:$ZZ$1, 0))</f>
        <v/>
      </c>
      <c r="C988">
        <f>INDEX(resultados!$A$2:$ZZ$1352, 982, MATCH($B$3, resultados!$A$1:$ZZ$1, 0))</f>
        <v/>
      </c>
    </row>
    <row r="989">
      <c r="A989">
        <f>INDEX(resultados!$A$2:$ZZ$1352, 983, MATCH($B$1, resultados!$A$1:$ZZ$1, 0))</f>
        <v/>
      </c>
      <c r="B989">
        <f>INDEX(resultados!$A$2:$ZZ$1352, 983, MATCH($B$2, resultados!$A$1:$ZZ$1, 0))</f>
        <v/>
      </c>
      <c r="C989">
        <f>INDEX(resultados!$A$2:$ZZ$1352, 983, MATCH($B$3, resultados!$A$1:$ZZ$1, 0))</f>
        <v/>
      </c>
    </row>
    <row r="990">
      <c r="A990">
        <f>INDEX(resultados!$A$2:$ZZ$1352, 984, MATCH($B$1, resultados!$A$1:$ZZ$1, 0))</f>
        <v/>
      </c>
      <c r="B990">
        <f>INDEX(resultados!$A$2:$ZZ$1352, 984, MATCH($B$2, resultados!$A$1:$ZZ$1, 0))</f>
        <v/>
      </c>
      <c r="C990">
        <f>INDEX(resultados!$A$2:$ZZ$1352, 984, MATCH($B$3, resultados!$A$1:$ZZ$1, 0))</f>
        <v/>
      </c>
    </row>
    <row r="991">
      <c r="A991">
        <f>INDEX(resultados!$A$2:$ZZ$1352, 985, MATCH($B$1, resultados!$A$1:$ZZ$1, 0))</f>
        <v/>
      </c>
      <c r="B991">
        <f>INDEX(resultados!$A$2:$ZZ$1352, 985, MATCH($B$2, resultados!$A$1:$ZZ$1, 0))</f>
        <v/>
      </c>
      <c r="C991">
        <f>INDEX(resultados!$A$2:$ZZ$1352, 985, MATCH($B$3, resultados!$A$1:$ZZ$1, 0))</f>
        <v/>
      </c>
    </row>
    <row r="992">
      <c r="A992">
        <f>INDEX(resultados!$A$2:$ZZ$1352, 986, MATCH($B$1, resultados!$A$1:$ZZ$1, 0))</f>
        <v/>
      </c>
      <c r="B992">
        <f>INDEX(resultados!$A$2:$ZZ$1352, 986, MATCH($B$2, resultados!$A$1:$ZZ$1, 0))</f>
        <v/>
      </c>
      <c r="C992">
        <f>INDEX(resultados!$A$2:$ZZ$1352, 986, MATCH($B$3, resultados!$A$1:$ZZ$1, 0))</f>
        <v/>
      </c>
    </row>
    <row r="993">
      <c r="A993">
        <f>INDEX(resultados!$A$2:$ZZ$1352, 987, MATCH($B$1, resultados!$A$1:$ZZ$1, 0))</f>
        <v/>
      </c>
      <c r="B993">
        <f>INDEX(resultados!$A$2:$ZZ$1352, 987, MATCH($B$2, resultados!$A$1:$ZZ$1, 0))</f>
        <v/>
      </c>
      <c r="C993">
        <f>INDEX(resultados!$A$2:$ZZ$1352, 987, MATCH($B$3, resultados!$A$1:$ZZ$1, 0))</f>
        <v/>
      </c>
    </row>
    <row r="994">
      <c r="A994">
        <f>INDEX(resultados!$A$2:$ZZ$1352, 988, MATCH($B$1, resultados!$A$1:$ZZ$1, 0))</f>
        <v/>
      </c>
      <c r="B994">
        <f>INDEX(resultados!$A$2:$ZZ$1352, 988, MATCH($B$2, resultados!$A$1:$ZZ$1, 0))</f>
        <v/>
      </c>
      <c r="C994">
        <f>INDEX(resultados!$A$2:$ZZ$1352, 988, MATCH($B$3, resultados!$A$1:$ZZ$1, 0))</f>
        <v/>
      </c>
    </row>
    <row r="995">
      <c r="A995">
        <f>INDEX(resultados!$A$2:$ZZ$1352, 989, MATCH($B$1, resultados!$A$1:$ZZ$1, 0))</f>
        <v/>
      </c>
      <c r="B995">
        <f>INDEX(resultados!$A$2:$ZZ$1352, 989, MATCH($B$2, resultados!$A$1:$ZZ$1, 0))</f>
        <v/>
      </c>
      <c r="C995">
        <f>INDEX(resultados!$A$2:$ZZ$1352, 989, MATCH($B$3, resultados!$A$1:$ZZ$1, 0))</f>
        <v/>
      </c>
    </row>
    <row r="996">
      <c r="A996">
        <f>INDEX(resultados!$A$2:$ZZ$1352, 990, MATCH($B$1, resultados!$A$1:$ZZ$1, 0))</f>
        <v/>
      </c>
      <c r="B996">
        <f>INDEX(resultados!$A$2:$ZZ$1352, 990, MATCH($B$2, resultados!$A$1:$ZZ$1, 0))</f>
        <v/>
      </c>
      <c r="C996">
        <f>INDEX(resultados!$A$2:$ZZ$1352, 990, MATCH($B$3, resultados!$A$1:$ZZ$1, 0))</f>
        <v/>
      </c>
    </row>
    <row r="997">
      <c r="A997">
        <f>INDEX(resultados!$A$2:$ZZ$1352, 991, MATCH($B$1, resultados!$A$1:$ZZ$1, 0))</f>
        <v/>
      </c>
      <c r="B997">
        <f>INDEX(resultados!$A$2:$ZZ$1352, 991, MATCH($B$2, resultados!$A$1:$ZZ$1, 0))</f>
        <v/>
      </c>
      <c r="C997">
        <f>INDEX(resultados!$A$2:$ZZ$1352, 991, MATCH($B$3, resultados!$A$1:$ZZ$1, 0))</f>
        <v/>
      </c>
    </row>
    <row r="998">
      <c r="A998">
        <f>INDEX(resultados!$A$2:$ZZ$1352, 992, MATCH($B$1, resultados!$A$1:$ZZ$1, 0))</f>
        <v/>
      </c>
      <c r="B998">
        <f>INDEX(resultados!$A$2:$ZZ$1352, 992, MATCH($B$2, resultados!$A$1:$ZZ$1, 0))</f>
        <v/>
      </c>
      <c r="C998">
        <f>INDEX(resultados!$A$2:$ZZ$1352, 992, MATCH($B$3, resultados!$A$1:$ZZ$1, 0))</f>
        <v/>
      </c>
    </row>
    <row r="999">
      <c r="A999">
        <f>INDEX(resultados!$A$2:$ZZ$1352, 993, MATCH($B$1, resultados!$A$1:$ZZ$1, 0))</f>
        <v/>
      </c>
      <c r="B999">
        <f>INDEX(resultados!$A$2:$ZZ$1352, 993, MATCH($B$2, resultados!$A$1:$ZZ$1, 0))</f>
        <v/>
      </c>
      <c r="C999">
        <f>INDEX(resultados!$A$2:$ZZ$1352, 993, MATCH($B$3, resultados!$A$1:$ZZ$1, 0))</f>
        <v/>
      </c>
    </row>
    <row r="1000">
      <c r="A1000">
        <f>INDEX(resultados!$A$2:$ZZ$1352, 994, MATCH($B$1, resultados!$A$1:$ZZ$1, 0))</f>
        <v/>
      </c>
      <c r="B1000">
        <f>INDEX(resultados!$A$2:$ZZ$1352, 994, MATCH($B$2, resultados!$A$1:$ZZ$1, 0))</f>
        <v/>
      </c>
      <c r="C1000">
        <f>INDEX(resultados!$A$2:$ZZ$1352, 994, MATCH($B$3, resultados!$A$1:$ZZ$1, 0))</f>
        <v/>
      </c>
    </row>
    <row r="1001">
      <c r="A1001">
        <f>INDEX(resultados!$A$2:$ZZ$1352, 995, MATCH($B$1, resultados!$A$1:$ZZ$1, 0))</f>
        <v/>
      </c>
      <c r="B1001">
        <f>INDEX(resultados!$A$2:$ZZ$1352, 995, MATCH($B$2, resultados!$A$1:$ZZ$1, 0))</f>
        <v/>
      </c>
      <c r="C1001">
        <f>INDEX(resultados!$A$2:$ZZ$1352, 995, MATCH($B$3, resultados!$A$1:$ZZ$1, 0))</f>
        <v/>
      </c>
    </row>
    <row r="1002">
      <c r="A1002">
        <f>INDEX(resultados!$A$2:$ZZ$1352, 996, MATCH($B$1, resultados!$A$1:$ZZ$1, 0))</f>
        <v/>
      </c>
      <c r="B1002">
        <f>INDEX(resultados!$A$2:$ZZ$1352, 996, MATCH($B$2, resultados!$A$1:$ZZ$1, 0))</f>
        <v/>
      </c>
      <c r="C1002">
        <f>INDEX(resultados!$A$2:$ZZ$1352, 996, MATCH($B$3, resultados!$A$1:$ZZ$1, 0))</f>
        <v/>
      </c>
    </row>
    <row r="1003">
      <c r="A1003">
        <f>INDEX(resultados!$A$2:$ZZ$1352, 997, MATCH($B$1, resultados!$A$1:$ZZ$1, 0))</f>
        <v/>
      </c>
      <c r="B1003">
        <f>INDEX(resultados!$A$2:$ZZ$1352, 997, MATCH($B$2, resultados!$A$1:$ZZ$1, 0))</f>
        <v/>
      </c>
      <c r="C1003">
        <f>INDEX(resultados!$A$2:$ZZ$1352, 997, MATCH($B$3, resultados!$A$1:$ZZ$1, 0))</f>
        <v/>
      </c>
    </row>
    <row r="1004">
      <c r="A1004">
        <f>INDEX(resultados!$A$2:$ZZ$1352, 998, MATCH($B$1, resultados!$A$1:$ZZ$1, 0))</f>
        <v/>
      </c>
      <c r="B1004">
        <f>INDEX(resultados!$A$2:$ZZ$1352, 998, MATCH($B$2, resultados!$A$1:$ZZ$1, 0))</f>
        <v/>
      </c>
      <c r="C1004">
        <f>INDEX(resultados!$A$2:$ZZ$1352, 998, MATCH($B$3, resultados!$A$1:$ZZ$1, 0))</f>
        <v/>
      </c>
    </row>
    <row r="1005">
      <c r="A1005">
        <f>INDEX(resultados!$A$2:$ZZ$1352, 999, MATCH($B$1, resultados!$A$1:$ZZ$1, 0))</f>
        <v/>
      </c>
      <c r="B1005">
        <f>INDEX(resultados!$A$2:$ZZ$1352, 999, MATCH($B$2, resultados!$A$1:$ZZ$1, 0))</f>
        <v/>
      </c>
      <c r="C1005">
        <f>INDEX(resultados!$A$2:$ZZ$1352, 999, MATCH($B$3, resultados!$A$1:$ZZ$1, 0))</f>
        <v/>
      </c>
    </row>
    <row r="1006">
      <c r="A1006">
        <f>INDEX(resultados!$A$2:$ZZ$1352, 1000, MATCH($B$1, resultados!$A$1:$ZZ$1, 0))</f>
        <v/>
      </c>
      <c r="B1006">
        <f>INDEX(resultados!$A$2:$ZZ$1352, 1000, MATCH($B$2, resultados!$A$1:$ZZ$1, 0))</f>
        <v/>
      </c>
      <c r="C1006">
        <f>INDEX(resultados!$A$2:$ZZ$1352, 1000, MATCH($B$3, resultados!$A$1:$ZZ$1, 0))</f>
        <v/>
      </c>
    </row>
    <row r="1007">
      <c r="A1007">
        <f>INDEX(resultados!$A$2:$ZZ$1352, 1001, MATCH($B$1, resultados!$A$1:$ZZ$1, 0))</f>
        <v/>
      </c>
      <c r="B1007">
        <f>INDEX(resultados!$A$2:$ZZ$1352, 1001, MATCH($B$2, resultados!$A$1:$ZZ$1, 0))</f>
        <v/>
      </c>
      <c r="C1007">
        <f>INDEX(resultados!$A$2:$ZZ$1352, 1001, MATCH($B$3, resultados!$A$1:$ZZ$1, 0))</f>
        <v/>
      </c>
    </row>
    <row r="1008">
      <c r="A1008">
        <f>INDEX(resultados!$A$2:$ZZ$1352, 1002, MATCH($B$1, resultados!$A$1:$ZZ$1, 0))</f>
        <v/>
      </c>
      <c r="B1008">
        <f>INDEX(resultados!$A$2:$ZZ$1352, 1002, MATCH($B$2, resultados!$A$1:$ZZ$1, 0))</f>
        <v/>
      </c>
      <c r="C1008">
        <f>INDEX(resultados!$A$2:$ZZ$1352, 1002, MATCH($B$3, resultados!$A$1:$ZZ$1, 0))</f>
        <v/>
      </c>
    </row>
    <row r="1009">
      <c r="A1009">
        <f>INDEX(resultados!$A$2:$ZZ$1352, 1003, MATCH($B$1, resultados!$A$1:$ZZ$1, 0))</f>
        <v/>
      </c>
      <c r="B1009">
        <f>INDEX(resultados!$A$2:$ZZ$1352, 1003, MATCH($B$2, resultados!$A$1:$ZZ$1, 0))</f>
        <v/>
      </c>
      <c r="C1009">
        <f>INDEX(resultados!$A$2:$ZZ$1352, 1003, MATCH($B$3, resultados!$A$1:$ZZ$1, 0))</f>
        <v/>
      </c>
    </row>
    <row r="1010">
      <c r="A1010">
        <f>INDEX(resultados!$A$2:$ZZ$1352, 1004, MATCH($B$1, resultados!$A$1:$ZZ$1, 0))</f>
        <v/>
      </c>
      <c r="B1010">
        <f>INDEX(resultados!$A$2:$ZZ$1352, 1004, MATCH($B$2, resultados!$A$1:$ZZ$1, 0))</f>
        <v/>
      </c>
      <c r="C1010">
        <f>INDEX(resultados!$A$2:$ZZ$1352, 1004, MATCH($B$3, resultados!$A$1:$ZZ$1, 0))</f>
        <v/>
      </c>
    </row>
    <row r="1011">
      <c r="A1011">
        <f>INDEX(resultados!$A$2:$ZZ$1352, 1005, MATCH($B$1, resultados!$A$1:$ZZ$1, 0))</f>
        <v/>
      </c>
      <c r="B1011">
        <f>INDEX(resultados!$A$2:$ZZ$1352, 1005, MATCH($B$2, resultados!$A$1:$ZZ$1, 0))</f>
        <v/>
      </c>
      <c r="C1011">
        <f>INDEX(resultados!$A$2:$ZZ$1352, 1005, MATCH($B$3, resultados!$A$1:$ZZ$1, 0))</f>
        <v/>
      </c>
    </row>
    <row r="1012">
      <c r="A1012">
        <f>INDEX(resultados!$A$2:$ZZ$1352, 1006, MATCH($B$1, resultados!$A$1:$ZZ$1, 0))</f>
        <v/>
      </c>
      <c r="B1012">
        <f>INDEX(resultados!$A$2:$ZZ$1352, 1006, MATCH($B$2, resultados!$A$1:$ZZ$1, 0))</f>
        <v/>
      </c>
      <c r="C1012">
        <f>INDEX(resultados!$A$2:$ZZ$1352, 1006, MATCH($B$3, resultados!$A$1:$ZZ$1, 0))</f>
        <v/>
      </c>
    </row>
    <row r="1013">
      <c r="A1013">
        <f>INDEX(resultados!$A$2:$ZZ$1352, 1007, MATCH($B$1, resultados!$A$1:$ZZ$1, 0))</f>
        <v/>
      </c>
      <c r="B1013">
        <f>INDEX(resultados!$A$2:$ZZ$1352, 1007, MATCH($B$2, resultados!$A$1:$ZZ$1, 0))</f>
        <v/>
      </c>
      <c r="C1013">
        <f>INDEX(resultados!$A$2:$ZZ$1352, 1007, MATCH($B$3, resultados!$A$1:$ZZ$1, 0))</f>
        <v/>
      </c>
    </row>
    <row r="1014">
      <c r="A1014">
        <f>INDEX(resultados!$A$2:$ZZ$1352, 1008, MATCH($B$1, resultados!$A$1:$ZZ$1, 0))</f>
        <v/>
      </c>
      <c r="B1014">
        <f>INDEX(resultados!$A$2:$ZZ$1352, 1008, MATCH($B$2, resultados!$A$1:$ZZ$1, 0))</f>
        <v/>
      </c>
      <c r="C1014">
        <f>INDEX(resultados!$A$2:$ZZ$1352, 1008, MATCH($B$3, resultados!$A$1:$ZZ$1, 0))</f>
        <v/>
      </c>
    </row>
    <row r="1015">
      <c r="A1015">
        <f>INDEX(resultados!$A$2:$ZZ$1352, 1009, MATCH($B$1, resultados!$A$1:$ZZ$1, 0))</f>
        <v/>
      </c>
      <c r="B1015">
        <f>INDEX(resultados!$A$2:$ZZ$1352, 1009, MATCH($B$2, resultados!$A$1:$ZZ$1, 0))</f>
        <v/>
      </c>
      <c r="C1015">
        <f>INDEX(resultados!$A$2:$ZZ$1352, 1009, MATCH($B$3, resultados!$A$1:$ZZ$1, 0))</f>
        <v/>
      </c>
    </row>
    <row r="1016">
      <c r="A1016">
        <f>INDEX(resultados!$A$2:$ZZ$1352, 1010, MATCH($B$1, resultados!$A$1:$ZZ$1, 0))</f>
        <v/>
      </c>
      <c r="B1016">
        <f>INDEX(resultados!$A$2:$ZZ$1352, 1010, MATCH($B$2, resultados!$A$1:$ZZ$1, 0))</f>
        <v/>
      </c>
      <c r="C1016">
        <f>INDEX(resultados!$A$2:$ZZ$1352, 1010, MATCH($B$3, resultados!$A$1:$ZZ$1, 0))</f>
        <v/>
      </c>
    </row>
    <row r="1017">
      <c r="A1017">
        <f>INDEX(resultados!$A$2:$ZZ$1352, 1011, MATCH($B$1, resultados!$A$1:$ZZ$1, 0))</f>
        <v/>
      </c>
      <c r="B1017">
        <f>INDEX(resultados!$A$2:$ZZ$1352, 1011, MATCH($B$2, resultados!$A$1:$ZZ$1, 0))</f>
        <v/>
      </c>
      <c r="C1017">
        <f>INDEX(resultados!$A$2:$ZZ$1352, 1011, MATCH($B$3, resultados!$A$1:$ZZ$1, 0))</f>
        <v/>
      </c>
    </row>
    <row r="1018">
      <c r="A1018">
        <f>INDEX(resultados!$A$2:$ZZ$1352, 1012, MATCH($B$1, resultados!$A$1:$ZZ$1, 0))</f>
        <v/>
      </c>
      <c r="B1018">
        <f>INDEX(resultados!$A$2:$ZZ$1352, 1012, MATCH($B$2, resultados!$A$1:$ZZ$1, 0))</f>
        <v/>
      </c>
      <c r="C1018">
        <f>INDEX(resultados!$A$2:$ZZ$1352, 1012, MATCH($B$3, resultados!$A$1:$ZZ$1, 0))</f>
        <v/>
      </c>
    </row>
    <row r="1019">
      <c r="A1019">
        <f>INDEX(resultados!$A$2:$ZZ$1352, 1013, MATCH($B$1, resultados!$A$1:$ZZ$1, 0))</f>
        <v/>
      </c>
      <c r="B1019">
        <f>INDEX(resultados!$A$2:$ZZ$1352, 1013, MATCH($B$2, resultados!$A$1:$ZZ$1, 0))</f>
        <v/>
      </c>
      <c r="C1019">
        <f>INDEX(resultados!$A$2:$ZZ$1352, 1013, MATCH($B$3, resultados!$A$1:$ZZ$1, 0))</f>
        <v/>
      </c>
    </row>
    <row r="1020">
      <c r="A1020">
        <f>INDEX(resultados!$A$2:$ZZ$1352, 1014, MATCH($B$1, resultados!$A$1:$ZZ$1, 0))</f>
        <v/>
      </c>
      <c r="B1020">
        <f>INDEX(resultados!$A$2:$ZZ$1352, 1014, MATCH($B$2, resultados!$A$1:$ZZ$1, 0))</f>
        <v/>
      </c>
      <c r="C1020">
        <f>INDEX(resultados!$A$2:$ZZ$1352, 1014, MATCH($B$3, resultados!$A$1:$ZZ$1, 0))</f>
        <v/>
      </c>
    </row>
    <row r="1021">
      <c r="A1021">
        <f>INDEX(resultados!$A$2:$ZZ$1352, 1015, MATCH($B$1, resultados!$A$1:$ZZ$1, 0))</f>
        <v/>
      </c>
      <c r="B1021">
        <f>INDEX(resultados!$A$2:$ZZ$1352, 1015, MATCH($B$2, resultados!$A$1:$ZZ$1, 0))</f>
        <v/>
      </c>
      <c r="C1021">
        <f>INDEX(resultados!$A$2:$ZZ$1352, 1015, MATCH($B$3, resultados!$A$1:$ZZ$1, 0))</f>
        <v/>
      </c>
    </row>
    <row r="1022">
      <c r="A1022">
        <f>INDEX(resultados!$A$2:$ZZ$1352, 1016, MATCH($B$1, resultados!$A$1:$ZZ$1, 0))</f>
        <v/>
      </c>
      <c r="B1022">
        <f>INDEX(resultados!$A$2:$ZZ$1352, 1016, MATCH($B$2, resultados!$A$1:$ZZ$1, 0))</f>
        <v/>
      </c>
      <c r="C1022">
        <f>INDEX(resultados!$A$2:$ZZ$1352, 1016, MATCH($B$3, resultados!$A$1:$ZZ$1, 0))</f>
        <v/>
      </c>
    </row>
    <row r="1023">
      <c r="A1023">
        <f>INDEX(resultados!$A$2:$ZZ$1352, 1017, MATCH($B$1, resultados!$A$1:$ZZ$1, 0))</f>
        <v/>
      </c>
      <c r="B1023">
        <f>INDEX(resultados!$A$2:$ZZ$1352, 1017, MATCH($B$2, resultados!$A$1:$ZZ$1, 0))</f>
        <v/>
      </c>
      <c r="C1023">
        <f>INDEX(resultados!$A$2:$ZZ$1352, 1017, MATCH($B$3, resultados!$A$1:$ZZ$1, 0))</f>
        <v/>
      </c>
    </row>
    <row r="1024">
      <c r="A1024">
        <f>INDEX(resultados!$A$2:$ZZ$1352, 1018, MATCH($B$1, resultados!$A$1:$ZZ$1, 0))</f>
        <v/>
      </c>
      <c r="B1024">
        <f>INDEX(resultados!$A$2:$ZZ$1352, 1018, MATCH($B$2, resultados!$A$1:$ZZ$1, 0))</f>
        <v/>
      </c>
      <c r="C1024">
        <f>INDEX(resultados!$A$2:$ZZ$1352, 1018, MATCH($B$3, resultados!$A$1:$ZZ$1, 0))</f>
        <v/>
      </c>
    </row>
    <row r="1025">
      <c r="A1025">
        <f>INDEX(resultados!$A$2:$ZZ$1352, 1019, MATCH($B$1, resultados!$A$1:$ZZ$1, 0))</f>
        <v/>
      </c>
      <c r="B1025">
        <f>INDEX(resultados!$A$2:$ZZ$1352, 1019, MATCH($B$2, resultados!$A$1:$ZZ$1, 0))</f>
        <v/>
      </c>
      <c r="C1025">
        <f>INDEX(resultados!$A$2:$ZZ$1352, 1019, MATCH($B$3, resultados!$A$1:$ZZ$1, 0))</f>
        <v/>
      </c>
    </row>
    <row r="1026">
      <c r="A1026">
        <f>INDEX(resultados!$A$2:$ZZ$1352, 1020, MATCH($B$1, resultados!$A$1:$ZZ$1, 0))</f>
        <v/>
      </c>
      <c r="B1026">
        <f>INDEX(resultados!$A$2:$ZZ$1352, 1020, MATCH($B$2, resultados!$A$1:$ZZ$1, 0))</f>
        <v/>
      </c>
      <c r="C1026">
        <f>INDEX(resultados!$A$2:$ZZ$1352, 1020, MATCH($B$3, resultados!$A$1:$ZZ$1, 0))</f>
        <v/>
      </c>
    </row>
    <row r="1027">
      <c r="A1027">
        <f>INDEX(resultados!$A$2:$ZZ$1352, 1021, MATCH($B$1, resultados!$A$1:$ZZ$1, 0))</f>
        <v/>
      </c>
      <c r="B1027">
        <f>INDEX(resultados!$A$2:$ZZ$1352, 1021, MATCH($B$2, resultados!$A$1:$ZZ$1, 0))</f>
        <v/>
      </c>
      <c r="C1027">
        <f>INDEX(resultados!$A$2:$ZZ$1352, 1021, MATCH($B$3, resultados!$A$1:$ZZ$1, 0))</f>
        <v/>
      </c>
    </row>
    <row r="1028">
      <c r="A1028">
        <f>INDEX(resultados!$A$2:$ZZ$1352, 1022, MATCH($B$1, resultados!$A$1:$ZZ$1, 0))</f>
        <v/>
      </c>
      <c r="B1028">
        <f>INDEX(resultados!$A$2:$ZZ$1352, 1022, MATCH($B$2, resultados!$A$1:$ZZ$1, 0))</f>
        <v/>
      </c>
      <c r="C1028">
        <f>INDEX(resultados!$A$2:$ZZ$1352, 1022, MATCH($B$3, resultados!$A$1:$ZZ$1, 0))</f>
        <v/>
      </c>
    </row>
    <row r="1029">
      <c r="A1029">
        <f>INDEX(resultados!$A$2:$ZZ$1352, 1023, MATCH($B$1, resultados!$A$1:$ZZ$1, 0))</f>
        <v/>
      </c>
      <c r="B1029">
        <f>INDEX(resultados!$A$2:$ZZ$1352, 1023, MATCH($B$2, resultados!$A$1:$ZZ$1, 0))</f>
        <v/>
      </c>
      <c r="C1029">
        <f>INDEX(resultados!$A$2:$ZZ$1352, 1023, MATCH($B$3, resultados!$A$1:$ZZ$1, 0))</f>
        <v/>
      </c>
    </row>
    <row r="1030">
      <c r="A1030">
        <f>INDEX(resultados!$A$2:$ZZ$1352, 1024, MATCH($B$1, resultados!$A$1:$ZZ$1, 0))</f>
        <v/>
      </c>
      <c r="B1030">
        <f>INDEX(resultados!$A$2:$ZZ$1352, 1024, MATCH($B$2, resultados!$A$1:$ZZ$1, 0))</f>
        <v/>
      </c>
      <c r="C1030">
        <f>INDEX(resultados!$A$2:$ZZ$1352, 1024, MATCH($B$3, resultados!$A$1:$ZZ$1, 0))</f>
        <v/>
      </c>
    </row>
    <row r="1031">
      <c r="A1031">
        <f>INDEX(resultados!$A$2:$ZZ$1352, 1025, MATCH($B$1, resultados!$A$1:$ZZ$1, 0))</f>
        <v/>
      </c>
      <c r="B1031">
        <f>INDEX(resultados!$A$2:$ZZ$1352, 1025, MATCH($B$2, resultados!$A$1:$ZZ$1, 0))</f>
        <v/>
      </c>
      <c r="C1031">
        <f>INDEX(resultados!$A$2:$ZZ$1352, 1025, MATCH($B$3, resultados!$A$1:$ZZ$1, 0))</f>
        <v/>
      </c>
    </row>
    <row r="1032">
      <c r="A1032">
        <f>INDEX(resultados!$A$2:$ZZ$1352, 1026, MATCH($B$1, resultados!$A$1:$ZZ$1, 0))</f>
        <v/>
      </c>
      <c r="B1032">
        <f>INDEX(resultados!$A$2:$ZZ$1352, 1026, MATCH($B$2, resultados!$A$1:$ZZ$1, 0))</f>
        <v/>
      </c>
      <c r="C1032">
        <f>INDEX(resultados!$A$2:$ZZ$1352, 1026, MATCH($B$3, resultados!$A$1:$ZZ$1, 0))</f>
        <v/>
      </c>
    </row>
    <row r="1033">
      <c r="A1033">
        <f>INDEX(resultados!$A$2:$ZZ$1352, 1027, MATCH($B$1, resultados!$A$1:$ZZ$1, 0))</f>
        <v/>
      </c>
      <c r="B1033">
        <f>INDEX(resultados!$A$2:$ZZ$1352, 1027, MATCH($B$2, resultados!$A$1:$ZZ$1, 0))</f>
        <v/>
      </c>
      <c r="C1033">
        <f>INDEX(resultados!$A$2:$ZZ$1352, 1027, MATCH($B$3, resultados!$A$1:$ZZ$1, 0))</f>
        <v/>
      </c>
    </row>
    <row r="1034">
      <c r="A1034">
        <f>INDEX(resultados!$A$2:$ZZ$1352, 1028, MATCH($B$1, resultados!$A$1:$ZZ$1, 0))</f>
        <v/>
      </c>
      <c r="B1034">
        <f>INDEX(resultados!$A$2:$ZZ$1352, 1028, MATCH($B$2, resultados!$A$1:$ZZ$1, 0))</f>
        <v/>
      </c>
      <c r="C1034">
        <f>INDEX(resultados!$A$2:$ZZ$1352, 1028, MATCH($B$3, resultados!$A$1:$ZZ$1, 0))</f>
        <v/>
      </c>
    </row>
    <row r="1035">
      <c r="A1035">
        <f>INDEX(resultados!$A$2:$ZZ$1352, 1029, MATCH($B$1, resultados!$A$1:$ZZ$1, 0))</f>
        <v/>
      </c>
      <c r="B1035">
        <f>INDEX(resultados!$A$2:$ZZ$1352, 1029, MATCH($B$2, resultados!$A$1:$ZZ$1, 0))</f>
        <v/>
      </c>
      <c r="C1035">
        <f>INDEX(resultados!$A$2:$ZZ$1352, 1029, MATCH($B$3, resultados!$A$1:$ZZ$1, 0))</f>
        <v/>
      </c>
    </row>
    <row r="1036">
      <c r="A1036">
        <f>INDEX(resultados!$A$2:$ZZ$1352, 1030, MATCH($B$1, resultados!$A$1:$ZZ$1, 0))</f>
        <v/>
      </c>
      <c r="B1036">
        <f>INDEX(resultados!$A$2:$ZZ$1352, 1030, MATCH($B$2, resultados!$A$1:$ZZ$1, 0))</f>
        <v/>
      </c>
      <c r="C1036">
        <f>INDEX(resultados!$A$2:$ZZ$1352, 1030, MATCH($B$3, resultados!$A$1:$ZZ$1, 0))</f>
        <v/>
      </c>
    </row>
    <row r="1037">
      <c r="A1037">
        <f>INDEX(resultados!$A$2:$ZZ$1352, 1031, MATCH($B$1, resultados!$A$1:$ZZ$1, 0))</f>
        <v/>
      </c>
      <c r="B1037">
        <f>INDEX(resultados!$A$2:$ZZ$1352, 1031, MATCH($B$2, resultados!$A$1:$ZZ$1, 0))</f>
        <v/>
      </c>
      <c r="C1037">
        <f>INDEX(resultados!$A$2:$ZZ$1352, 1031, MATCH($B$3, resultados!$A$1:$ZZ$1, 0))</f>
        <v/>
      </c>
    </row>
    <row r="1038">
      <c r="A1038">
        <f>INDEX(resultados!$A$2:$ZZ$1352, 1032, MATCH($B$1, resultados!$A$1:$ZZ$1, 0))</f>
        <v/>
      </c>
      <c r="B1038">
        <f>INDEX(resultados!$A$2:$ZZ$1352, 1032, MATCH($B$2, resultados!$A$1:$ZZ$1, 0))</f>
        <v/>
      </c>
      <c r="C1038">
        <f>INDEX(resultados!$A$2:$ZZ$1352, 1032, MATCH($B$3, resultados!$A$1:$ZZ$1, 0))</f>
        <v/>
      </c>
    </row>
    <row r="1039">
      <c r="A1039">
        <f>INDEX(resultados!$A$2:$ZZ$1352, 1033, MATCH($B$1, resultados!$A$1:$ZZ$1, 0))</f>
        <v/>
      </c>
      <c r="B1039">
        <f>INDEX(resultados!$A$2:$ZZ$1352, 1033, MATCH($B$2, resultados!$A$1:$ZZ$1, 0))</f>
        <v/>
      </c>
      <c r="C1039">
        <f>INDEX(resultados!$A$2:$ZZ$1352, 1033, MATCH($B$3, resultados!$A$1:$ZZ$1, 0))</f>
        <v/>
      </c>
    </row>
    <row r="1040">
      <c r="A1040">
        <f>INDEX(resultados!$A$2:$ZZ$1352, 1034, MATCH($B$1, resultados!$A$1:$ZZ$1, 0))</f>
        <v/>
      </c>
      <c r="B1040">
        <f>INDEX(resultados!$A$2:$ZZ$1352, 1034, MATCH($B$2, resultados!$A$1:$ZZ$1, 0))</f>
        <v/>
      </c>
      <c r="C1040">
        <f>INDEX(resultados!$A$2:$ZZ$1352, 1034, MATCH($B$3, resultados!$A$1:$ZZ$1, 0))</f>
        <v/>
      </c>
    </row>
    <row r="1041">
      <c r="A1041">
        <f>INDEX(resultados!$A$2:$ZZ$1352, 1035, MATCH($B$1, resultados!$A$1:$ZZ$1, 0))</f>
        <v/>
      </c>
      <c r="B1041">
        <f>INDEX(resultados!$A$2:$ZZ$1352, 1035, MATCH($B$2, resultados!$A$1:$ZZ$1, 0))</f>
        <v/>
      </c>
      <c r="C1041">
        <f>INDEX(resultados!$A$2:$ZZ$1352, 1035, MATCH($B$3, resultados!$A$1:$ZZ$1, 0))</f>
        <v/>
      </c>
    </row>
    <row r="1042">
      <c r="A1042">
        <f>INDEX(resultados!$A$2:$ZZ$1352, 1036, MATCH($B$1, resultados!$A$1:$ZZ$1, 0))</f>
        <v/>
      </c>
      <c r="B1042">
        <f>INDEX(resultados!$A$2:$ZZ$1352, 1036, MATCH($B$2, resultados!$A$1:$ZZ$1, 0))</f>
        <v/>
      </c>
      <c r="C1042">
        <f>INDEX(resultados!$A$2:$ZZ$1352, 1036, MATCH($B$3, resultados!$A$1:$ZZ$1, 0))</f>
        <v/>
      </c>
    </row>
    <row r="1043">
      <c r="A1043">
        <f>INDEX(resultados!$A$2:$ZZ$1352, 1037, MATCH($B$1, resultados!$A$1:$ZZ$1, 0))</f>
        <v/>
      </c>
      <c r="B1043">
        <f>INDEX(resultados!$A$2:$ZZ$1352, 1037, MATCH($B$2, resultados!$A$1:$ZZ$1, 0))</f>
        <v/>
      </c>
      <c r="C1043">
        <f>INDEX(resultados!$A$2:$ZZ$1352, 1037, MATCH($B$3, resultados!$A$1:$ZZ$1, 0))</f>
        <v/>
      </c>
    </row>
    <row r="1044">
      <c r="A1044">
        <f>INDEX(resultados!$A$2:$ZZ$1352, 1038, MATCH($B$1, resultados!$A$1:$ZZ$1, 0))</f>
        <v/>
      </c>
      <c r="B1044">
        <f>INDEX(resultados!$A$2:$ZZ$1352, 1038, MATCH($B$2, resultados!$A$1:$ZZ$1, 0))</f>
        <v/>
      </c>
      <c r="C1044">
        <f>INDEX(resultados!$A$2:$ZZ$1352, 1038, MATCH($B$3, resultados!$A$1:$ZZ$1, 0))</f>
        <v/>
      </c>
    </row>
    <row r="1045">
      <c r="A1045">
        <f>INDEX(resultados!$A$2:$ZZ$1352, 1039, MATCH($B$1, resultados!$A$1:$ZZ$1, 0))</f>
        <v/>
      </c>
      <c r="B1045">
        <f>INDEX(resultados!$A$2:$ZZ$1352, 1039, MATCH($B$2, resultados!$A$1:$ZZ$1, 0))</f>
        <v/>
      </c>
      <c r="C1045">
        <f>INDEX(resultados!$A$2:$ZZ$1352, 1039, MATCH($B$3, resultados!$A$1:$ZZ$1, 0))</f>
        <v/>
      </c>
    </row>
    <row r="1046">
      <c r="A1046">
        <f>INDEX(resultados!$A$2:$ZZ$1352, 1040, MATCH($B$1, resultados!$A$1:$ZZ$1, 0))</f>
        <v/>
      </c>
      <c r="B1046">
        <f>INDEX(resultados!$A$2:$ZZ$1352, 1040, MATCH($B$2, resultados!$A$1:$ZZ$1, 0))</f>
        <v/>
      </c>
      <c r="C1046">
        <f>INDEX(resultados!$A$2:$ZZ$1352, 1040, MATCH($B$3, resultados!$A$1:$ZZ$1, 0))</f>
        <v/>
      </c>
    </row>
    <row r="1047">
      <c r="A1047">
        <f>INDEX(resultados!$A$2:$ZZ$1352, 1041, MATCH($B$1, resultados!$A$1:$ZZ$1, 0))</f>
        <v/>
      </c>
      <c r="B1047">
        <f>INDEX(resultados!$A$2:$ZZ$1352, 1041, MATCH($B$2, resultados!$A$1:$ZZ$1, 0))</f>
        <v/>
      </c>
      <c r="C1047">
        <f>INDEX(resultados!$A$2:$ZZ$1352, 1041, MATCH($B$3, resultados!$A$1:$ZZ$1, 0))</f>
        <v/>
      </c>
    </row>
    <row r="1048">
      <c r="A1048">
        <f>INDEX(resultados!$A$2:$ZZ$1352, 1042, MATCH($B$1, resultados!$A$1:$ZZ$1, 0))</f>
        <v/>
      </c>
      <c r="B1048">
        <f>INDEX(resultados!$A$2:$ZZ$1352, 1042, MATCH($B$2, resultados!$A$1:$ZZ$1, 0))</f>
        <v/>
      </c>
      <c r="C1048">
        <f>INDEX(resultados!$A$2:$ZZ$1352, 1042, MATCH($B$3, resultados!$A$1:$ZZ$1, 0))</f>
        <v/>
      </c>
    </row>
    <row r="1049">
      <c r="A1049">
        <f>INDEX(resultados!$A$2:$ZZ$1352, 1043, MATCH($B$1, resultados!$A$1:$ZZ$1, 0))</f>
        <v/>
      </c>
      <c r="B1049">
        <f>INDEX(resultados!$A$2:$ZZ$1352, 1043, MATCH($B$2, resultados!$A$1:$ZZ$1, 0))</f>
        <v/>
      </c>
      <c r="C1049">
        <f>INDEX(resultados!$A$2:$ZZ$1352, 1043, MATCH($B$3, resultados!$A$1:$ZZ$1, 0))</f>
        <v/>
      </c>
    </row>
    <row r="1050">
      <c r="A1050">
        <f>INDEX(resultados!$A$2:$ZZ$1352, 1044, MATCH($B$1, resultados!$A$1:$ZZ$1, 0))</f>
        <v/>
      </c>
      <c r="B1050">
        <f>INDEX(resultados!$A$2:$ZZ$1352, 1044, MATCH($B$2, resultados!$A$1:$ZZ$1, 0))</f>
        <v/>
      </c>
      <c r="C1050">
        <f>INDEX(resultados!$A$2:$ZZ$1352, 1044, MATCH($B$3, resultados!$A$1:$ZZ$1, 0))</f>
        <v/>
      </c>
    </row>
    <row r="1051">
      <c r="A1051">
        <f>INDEX(resultados!$A$2:$ZZ$1352, 1045, MATCH($B$1, resultados!$A$1:$ZZ$1, 0))</f>
        <v/>
      </c>
      <c r="B1051">
        <f>INDEX(resultados!$A$2:$ZZ$1352, 1045, MATCH($B$2, resultados!$A$1:$ZZ$1, 0))</f>
        <v/>
      </c>
      <c r="C1051">
        <f>INDEX(resultados!$A$2:$ZZ$1352, 1045, MATCH($B$3, resultados!$A$1:$ZZ$1, 0))</f>
        <v/>
      </c>
    </row>
    <row r="1052">
      <c r="A1052">
        <f>INDEX(resultados!$A$2:$ZZ$1352, 1046, MATCH($B$1, resultados!$A$1:$ZZ$1, 0))</f>
        <v/>
      </c>
      <c r="B1052">
        <f>INDEX(resultados!$A$2:$ZZ$1352, 1046, MATCH($B$2, resultados!$A$1:$ZZ$1, 0))</f>
        <v/>
      </c>
      <c r="C1052">
        <f>INDEX(resultados!$A$2:$ZZ$1352, 1046, MATCH($B$3, resultados!$A$1:$ZZ$1, 0))</f>
        <v/>
      </c>
    </row>
    <row r="1053">
      <c r="A1053">
        <f>INDEX(resultados!$A$2:$ZZ$1352, 1047, MATCH($B$1, resultados!$A$1:$ZZ$1, 0))</f>
        <v/>
      </c>
      <c r="B1053">
        <f>INDEX(resultados!$A$2:$ZZ$1352, 1047, MATCH($B$2, resultados!$A$1:$ZZ$1, 0))</f>
        <v/>
      </c>
      <c r="C1053">
        <f>INDEX(resultados!$A$2:$ZZ$1352, 1047, MATCH($B$3, resultados!$A$1:$ZZ$1, 0))</f>
        <v/>
      </c>
    </row>
    <row r="1054">
      <c r="A1054">
        <f>INDEX(resultados!$A$2:$ZZ$1352, 1048, MATCH($B$1, resultados!$A$1:$ZZ$1, 0))</f>
        <v/>
      </c>
      <c r="B1054">
        <f>INDEX(resultados!$A$2:$ZZ$1352, 1048, MATCH($B$2, resultados!$A$1:$ZZ$1, 0))</f>
        <v/>
      </c>
      <c r="C1054">
        <f>INDEX(resultados!$A$2:$ZZ$1352, 1048, MATCH($B$3, resultados!$A$1:$ZZ$1, 0))</f>
        <v/>
      </c>
    </row>
    <row r="1055">
      <c r="A1055">
        <f>INDEX(resultados!$A$2:$ZZ$1352, 1049, MATCH($B$1, resultados!$A$1:$ZZ$1, 0))</f>
        <v/>
      </c>
      <c r="B1055">
        <f>INDEX(resultados!$A$2:$ZZ$1352, 1049, MATCH($B$2, resultados!$A$1:$ZZ$1, 0))</f>
        <v/>
      </c>
      <c r="C1055">
        <f>INDEX(resultados!$A$2:$ZZ$1352, 1049, MATCH($B$3, resultados!$A$1:$ZZ$1, 0))</f>
        <v/>
      </c>
    </row>
    <row r="1056">
      <c r="A1056">
        <f>INDEX(resultados!$A$2:$ZZ$1352, 1050, MATCH($B$1, resultados!$A$1:$ZZ$1, 0))</f>
        <v/>
      </c>
      <c r="B1056">
        <f>INDEX(resultados!$A$2:$ZZ$1352, 1050, MATCH($B$2, resultados!$A$1:$ZZ$1, 0))</f>
        <v/>
      </c>
      <c r="C1056">
        <f>INDEX(resultados!$A$2:$ZZ$1352, 1050, MATCH($B$3, resultados!$A$1:$ZZ$1, 0))</f>
        <v/>
      </c>
    </row>
    <row r="1057">
      <c r="A1057">
        <f>INDEX(resultados!$A$2:$ZZ$1352, 1051, MATCH($B$1, resultados!$A$1:$ZZ$1, 0))</f>
        <v/>
      </c>
      <c r="B1057">
        <f>INDEX(resultados!$A$2:$ZZ$1352, 1051, MATCH($B$2, resultados!$A$1:$ZZ$1, 0))</f>
        <v/>
      </c>
      <c r="C1057">
        <f>INDEX(resultados!$A$2:$ZZ$1352, 1051, MATCH($B$3, resultados!$A$1:$ZZ$1, 0))</f>
        <v/>
      </c>
    </row>
    <row r="1058">
      <c r="A1058">
        <f>INDEX(resultados!$A$2:$ZZ$1352, 1052, MATCH($B$1, resultados!$A$1:$ZZ$1, 0))</f>
        <v/>
      </c>
      <c r="B1058">
        <f>INDEX(resultados!$A$2:$ZZ$1352, 1052, MATCH($B$2, resultados!$A$1:$ZZ$1, 0))</f>
        <v/>
      </c>
      <c r="C1058">
        <f>INDEX(resultados!$A$2:$ZZ$1352, 1052, MATCH($B$3, resultados!$A$1:$ZZ$1, 0))</f>
        <v/>
      </c>
    </row>
    <row r="1059">
      <c r="A1059">
        <f>INDEX(resultados!$A$2:$ZZ$1352, 1053, MATCH($B$1, resultados!$A$1:$ZZ$1, 0))</f>
        <v/>
      </c>
      <c r="B1059">
        <f>INDEX(resultados!$A$2:$ZZ$1352, 1053, MATCH($B$2, resultados!$A$1:$ZZ$1, 0))</f>
        <v/>
      </c>
      <c r="C1059">
        <f>INDEX(resultados!$A$2:$ZZ$1352, 1053, MATCH($B$3, resultados!$A$1:$ZZ$1, 0))</f>
        <v/>
      </c>
    </row>
    <row r="1060">
      <c r="A1060">
        <f>INDEX(resultados!$A$2:$ZZ$1352, 1054, MATCH($B$1, resultados!$A$1:$ZZ$1, 0))</f>
        <v/>
      </c>
      <c r="B1060">
        <f>INDEX(resultados!$A$2:$ZZ$1352, 1054, MATCH($B$2, resultados!$A$1:$ZZ$1, 0))</f>
        <v/>
      </c>
      <c r="C1060">
        <f>INDEX(resultados!$A$2:$ZZ$1352, 1054, MATCH($B$3, resultados!$A$1:$ZZ$1, 0))</f>
        <v/>
      </c>
    </row>
    <row r="1061">
      <c r="A1061">
        <f>INDEX(resultados!$A$2:$ZZ$1352, 1055, MATCH($B$1, resultados!$A$1:$ZZ$1, 0))</f>
        <v/>
      </c>
      <c r="B1061">
        <f>INDEX(resultados!$A$2:$ZZ$1352, 1055, MATCH($B$2, resultados!$A$1:$ZZ$1, 0))</f>
        <v/>
      </c>
      <c r="C1061">
        <f>INDEX(resultados!$A$2:$ZZ$1352, 1055, MATCH($B$3, resultados!$A$1:$ZZ$1, 0))</f>
        <v/>
      </c>
    </row>
    <row r="1062">
      <c r="A1062">
        <f>INDEX(resultados!$A$2:$ZZ$1352, 1056, MATCH($B$1, resultados!$A$1:$ZZ$1, 0))</f>
        <v/>
      </c>
      <c r="B1062">
        <f>INDEX(resultados!$A$2:$ZZ$1352, 1056, MATCH($B$2, resultados!$A$1:$ZZ$1, 0))</f>
        <v/>
      </c>
      <c r="C1062">
        <f>INDEX(resultados!$A$2:$ZZ$1352, 1056, MATCH($B$3, resultados!$A$1:$ZZ$1, 0))</f>
        <v/>
      </c>
    </row>
    <row r="1063">
      <c r="A1063">
        <f>INDEX(resultados!$A$2:$ZZ$1352, 1057, MATCH($B$1, resultados!$A$1:$ZZ$1, 0))</f>
        <v/>
      </c>
      <c r="B1063">
        <f>INDEX(resultados!$A$2:$ZZ$1352, 1057, MATCH($B$2, resultados!$A$1:$ZZ$1, 0))</f>
        <v/>
      </c>
      <c r="C1063">
        <f>INDEX(resultados!$A$2:$ZZ$1352, 1057, MATCH($B$3, resultados!$A$1:$ZZ$1, 0))</f>
        <v/>
      </c>
    </row>
    <row r="1064">
      <c r="A1064">
        <f>INDEX(resultados!$A$2:$ZZ$1352, 1058, MATCH($B$1, resultados!$A$1:$ZZ$1, 0))</f>
        <v/>
      </c>
      <c r="B1064">
        <f>INDEX(resultados!$A$2:$ZZ$1352, 1058, MATCH($B$2, resultados!$A$1:$ZZ$1, 0))</f>
        <v/>
      </c>
      <c r="C1064">
        <f>INDEX(resultados!$A$2:$ZZ$1352, 1058, MATCH($B$3, resultados!$A$1:$ZZ$1, 0))</f>
        <v/>
      </c>
    </row>
    <row r="1065">
      <c r="A1065">
        <f>INDEX(resultados!$A$2:$ZZ$1352, 1059, MATCH($B$1, resultados!$A$1:$ZZ$1, 0))</f>
        <v/>
      </c>
      <c r="B1065">
        <f>INDEX(resultados!$A$2:$ZZ$1352, 1059, MATCH($B$2, resultados!$A$1:$ZZ$1, 0))</f>
        <v/>
      </c>
      <c r="C1065">
        <f>INDEX(resultados!$A$2:$ZZ$1352, 1059, MATCH($B$3, resultados!$A$1:$ZZ$1, 0))</f>
        <v/>
      </c>
    </row>
    <row r="1066">
      <c r="A1066">
        <f>INDEX(resultados!$A$2:$ZZ$1352, 1060, MATCH($B$1, resultados!$A$1:$ZZ$1, 0))</f>
        <v/>
      </c>
      <c r="B1066">
        <f>INDEX(resultados!$A$2:$ZZ$1352, 1060, MATCH($B$2, resultados!$A$1:$ZZ$1, 0))</f>
        <v/>
      </c>
      <c r="C1066">
        <f>INDEX(resultados!$A$2:$ZZ$1352, 1060, MATCH($B$3, resultados!$A$1:$ZZ$1, 0))</f>
        <v/>
      </c>
    </row>
    <row r="1067">
      <c r="A1067">
        <f>INDEX(resultados!$A$2:$ZZ$1352, 1061, MATCH($B$1, resultados!$A$1:$ZZ$1, 0))</f>
        <v/>
      </c>
      <c r="B1067">
        <f>INDEX(resultados!$A$2:$ZZ$1352, 1061, MATCH($B$2, resultados!$A$1:$ZZ$1, 0))</f>
        <v/>
      </c>
      <c r="C1067">
        <f>INDEX(resultados!$A$2:$ZZ$1352, 1061, MATCH($B$3, resultados!$A$1:$ZZ$1, 0))</f>
        <v/>
      </c>
    </row>
    <row r="1068">
      <c r="A1068">
        <f>INDEX(resultados!$A$2:$ZZ$1352, 1062, MATCH($B$1, resultados!$A$1:$ZZ$1, 0))</f>
        <v/>
      </c>
      <c r="B1068">
        <f>INDEX(resultados!$A$2:$ZZ$1352, 1062, MATCH($B$2, resultados!$A$1:$ZZ$1, 0))</f>
        <v/>
      </c>
      <c r="C1068">
        <f>INDEX(resultados!$A$2:$ZZ$1352, 1062, MATCH($B$3, resultados!$A$1:$ZZ$1, 0))</f>
        <v/>
      </c>
    </row>
    <row r="1069">
      <c r="A1069">
        <f>INDEX(resultados!$A$2:$ZZ$1352, 1063, MATCH($B$1, resultados!$A$1:$ZZ$1, 0))</f>
        <v/>
      </c>
      <c r="B1069">
        <f>INDEX(resultados!$A$2:$ZZ$1352, 1063, MATCH($B$2, resultados!$A$1:$ZZ$1, 0))</f>
        <v/>
      </c>
      <c r="C1069">
        <f>INDEX(resultados!$A$2:$ZZ$1352, 1063, MATCH($B$3, resultados!$A$1:$ZZ$1, 0))</f>
        <v/>
      </c>
    </row>
    <row r="1070">
      <c r="A1070">
        <f>INDEX(resultados!$A$2:$ZZ$1352, 1064, MATCH($B$1, resultados!$A$1:$ZZ$1, 0))</f>
        <v/>
      </c>
      <c r="B1070">
        <f>INDEX(resultados!$A$2:$ZZ$1352, 1064, MATCH($B$2, resultados!$A$1:$ZZ$1, 0))</f>
        <v/>
      </c>
      <c r="C1070">
        <f>INDEX(resultados!$A$2:$ZZ$1352, 1064, MATCH($B$3, resultados!$A$1:$ZZ$1, 0))</f>
        <v/>
      </c>
    </row>
    <row r="1071">
      <c r="A1071">
        <f>INDEX(resultados!$A$2:$ZZ$1352, 1065, MATCH($B$1, resultados!$A$1:$ZZ$1, 0))</f>
        <v/>
      </c>
      <c r="B1071">
        <f>INDEX(resultados!$A$2:$ZZ$1352, 1065, MATCH($B$2, resultados!$A$1:$ZZ$1, 0))</f>
        <v/>
      </c>
      <c r="C1071">
        <f>INDEX(resultados!$A$2:$ZZ$1352, 1065, MATCH($B$3, resultados!$A$1:$ZZ$1, 0))</f>
        <v/>
      </c>
    </row>
    <row r="1072">
      <c r="A1072">
        <f>INDEX(resultados!$A$2:$ZZ$1352, 1066, MATCH($B$1, resultados!$A$1:$ZZ$1, 0))</f>
        <v/>
      </c>
      <c r="B1072">
        <f>INDEX(resultados!$A$2:$ZZ$1352, 1066, MATCH($B$2, resultados!$A$1:$ZZ$1, 0))</f>
        <v/>
      </c>
      <c r="C1072">
        <f>INDEX(resultados!$A$2:$ZZ$1352, 1066, MATCH($B$3, resultados!$A$1:$ZZ$1, 0))</f>
        <v/>
      </c>
    </row>
    <row r="1073">
      <c r="A1073">
        <f>INDEX(resultados!$A$2:$ZZ$1352, 1067, MATCH($B$1, resultados!$A$1:$ZZ$1, 0))</f>
        <v/>
      </c>
      <c r="B1073">
        <f>INDEX(resultados!$A$2:$ZZ$1352, 1067, MATCH($B$2, resultados!$A$1:$ZZ$1, 0))</f>
        <v/>
      </c>
      <c r="C1073">
        <f>INDEX(resultados!$A$2:$ZZ$1352, 1067, MATCH($B$3, resultados!$A$1:$ZZ$1, 0))</f>
        <v/>
      </c>
    </row>
    <row r="1074">
      <c r="A1074">
        <f>INDEX(resultados!$A$2:$ZZ$1352, 1068, MATCH($B$1, resultados!$A$1:$ZZ$1, 0))</f>
        <v/>
      </c>
      <c r="B1074">
        <f>INDEX(resultados!$A$2:$ZZ$1352, 1068, MATCH($B$2, resultados!$A$1:$ZZ$1, 0))</f>
        <v/>
      </c>
      <c r="C1074">
        <f>INDEX(resultados!$A$2:$ZZ$1352, 1068, MATCH($B$3, resultados!$A$1:$ZZ$1, 0))</f>
        <v/>
      </c>
    </row>
    <row r="1075">
      <c r="A1075">
        <f>INDEX(resultados!$A$2:$ZZ$1352, 1069, MATCH($B$1, resultados!$A$1:$ZZ$1, 0))</f>
        <v/>
      </c>
      <c r="B1075">
        <f>INDEX(resultados!$A$2:$ZZ$1352, 1069, MATCH($B$2, resultados!$A$1:$ZZ$1, 0))</f>
        <v/>
      </c>
      <c r="C1075">
        <f>INDEX(resultados!$A$2:$ZZ$1352, 1069, MATCH($B$3, resultados!$A$1:$ZZ$1, 0))</f>
        <v/>
      </c>
    </row>
    <row r="1076">
      <c r="A1076">
        <f>INDEX(resultados!$A$2:$ZZ$1352, 1070, MATCH($B$1, resultados!$A$1:$ZZ$1, 0))</f>
        <v/>
      </c>
      <c r="B1076">
        <f>INDEX(resultados!$A$2:$ZZ$1352, 1070, MATCH($B$2, resultados!$A$1:$ZZ$1, 0))</f>
        <v/>
      </c>
      <c r="C1076">
        <f>INDEX(resultados!$A$2:$ZZ$1352, 1070, MATCH($B$3, resultados!$A$1:$ZZ$1, 0))</f>
        <v/>
      </c>
    </row>
    <row r="1077">
      <c r="A1077">
        <f>INDEX(resultados!$A$2:$ZZ$1352, 1071, MATCH($B$1, resultados!$A$1:$ZZ$1, 0))</f>
        <v/>
      </c>
      <c r="B1077">
        <f>INDEX(resultados!$A$2:$ZZ$1352, 1071, MATCH($B$2, resultados!$A$1:$ZZ$1, 0))</f>
        <v/>
      </c>
      <c r="C1077">
        <f>INDEX(resultados!$A$2:$ZZ$1352, 1071, MATCH($B$3, resultados!$A$1:$ZZ$1, 0))</f>
        <v/>
      </c>
    </row>
    <row r="1078">
      <c r="A1078">
        <f>INDEX(resultados!$A$2:$ZZ$1352, 1072, MATCH($B$1, resultados!$A$1:$ZZ$1, 0))</f>
        <v/>
      </c>
      <c r="B1078">
        <f>INDEX(resultados!$A$2:$ZZ$1352, 1072, MATCH($B$2, resultados!$A$1:$ZZ$1, 0))</f>
        <v/>
      </c>
      <c r="C1078">
        <f>INDEX(resultados!$A$2:$ZZ$1352, 1072, MATCH($B$3, resultados!$A$1:$ZZ$1, 0))</f>
        <v/>
      </c>
    </row>
    <row r="1079">
      <c r="A1079">
        <f>INDEX(resultados!$A$2:$ZZ$1352, 1073, MATCH($B$1, resultados!$A$1:$ZZ$1, 0))</f>
        <v/>
      </c>
      <c r="B1079">
        <f>INDEX(resultados!$A$2:$ZZ$1352, 1073, MATCH($B$2, resultados!$A$1:$ZZ$1, 0))</f>
        <v/>
      </c>
      <c r="C1079">
        <f>INDEX(resultados!$A$2:$ZZ$1352, 1073, MATCH($B$3, resultados!$A$1:$ZZ$1, 0))</f>
        <v/>
      </c>
    </row>
    <row r="1080">
      <c r="A1080">
        <f>INDEX(resultados!$A$2:$ZZ$1352, 1074, MATCH($B$1, resultados!$A$1:$ZZ$1, 0))</f>
        <v/>
      </c>
      <c r="B1080">
        <f>INDEX(resultados!$A$2:$ZZ$1352, 1074, MATCH($B$2, resultados!$A$1:$ZZ$1, 0))</f>
        <v/>
      </c>
      <c r="C1080">
        <f>INDEX(resultados!$A$2:$ZZ$1352, 1074, MATCH($B$3, resultados!$A$1:$ZZ$1, 0))</f>
        <v/>
      </c>
    </row>
    <row r="1081">
      <c r="A1081">
        <f>INDEX(resultados!$A$2:$ZZ$1352, 1075, MATCH($B$1, resultados!$A$1:$ZZ$1, 0))</f>
        <v/>
      </c>
      <c r="B1081">
        <f>INDEX(resultados!$A$2:$ZZ$1352, 1075, MATCH($B$2, resultados!$A$1:$ZZ$1, 0))</f>
        <v/>
      </c>
      <c r="C1081">
        <f>INDEX(resultados!$A$2:$ZZ$1352, 1075, MATCH($B$3, resultados!$A$1:$ZZ$1, 0))</f>
        <v/>
      </c>
    </row>
    <row r="1082">
      <c r="A1082">
        <f>INDEX(resultados!$A$2:$ZZ$1352, 1076, MATCH($B$1, resultados!$A$1:$ZZ$1, 0))</f>
        <v/>
      </c>
      <c r="B1082">
        <f>INDEX(resultados!$A$2:$ZZ$1352, 1076, MATCH($B$2, resultados!$A$1:$ZZ$1, 0))</f>
        <v/>
      </c>
      <c r="C1082">
        <f>INDEX(resultados!$A$2:$ZZ$1352, 1076, MATCH($B$3, resultados!$A$1:$ZZ$1, 0))</f>
        <v/>
      </c>
    </row>
    <row r="1083">
      <c r="A1083">
        <f>INDEX(resultados!$A$2:$ZZ$1352, 1077, MATCH($B$1, resultados!$A$1:$ZZ$1, 0))</f>
        <v/>
      </c>
      <c r="B1083">
        <f>INDEX(resultados!$A$2:$ZZ$1352, 1077, MATCH($B$2, resultados!$A$1:$ZZ$1, 0))</f>
        <v/>
      </c>
      <c r="C1083">
        <f>INDEX(resultados!$A$2:$ZZ$1352, 1077, MATCH($B$3, resultados!$A$1:$ZZ$1, 0))</f>
        <v/>
      </c>
    </row>
    <row r="1084">
      <c r="A1084">
        <f>INDEX(resultados!$A$2:$ZZ$1352, 1078, MATCH($B$1, resultados!$A$1:$ZZ$1, 0))</f>
        <v/>
      </c>
      <c r="B1084">
        <f>INDEX(resultados!$A$2:$ZZ$1352, 1078, MATCH($B$2, resultados!$A$1:$ZZ$1, 0))</f>
        <v/>
      </c>
      <c r="C1084">
        <f>INDEX(resultados!$A$2:$ZZ$1352, 1078, MATCH($B$3, resultados!$A$1:$ZZ$1, 0))</f>
        <v/>
      </c>
    </row>
    <row r="1085">
      <c r="A1085">
        <f>INDEX(resultados!$A$2:$ZZ$1352, 1079, MATCH($B$1, resultados!$A$1:$ZZ$1, 0))</f>
        <v/>
      </c>
      <c r="B1085">
        <f>INDEX(resultados!$A$2:$ZZ$1352, 1079, MATCH($B$2, resultados!$A$1:$ZZ$1, 0))</f>
        <v/>
      </c>
      <c r="C1085">
        <f>INDEX(resultados!$A$2:$ZZ$1352, 1079, MATCH($B$3, resultados!$A$1:$ZZ$1, 0))</f>
        <v/>
      </c>
    </row>
    <row r="1086">
      <c r="A1086">
        <f>INDEX(resultados!$A$2:$ZZ$1352, 1080, MATCH($B$1, resultados!$A$1:$ZZ$1, 0))</f>
        <v/>
      </c>
      <c r="B1086">
        <f>INDEX(resultados!$A$2:$ZZ$1352, 1080, MATCH($B$2, resultados!$A$1:$ZZ$1, 0))</f>
        <v/>
      </c>
      <c r="C1086">
        <f>INDEX(resultados!$A$2:$ZZ$1352, 1080, MATCH($B$3, resultados!$A$1:$ZZ$1, 0))</f>
        <v/>
      </c>
    </row>
    <row r="1087">
      <c r="A1087">
        <f>INDEX(resultados!$A$2:$ZZ$1352, 1081, MATCH($B$1, resultados!$A$1:$ZZ$1, 0))</f>
        <v/>
      </c>
      <c r="B1087">
        <f>INDEX(resultados!$A$2:$ZZ$1352, 1081, MATCH($B$2, resultados!$A$1:$ZZ$1, 0))</f>
        <v/>
      </c>
      <c r="C1087">
        <f>INDEX(resultados!$A$2:$ZZ$1352, 1081, MATCH($B$3, resultados!$A$1:$ZZ$1, 0))</f>
        <v/>
      </c>
    </row>
    <row r="1088">
      <c r="A1088">
        <f>INDEX(resultados!$A$2:$ZZ$1352, 1082, MATCH($B$1, resultados!$A$1:$ZZ$1, 0))</f>
        <v/>
      </c>
      <c r="B1088">
        <f>INDEX(resultados!$A$2:$ZZ$1352, 1082, MATCH($B$2, resultados!$A$1:$ZZ$1, 0))</f>
        <v/>
      </c>
      <c r="C1088">
        <f>INDEX(resultados!$A$2:$ZZ$1352, 1082, MATCH($B$3, resultados!$A$1:$ZZ$1, 0))</f>
        <v/>
      </c>
    </row>
    <row r="1089">
      <c r="A1089">
        <f>INDEX(resultados!$A$2:$ZZ$1352, 1083, MATCH($B$1, resultados!$A$1:$ZZ$1, 0))</f>
        <v/>
      </c>
      <c r="B1089">
        <f>INDEX(resultados!$A$2:$ZZ$1352, 1083, MATCH($B$2, resultados!$A$1:$ZZ$1, 0))</f>
        <v/>
      </c>
      <c r="C1089">
        <f>INDEX(resultados!$A$2:$ZZ$1352, 1083, MATCH($B$3, resultados!$A$1:$ZZ$1, 0))</f>
        <v/>
      </c>
    </row>
    <row r="1090">
      <c r="A1090">
        <f>INDEX(resultados!$A$2:$ZZ$1352, 1084, MATCH($B$1, resultados!$A$1:$ZZ$1, 0))</f>
        <v/>
      </c>
      <c r="B1090">
        <f>INDEX(resultados!$A$2:$ZZ$1352, 1084, MATCH($B$2, resultados!$A$1:$ZZ$1, 0))</f>
        <v/>
      </c>
      <c r="C1090">
        <f>INDEX(resultados!$A$2:$ZZ$1352, 1084, MATCH($B$3, resultados!$A$1:$ZZ$1, 0))</f>
        <v/>
      </c>
    </row>
    <row r="1091">
      <c r="A1091">
        <f>INDEX(resultados!$A$2:$ZZ$1352, 1085, MATCH($B$1, resultados!$A$1:$ZZ$1, 0))</f>
        <v/>
      </c>
      <c r="B1091">
        <f>INDEX(resultados!$A$2:$ZZ$1352, 1085, MATCH($B$2, resultados!$A$1:$ZZ$1, 0))</f>
        <v/>
      </c>
      <c r="C1091">
        <f>INDEX(resultados!$A$2:$ZZ$1352, 1085, MATCH($B$3, resultados!$A$1:$ZZ$1, 0))</f>
        <v/>
      </c>
    </row>
    <row r="1092">
      <c r="A1092">
        <f>INDEX(resultados!$A$2:$ZZ$1352, 1086, MATCH($B$1, resultados!$A$1:$ZZ$1, 0))</f>
        <v/>
      </c>
      <c r="B1092">
        <f>INDEX(resultados!$A$2:$ZZ$1352, 1086, MATCH($B$2, resultados!$A$1:$ZZ$1, 0))</f>
        <v/>
      </c>
      <c r="C1092">
        <f>INDEX(resultados!$A$2:$ZZ$1352, 1086, MATCH($B$3, resultados!$A$1:$ZZ$1, 0))</f>
        <v/>
      </c>
    </row>
    <row r="1093">
      <c r="A1093">
        <f>INDEX(resultados!$A$2:$ZZ$1352, 1087, MATCH($B$1, resultados!$A$1:$ZZ$1, 0))</f>
        <v/>
      </c>
      <c r="B1093">
        <f>INDEX(resultados!$A$2:$ZZ$1352, 1087, MATCH($B$2, resultados!$A$1:$ZZ$1, 0))</f>
        <v/>
      </c>
      <c r="C1093">
        <f>INDEX(resultados!$A$2:$ZZ$1352, 1087, MATCH($B$3, resultados!$A$1:$ZZ$1, 0))</f>
        <v/>
      </c>
    </row>
    <row r="1094">
      <c r="A1094">
        <f>INDEX(resultados!$A$2:$ZZ$1352, 1088, MATCH($B$1, resultados!$A$1:$ZZ$1, 0))</f>
        <v/>
      </c>
      <c r="B1094">
        <f>INDEX(resultados!$A$2:$ZZ$1352, 1088, MATCH($B$2, resultados!$A$1:$ZZ$1, 0))</f>
        <v/>
      </c>
      <c r="C1094">
        <f>INDEX(resultados!$A$2:$ZZ$1352, 1088, MATCH($B$3, resultados!$A$1:$ZZ$1, 0))</f>
        <v/>
      </c>
    </row>
    <row r="1095">
      <c r="A1095">
        <f>INDEX(resultados!$A$2:$ZZ$1352, 1089, MATCH($B$1, resultados!$A$1:$ZZ$1, 0))</f>
        <v/>
      </c>
      <c r="B1095">
        <f>INDEX(resultados!$A$2:$ZZ$1352, 1089, MATCH($B$2, resultados!$A$1:$ZZ$1, 0))</f>
        <v/>
      </c>
      <c r="C1095">
        <f>INDEX(resultados!$A$2:$ZZ$1352, 1089, MATCH($B$3, resultados!$A$1:$ZZ$1, 0))</f>
        <v/>
      </c>
    </row>
    <row r="1096">
      <c r="A1096">
        <f>INDEX(resultados!$A$2:$ZZ$1352, 1090, MATCH($B$1, resultados!$A$1:$ZZ$1, 0))</f>
        <v/>
      </c>
      <c r="B1096">
        <f>INDEX(resultados!$A$2:$ZZ$1352, 1090, MATCH($B$2, resultados!$A$1:$ZZ$1, 0))</f>
        <v/>
      </c>
      <c r="C1096">
        <f>INDEX(resultados!$A$2:$ZZ$1352, 1090, MATCH($B$3, resultados!$A$1:$ZZ$1, 0))</f>
        <v/>
      </c>
    </row>
    <row r="1097">
      <c r="A1097">
        <f>INDEX(resultados!$A$2:$ZZ$1352, 1091, MATCH($B$1, resultados!$A$1:$ZZ$1, 0))</f>
        <v/>
      </c>
      <c r="B1097">
        <f>INDEX(resultados!$A$2:$ZZ$1352, 1091, MATCH($B$2, resultados!$A$1:$ZZ$1, 0))</f>
        <v/>
      </c>
      <c r="C1097">
        <f>INDEX(resultados!$A$2:$ZZ$1352, 1091, MATCH($B$3, resultados!$A$1:$ZZ$1, 0))</f>
        <v/>
      </c>
    </row>
    <row r="1098">
      <c r="A1098">
        <f>INDEX(resultados!$A$2:$ZZ$1352, 1092, MATCH($B$1, resultados!$A$1:$ZZ$1, 0))</f>
        <v/>
      </c>
      <c r="B1098">
        <f>INDEX(resultados!$A$2:$ZZ$1352, 1092, MATCH($B$2, resultados!$A$1:$ZZ$1, 0))</f>
        <v/>
      </c>
      <c r="C1098">
        <f>INDEX(resultados!$A$2:$ZZ$1352, 1092, MATCH($B$3, resultados!$A$1:$ZZ$1, 0))</f>
        <v/>
      </c>
    </row>
    <row r="1099">
      <c r="A1099">
        <f>INDEX(resultados!$A$2:$ZZ$1352, 1093, MATCH($B$1, resultados!$A$1:$ZZ$1, 0))</f>
        <v/>
      </c>
      <c r="B1099">
        <f>INDEX(resultados!$A$2:$ZZ$1352, 1093, MATCH($B$2, resultados!$A$1:$ZZ$1, 0))</f>
        <v/>
      </c>
      <c r="C1099">
        <f>INDEX(resultados!$A$2:$ZZ$1352, 1093, MATCH($B$3, resultados!$A$1:$ZZ$1, 0))</f>
        <v/>
      </c>
    </row>
    <row r="1100">
      <c r="A1100">
        <f>INDEX(resultados!$A$2:$ZZ$1352, 1094, MATCH($B$1, resultados!$A$1:$ZZ$1, 0))</f>
        <v/>
      </c>
      <c r="B1100">
        <f>INDEX(resultados!$A$2:$ZZ$1352, 1094, MATCH($B$2, resultados!$A$1:$ZZ$1, 0))</f>
        <v/>
      </c>
      <c r="C1100">
        <f>INDEX(resultados!$A$2:$ZZ$1352, 1094, MATCH($B$3, resultados!$A$1:$ZZ$1, 0))</f>
        <v/>
      </c>
    </row>
    <row r="1101">
      <c r="A1101">
        <f>INDEX(resultados!$A$2:$ZZ$1352, 1095, MATCH($B$1, resultados!$A$1:$ZZ$1, 0))</f>
        <v/>
      </c>
      <c r="B1101">
        <f>INDEX(resultados!$A$2:$ZZ$1352, 1095, MATCH($B$2, resultados!$A$1:$ZZ$1, 0))</f>
        <v/>
      </c>
      <c r="C1101">
        <f>INDEX(resultados!$A$2:$ZZ$1352, 1095, MATCH($B$3, resultados!$A$1:$ZZ$1, 0))</f>
        <v/>
      </c>
    </row>
    <row r="1102">
      <c r="A1102">
        <f>INDEX(resultados!$A$2:$ZZ$1352, 1096, MATCH($B$1, resultados!$A$1:$ZZ$1, 0))</f>
        <v/>
      </c>
      <c r="B1102">
        <f>INDEX(resultados!$A$2:$ZZ$1352, 1096, MATCH($B$2, resultados!$A$1:$ZZ$1, 0))</f>
        <v/>
      </c>
      <c r="C1102">
        <f>INDEX(resultados!$A$2:$ZZ$1352, 1096, MATCH($B$3, resultados!$A$1:$ZZ$1, 0))</f>
        <v/>
      </c>
    </row>
    <row r="1103">
      <c r="A1103">
        <f>INDEX(resultados!$A$2:$ZZ$1352, 1097, MATCH($B$1, resultados!$A$1:$ZZ$1, 0))</f>
        <v/>
      </c>
      <c r="B1103">
        <f>INDEX(resultados!$A$2:$ZZ$1352, 1097, MATCH($B$2, resultados!$A$1:$ZZ$1, 0))</f>
        <v/>
      </c>
      <c r="C1103">
        <f>INDEX(resultados!$A$2:$ZZ$1352, 1097, MATCH($B$3, resultados!$A$1:$ZZ$1, 0))</f>
        <v/>
      </c>
    </row>
    <row r="1104">
      <c r="A1104">
        <f>INDEX(resultados!$A$2:$ZZ$1352, 1098, MATCH($B$1, resultados!$A$1:$ZZ$1, 0))</f>
        <v/>
      </c>
      <c r="B1104">
        <f>INDEX(resultados!$A$2:$ZZ$1352, 1098, MATCH($B$2, resultados!$A$1:$ZZ$1, 0))</f>
        <v/>
      </c>
      <c r="C1104">
        <f>INDEX(resultados!$A$2:$ZZ$1352, 1098, MATCH($B$3, resultados!$A$1:$ZZ$1, 0))</f>
        <v/>
      </c>
    </row>
    <row r="1105">
      <c r="A1105">
        <f>INDEX(resultados!$A$2:$ZZ$1352, 1099, MATCH($B$1, resultados!$A$1:$ZZ$1, 0))</f>
        <v/>
      </c>
      <c r="B1105">
        <f>INDEX(resultados!$A$2:$ZZ$1352, 1099, MATCH($B$2, resultados!$A$1:$ZZ$1, 0))</f>
        <v/>
      </c>
      <c r="C1105">
        <f>INDEX(resultados!$A$2:$ZZ$1352, 1099, MATCH($B$3, resultados!$A$1:$ZZ$1, 0))</f>
        <v/>
      </c>
    </row>
    <row r="1106">
      <c r="A1106">
        <f>INDEX(resultados!$A$2:$ZZ$1352, 1100, MATCH($B$1, resultados!$A$1:$ZZ$1, 0))</f>
        <v/>
      </c>
      <c r="B1106">
        <f>INDEX(resultados!$A$2:$ZZ$1352, 1100, MATCH($B$2, resultados!$A$1:$ZZ$1, 0))</f>
        <v/>
      </c>
      <c r="C1106">
        <f>INDEX(resultados!$A$2:$ZZ$1352, 1100, MATCH($B$3, resultados!$A$1:$ZZ$1, 0))</f>
        <v/>
      </c>
    </row>
    <row r="1107">
      <c r="A1107">
        <f>INDEX(resultados!$A$2:$ZZ$1352, 1101, MATCH($B$1, resultados!$A$1:$ZZ$1, 0))</f>
        <v/>
      </c>
      <c r="B1107">
        <f>INDEX(resultados!$A$2:$ZZ$1352, 1101, MATCH($B$2, resultados!$A$1:$ZZ$1, 0))</f>
        <v/>
      </c>
      <c r="C1107">
        <f>INDEX(resultados!$A$2:$ZZ$1352, 1101, MATCH($B$3, resultados!$A$1:$ZZ$1, 0))</f>
        <v/>
      </c>
    </row>
    <row r="1108">
      <c r="A1108">
        <f>INDEX(resultados!$A$2:$ZZ$1352, 1102, MATCH($B$1, resultados!$A$1:$ZZ$1, 0))</f>
        <v/>
      </c>
      <c r="B1108">
        <f>INDEX(resultados!$A$2:$ZZ$1352, 1102, MATCH($B$2, resultados!$A$1:$ZZ$1, 0))</f>
        <v/>
      </c>
      <c r="C1108">
        <f>INDEX(resultados!$A$2:$ZZ$1352, 1102, MATCH($B$3, resultados!$A$1:$ZZ$1, 0))</f>
        <v/>
      </c>
    </row>
    <row r="1109">
      <c r="A1109">
        <f>INDEX(resultados!$A$2:$ZZ$1352, 1103, MATCH($B$1, resultados!$A$1:$ZZ$1, 0))</f>
        <v/>
      </c>
      <c r="B1109">
        <f>INDEX(resultados!$A$2:$ZZ$1352, 1103, MATCH($B$2, resultados!$A$1:$ZZ$1, 0))</f>
        <v/>
      </c>
      <c r="C1109">
        <f>INDEX(resultados!$A$2:$ZZ$1352, 1103, MATCH($B$3, resultados!$A$1:$ZZ$1, 0))</f>
        <v/>
      </c>
    </row>
    <row r="1110">
      <c r="A1110">
        <f>INDEX(resultados!$A$2:$ZZ$1352, 1104, MATCH($B$1, resultados!$A$1:$ZZ$1, 0))</f>
        <v/>
      </c>
      <c r="B1110">
        <f>INDEX(resultados!$A$2:$ZZ$1352, 1104, MATCH($B$2, resultados!$A$1:$ZZ$1, 0))</f>
        <v/>
      </c>
      <c r="C1110">
        <f>INDEX(resultados!$A$2:$ZZ$1352, 1104, MATCH($B$3, resultados!$A$1:$ZZ$1, 0))</f>
        <v/>
      </c>
    </row>
    <row r="1111">
      <c r="A1111">
        <f>INDEX(resultados!$A$2:$ZZ$1352, 1105, MATCH($B$1, resultados!$A$1:$ZZ$1, 0))</f>
        <v/>
      </c>
      <c r="B1111">
        <f>INDEX(resultados!$A$2:$ZZ$1352, 1105, MATCH($B$2, resultados!$A$1:$ZZ$1, 0))</f>
        <v/>
      </c>
      <c r="C1111">
        <f>INDEX(resultados!$A$2:$ZZ$1352, 1105, MATCH($B$3, resultados!$A$1:$ZZ$1, 0))</f>
        <v/>
      </c>
    </row>
    <row r="1112">
      <c r="A1112">
        <f>INDEX(resultados!$A$2:$ZZ$1352, 1106, MATCH($B$1, resultados!$A$1:$ZZ$1, 0))</f>
        <v/>
      </c>
      <c r="B1112">
        <f>INDEX(resultados!$A$2:$ZZ$1352, 1106, MATCH($B$2, resultados!$A$1:$ZZ$1, 0))</f>
        <v/>
      </c>
      <c r="C1112">
        <f>INDEX(resultados!$A$2:$ZZ$1352, 1106, MATCH($B$3, resultados!$A$1:$ZZ$1, 0))</f>
        <v/>
      </c>
    </row>
    <row r="1113">
      <c r="A1113">
        <f>INDEX(resultados!$A$2:$ZZ$1352, 1107, MATCH($B$1, resultados!$A$1:$ZZ$1, 0))</f>
        <v/>
      </c>
      <c r="B1113">
        <f>INDEX(resultados!$A$2:$ZZ$1352, 1107, MATCH($B$2, resultados!$A$1:$ZZ$1, 0))</f>
        <v/>
      </c>
      <c r="C1113">
        <f>INDEX(resultados!$A$2:$ZZ$1352, 1107, MATCH($B$3, resultados!$A$1:$ZZ$1, 0))</f>
        <v/>
      </c>
    </row>
    <row r="1114">
      <c r="A1114">
        <f>INDEX(resultados!$A$2:$ZZ$1352, 1108, MATCH($B$1, resultados!$A$1:$ZZ$1, 0))</f>
        <v/>
      </c>
      <c r="B1114">
        <f>INDEX(resultados!$A$2:$ZZ$1352, 1108, MATCH($B$2, resultados!$A$1:$ZZ$1, 0))</f>
        <v/>
      </c>
      <c r="C1114">
        <f>INDEX(resultados!$A$2:$ZZ$1352, 1108, MATCH($B$3, resultados!$A$1:$ZZ$1, 0))</f>
        <v/>
      </c>
    </row>
    <row r="1115">
      <c r="A1115">
        <f>INDEX(resultados!$A$2:$ZZ$1352, 1109, MATCH($B$1, resultados!$A$1:$ZZ$1, 0))</f>
        <v/>
      </c>
      <c r="B1115">
        <f>INDEX(resultados!$A$2:$ZZ$1352, 1109, MATCH($B$2, resultados!$A$1:$ZZ$1, 0))</f>
        <v/>
      </c>
      <c r="C1115">
        <f>INDEX(resultados!$A$2:$ZZ$1352, 1109, MATCH($B$3, resultados!$A$1:$ZZ$1, 0))</f>
        <v/>
      </c>
    </row>
    <row r="1116">
      <c r="A1116">
        <f>INDEX(resultados!$A$2:$ZZ$1352, 1110, MATCH($B$1, resultados!$A$1:$ZZ$1, 0))</f>
        <v/>
      </c>
      <c r="B1116">
        <f>INDEX(resultados!$A$2:$ZZ$1352, 1110, MATCH($B$2, resultados!$A$1:$ZZ$1, 0))</f>
        <v/>
      </c>
      <c r="C1116">
        <f>INDEX(resultados!$A$2:$ZZ$1352, 1110, MATCH($B$3, resultados!$A$1:$ZZ$1, 0))</f>
        <v/>
      </c>
    </row>
    <row r="1117">
      <c r="A1117">
        <f>INDEX(resultados!$A$2:$ZZ$1352, 1111, MATCH($B$1, resultados!$A$1:$ZZ$1, 0))</f>
        <v/>
      </c>
      <c r="B1117">
        <f>INDEX(resultados!$A$2:$ZZ$1352, 1111, MATCH($B$2, resultados!$A$1:$ZZ$1, 0))</f>
        <v/>
      </c>
      <c r="C1117">
        <f>INDEX(resultados!$A$2:$ZZ$1352, 1111, MATCH($B$3, resultados!$A$1:$ZZ$1, 0))</f>
        <v/>
      </c>
    </row>
    <row r="1118">
      <c r="A1118">
        <f>INDEX(resultados!$A$2:$ZZ$1352, 1112, MATCH($B$1, resultados!$A$1:$ZZ$1, 0))</f>
        <v/>
      </c>
      <c r="B1118">
        <f>INDEX(resultados!$A$2:$ZZ$1352, 1112, MATCH($B$2, resultados!$A$1:$ZZ$1, 0))</f>
        <v/>
      </c>
      <c r="C1118">
        <f>INDEX(resultados!$A$2:$ZZ$1352, 1112, MATCH($B$3, resultados!$A$1:$ZZ$1, 0))</f>
        <v/>
      </c>
    </row>
    <row r="1119">
      <c r="A1119">
        <f>INDEX(resultados!$A$2:$ZZ$1352, 1113, MATCH($B$1, resultados!$A$1:$ZZ$1, 0))</f>
        <v/>
      </c>
      <c r="B1119">
        <f>INDEX(resultados!$A$2:$ZZ$1352, 1113, MATCH($B$2, resultados!$A$1:$ZZ$1, 0))</f>
        <v/>
      </c>
      <c r="C1119">
        <f>INDEX(resultados!$A$2:$ZZ$1352, 1113, MATCH($B$3, resultados!$A$1:$ZZ$1, 0))</f>
        <v/>
      </c>
    </row>
    <row r="1120">
      <c r="A1120">
        <f>INDEX(resultados!$A$2:$ZZ$1352, 1114, MATCH($B$1, resultados!$A$1:$ZZ$1, 0))</f>
        <v/>
      </c>
      <c r="B1120">
        <f>INDEX(resultados!$A$2:$ZZ$1352, 1114, MATCH($B$2, resultados!$A$1:$ZZ$1, 0))</f>
        <v/>
      </c>
      <c r="C1120">
        <f>INDEX(resultados!$A$2:$ZZ$1352, 1114, MATCH($B$3, resultados!$A$1:$ZZ$1, 0))</f>
        <v/>
      </c>
    </row>
    <row r="1121">
      <c r="A1121">
        <f>INDEX(resultados!$A$2:$ZZ$1352, 1115, MATCH($B$1, resultados!$A$1:$ZZ$1, 0))</f>
        <v/>
      </c>
      <c r="B1121">
        <f>INDEX(resultados!$A$2:$ZZ$1352, 1115, MATCH($B$2, resultados!$A$1:$ZZ$1, 0))</f>
        <v/>
      </c>
      <c r="C1121">
        <f>INDEX(resultados!$A$2:$ZZ$1352, 1115, MATCH($B$3, resultados!$A$1:$ZZ$1, 0))</f>
        <v/>
      </c>
    </row>
    <row r="1122">
      <c r="A1122">
        <f>INDEX(resultados!$A$2:$ZZ$1352, 1116, MATCH($B$1, resultados!$A$1:$ZZ$1, 0))</f>
        <v/>
      </c>
      <c r="B1122">
        <f>INDEX(resultados!$A$2:$ZZ$1352, 1116, MATCH($B$2, resultados!$A$1:$ZZ$1, 0))</f>
        <v/>
      </c>
      <c r="C1122">
        <f>INDEX(resultados!$A$2:$ZZ$1352, 1116, MATCH($B$3, resultados!$A$1:$ZZ$1, 0))</f>
        <v/>
      </c>
    </row>
    <row r="1123">
      <c r="A1123">
        <f>INDEX(resultados!$A$2:$ZZ$1352, 1117, MATCH($B$1, resultados!$A$1:$ZZ$1, 0))</f>
        <v/>
      </c>
      <c r="B1123">
        <f>INDEX(resultados!$A$2:$ZZ$1352, 1117, MATCH($B$2, resultados!$A$1:$ZZ$1, 0))</f>
        <v/>
      </c>
      <c r="C1123">
        <f>INDEX(resultados!$A$2:$ZZ$1352, 1117, MATCH($B$3, resultados!$A$1:$ZZ$1, 0))</f>
        <v/>
      </c>
    </row>
    <row r="1124">
      <c r="A1124">
        <f>INDEX(resultados!$A$2:$ZZ$1352, 1118, MATCH($B$1, resultados!$A$1:$ZZ$1, 0))</f>
        <v/>
      </c>
      <c r="B1124">
        <f>INDEX(resultados!$A$2:$ZZ$1352, 1118, MATCH($B$2, resultados!$A$1:$ZZ$1, 0))</f>
        <v/>
      </c>
      <c r="C1124">
        <f>INDEX(resultados!$A$2:$ZZ$1352, 1118, MATCH($B$3, resultados!$A$1:$ZZ$1, 0))</f>
        <v/>
      </c>
    </row>
    <row r="1125">
      <c r="A1125">
        <f>INDEX(resultados!$A$2:$ZZ$1352, 1119, MATCH($B$1, resultados!$A$1:$ZZ$1, 0))</f>
        <v/>
      </c>
      <c r="B1125">
        <f>INDEX(resultados!$A$2:$ZZ$1352, 1119, MATCH($B$2, resultados!$A$1:$ZZ$1, 0))</f>
        <v/>
      </c>
      <c r="C1125">
        <f>INDEX(resultados!$A$2:$ZZ$1352, 1119, MATCH($B$3, resultados!$A$1:$ZZ$1, 0))</f>
        <v/>
      </c>
    </row>
    <row r="1126">
      <c r="A1126">
        <f>INDEX(resultados!$A$2:$ZZ$1352, 1120, MATCH($B$1, resultados!$A$1:$ZZ$1, 0))</f>
        <v/>
      </c>
      <c r="B1126">
        <f>INDEX(resultados!$A$2:$ZZ$1352, 1120, MATCH($B$2, resultados!$A$1:$ZZ$1, 0))</f>
        <v/>
      </c>
      <c r="C1126">
        <f>INDEX(resultados!$A$2:$ZZ$1352, 1120, MATCH($B$3, resultados!$A$1:$ZZ$1, 0))</f>
        <v/>
      </c>
    </row>
    <row r="1127">
      <c r="A1127">
        <f>INDEX(resultados!$A$2:$ZZ$1352, 1121, MATCH($B$1, resultados!$A$1:$ZZ$1, 0))</f>
        <v/>
      </c>
      <c r="B1127">
        <f>INDEX(resultados!$A$2:$ZZ$1352, 1121, MATCH($B$2, resultados!$A$1:$ZZ$1, 0))</f>
        <v/>
      </c>
      <c r="C1127">
        <f>INDEX(resultados!$A$2:$ZZ$1352, 1121, MATCH($B$3, resultados!$A$1:$ZZ$1, 0))</f>
        <v/>
      </c>
    </row>
    <row r="1128">
      <c r="A1128">
        <f>INDEX(resultados!$A$2:$ZZ$1352, 1122, MATCH($B$1, resultados!$A$1:$ZZ$1, 0))</f>
        <v/>
      </c>
      <c r="B1128">
        <f>INDEX(resultados!$A$2:$ZZ$1352, 1122, MATCH($B$2, resultados!$A$1:$ZZ$1, 0))</f>
        <v/>
      </c>
      <c r="C1128">
        <f>INDEX(resultados!$A$2:$ZZ$1352, 1122, MATCH($B$3, resultados!$A$1:$ZZ$1, 0))</f>
        <v/>
      </c>
    </row>
    <row r="1129">
      <c r="A1129">
        <f>INDEX(resultados!$A$2:$ZZ$1352, 1123, MATCH($B$1, resultados!$A$1:$ZZ$1, 0))</f>
        <v/>
      </c>
      <c r="B1129">
        <f>INDEX(resultados!$A$2:$ZZ$1352, 1123, MATCH($B$2, resultados!$A$1:$ZZ$1, 0))</f>
        <v/>
      </c>
      <c r="C1129">
        <f>INDEX(resultados!$A$2:$ZZ$1352, 1123, MATCH($B$3, resultados!$A$1:$ZZ$1, 0))</f>
        <v/>
      </c>
    </row>
    <row r="1130">
      <c r="A1130">
        <f>INDEX(resultados!$A$2:$ZZ$1352, 1124, MATCH($B$1, resultados!$A$1:$ZZ$1, 0))</f>
        <v/>
      </c>
      <c r="B1130">
        <f>INDEX(resultados!$A$2:$ZZ$1352, 1124, MATCH($B$2, resultados!$A$1:$ZZ$1, 0))</f>
        <v/>
      </c>
      <c r="C1130">
        <f>INDEX(resultados!$A$2:$ZZ$1352, 1124, MATCH($B$3, resultados!$A$1:$ZZ$1, 0))</f>
        <v/>
      </c>
    </row>
    <row r="1131">
      <c r="A1131">
        <f>INDEX(resultados!$A$2:$ZZ$1352, 1125, MATCH($B$1, resultados!$A$1:$ZZ$1, 0))</f>
        <v/>
      </c>
      <c r="B1131">
        <f>INDEX(resultados!$A$2:$ZZ$1352, 1125, MATCH($B$2, resultados!$A$1:$ZZ$1, 0))</f>
        <v/>
      </c>
      <c r="C1131">
        <f>INDEX(resultados!$A$2:$ZZ$1352, 1125, MATCH($B$3, resultados!$A$1:$ZZ$1, 0))</f>
        <v/>
      </c>
    </row>
    <row r="1132">
      <c r="A1132">
        <f>INDEX(resultados!$A$2:$ZZ$1352, 1126, MATCH($B$1, resultados!$A$1:$ZZ$1, 0))</f>
        <v/>
      </c>
      <c r="B1132">
        <f>INDEX(resultados!$A$2:$ZZ$1352, 1126, MATCH($B$2, resultados!$A$1:$ZZ$1, 0))</f>
        <v/>
      </c>
      <c r="C1132">
        <f>INDEX(resultados!$A$2:$ZZ$1352, 1126, MATCH($B$3, resultados!$A$1:$ZZ$1, 0))</f>
        <v/>
      </c>
    </row>
    <row r="1133">
      <c r="A1133">
        <f>INDEX(resultados!$A$2:$ZZ$1352, 1127, MATCH($B$1, resultados!$A$1:$ZZ$1, 0))</f>
        <v/>
      </c>
      <c r="B1133">
        <f>INDEX(resultados!$A$2:$ZZ$1352, 1127, MATCH($B$2, resultados!$A$1:$ZZ$1, 0))</f>
        <v/>
      </c>
      <c r="C1133">
        <f>INDEX(resultados!$A$2:$ZZ$1352, 1127, MATCH($B$3, resultados!$A$1:$ZZ$1, 0))</f>
        <v/>
      </c>
    </row>
    <row r="1134">
      <c r="A1134">
        <f>INDEX(resultados!$A$2:$ZZ$1352, 1128, MATCH($B$1, resultados!$A$1:$ZZ$1, 0))</f>
        <v/>
      </c>
      <c r="B1134">
        <f>INDEX(resultados!$A$2:$ZZ$1352, 1128, MATCH($B$2, resultados!$A$1:$ZZ$1, 0))</f>
        <v/>
      </c>
      <c r="C1134">
        <f>INDEX(resultados!$A$2:$ZZ$1352, 1128, MATCH($B$3, resultados!$A$1:$ZZ$1, 0))</f>
        <v/>
      </c>
    </row>
    <row r="1135">
      <c r="A1135">
        <f>INDEX(resultados!$A$2:$ZZ$1352, 1129, MATCH($B$1, resultados!$A$1:$ZZ$1, 0))</f>
        <v/>
      </c>
      <c r="B1135">
        <f>INDEX(resultados!$A$2:$ZZ$1352, 1129, MATCH($B$2, resultados!$A$1:$ZZ$1, 0))</f>
        <v/>
      </c>
      <c r="C1135">
        <f>INDEX(resultados!$A$2:$ZZ$1352, 1129, MATCH($B$3, resultados!$A$1:$ZZ$1, 0))</f>
        <v/>
      </c>
    </row>
    <row r="1136">
      <c r="A1136">
        <f>INDEX(resultados!$A$2:$ZZ$1352, 1130, MATCH($B$1, resultados!$A$1:$ZZ$1, 0))</f>
        <v/>
      </c>
      <c r="B1136">
        <f>INDEX(resultados!$A$2:$ZZ$1352, 1130, MATCH($B$2, resultados!$A$1:$ZZ$1, 0))</f>
        <v/>
      </c>
      <c r="C1136">
        <f>INDEX(resultados!$A$2:$ZZ$1352, 1130, MATCH($B$3, resultados!$A$1:$ZZ$1, 0))</f>
        <v/>
      </c>
    </row>
    <row r="1137">
      <c r="A1137">
        <f>INDEX(resultados!$A$2:$ZZ$1352, 1131, MATCH($B$1, resultados!$A$1:$ZZ$1, 0))</f>
        <v/>
      </c>
      <c r="B1137">
        <f>INDEX(resultados!$A$2:$ZZ$1352, 1131, MATCH($B$2, resultados!$A$1:$ZZ$1, 0))</f>
        <v/>
      </c>
      <c r="C1137">
        <f>INDEX(resultados!$A$2:$ZZ$1352, 1131, MATCH($B$3, resultados!$A$1:$ZZ$1, 0))</f>
        <v/>
      </c>
    </row>
    <row r="1138">
      <c r="A1138">
        <f>INDEX(resultados!$A$2:$ZZ$1352, 1132, MATCH($B$1, resultados!$A$1:$ZZ$1, 0))</f>
        <v/>
      </c>
      <c r="B1138">
        <f>INDEX(resultados!$A$2:$ZZ$1352, 1132, MATCH($B$2, resultados!$A$1:$ZZ$1, 0))</f>
        <v/>
      </c>
      <c r="C1138">
        <f>INDEX(resultados!$A$2:$ZZ$1352, 1132, MATCH($B$3, resultados!$A$1:$ZZ$1, 0))</f>
        <v/>
      </c>
    </row>
    <row r="1139">
      <c r="A1139">
        <f>INDEX(resultados!$A$2:$ZZ$1352, 1133, MATCH($B$1, resultados!$A$1:$ZZ$1, 0))</f>
        <v/>
      </c>
      <c r="B1139">
        <f>INDEX(resultados!$A$2:$ZZ$1352, 1133, MATCH($B$2, resultados!$A$1:$ZZ$1, 0))</f>
        <v/>
      </c>
      <c r="C1139">
        <f>INDEX(resultados!$A$2:$ZZ$1352, 1133, MATCH($B$3, resultados!$A$1:$ZZ$1, 0))</f>
        <v/>
      </c>
    </row>
    <row r="1140">
      <c r="A1140">
        <f>INDEX(resultados!$A$2:$ZZ$1352, 1134, MATCH($B$1, resultados!$A$1:$ZZ$1, 0))</f>
        <v/>
      </c>
      <c r="B1140">
        <f>INDEX(resultados!$A$2:$ZZ$1352, 1134, MATCH($B$2, resultados!$A$1:$ZZ$1, 0))</f>
        <v/>
      </c>
      <c r="C1140">
        <f>INDEX(resultados!$A$2:$ZZ$1352, 1134, MATCH($B$3, resultados!$A$1:$ZZ$1, 0))</f>
        <v/>
      </c>
    </row>
    <row r="1141">
      <c r="A1141">
        <f>INDEX(resultados!$A$2:$ZZ$1352, 1135, MATCH($B$1, resultados!$A$1:$ZZ$1, 0))</f>
        <v/>
      </c>
      <c r="B1141">
        <f>INDEX(resultados!$A$2:$ZZ$1352, 1135, MATCH($B$2, resultados!$A$1:$ZZ$1, 0))</f>
        <v/>
      </c>
      <c r="C1141">
        <f>INDEX(resultados!$A$2:$ZZ$1352, 1135, MATCH($B$3, resultados!$A$1:$ZZ$1, 0))</f>
        <v/>
      </c>
    </row>
    <row r="1142">
      <c r="A1142">
        <f>INDEX(resultados!$A$2:$ZZ$1352, 1136, MATCH($B$1, resultados!$A$1:$ZZ$1, 0))</f>
        <v/>
      </c>
      <c r="B1142">
        <f>INDEX(resultados!$A$2:$ZZ$1352, 1136, MATCH($B$2, resultados!$A$1:$ZZ$1, 0))</f>
        <v/>
      </c>
      <c r="C1142">
        <f>INDEX(resultados!$A$2:$ZZ$1352, 1136, MATCH($B$3, resultados!$A$1:$ZZ$1, 0))</f>
        <v/>
      </c>
    </row>
    <row r="1143">
      <c r="A1143">
        <f>INDEX(resultados!$A$2:$ZZ$1352, 1137, MATCH($B$1, resultados!$A$1:$ZZ$1, 0))</f>
        <v/>
      </c>
      <c r="B1143">
        <f>INDEX(resultados!$A$2:$ZZ$1352, 1137, MATCH($B$2, resultados!$A$1:$ZZ$1, 0))</f>
        <v/>
      </c>
      <c r="C1143">
        <f>INDEX(resultados!$A$2:$ZZ$1352, 1137, MATCH($B$3, resultados!$A$1:$ZZ$1, 0))</f>
        <v/>
      </c>
    </row>
    <row r="1144">
      <c r="A1144">
        <f>INDEX(resultados!$A$2:$ZZ$1352, 1138, MATCH($B$1, resultados!$A$1:$ZZ$1, 0))</f>
        <v/>
      </c>
      <c r="B1144">
        <f>INDEX(resultados!$A$2:$ZZ$1352, 1138, MATCH($B$2, resultados!$A$1:$ZZ$1, 0))</f>
        <v/>
      </c>
      <c r="C1144">
        <f>INDEX(resultados!$A$2:$ZZ$1352, 1138, MATCH($B$3, resultados!$A$1:$ZZ$1, 0))</f>
        <v/>
      </c>
    </row>
    <row r="1145">
      <c r="A1145">
        <f>INDEX(resultados!$A$2:$ZZ$1352, 1139, MATCH($B$1, resultados!$A$1:$ZZ$1, 0))</f>
        <v/>
      </c>
      <c r="B1145">
        <f>INDEX(resultados!$A$2:$ZZ$1352, 1139, MATCH($B$2, resultados!$A$1:$ZZ$1, 0))</f>
        <v/>
      </c>
      <c r="C1145">
        <f>INDEX(resultados!$A$2:$ZZ$1352, 1139, MATCH($B$3, resultados!$A$1:$ZZ$1, 0))</f>
        <v/>
      </c>
    </row>
    <row r="1146">
      <c r="A1146">
        <f>INDEX(resultados!$A$2:$ZZ$1352, 1140, MATCH($B$1, resultados!$A$1:$ZZ$1, 0))</f>
        <v/>
      </c>
      <c r="B1146">
        <f>INDEX(resultados!$A$2:$ZZ$1352, 1140, MATCH($B$2, resultados!$A$1:$ZZ$1, 0))</f>
        <v/>
      </c>
      <c r="C1146">
        <f>INDEX(resultados!$A$2:$ZZ$1352, 1140, MATCH($B$3, resultados!$A$1:$ZZ$1, 0))</f>
        <v/>
      </c>
    </row>
    <row r="1147">
      <c r="A1147">
        <f>INDEX(resultados!$A$2:$ZZ$1352, 1141, MATCH($B$1, resultados!$A$1:$ZZ$1, 0))</f>
        <v/>
      </c>
      <c r="B1147">
        <f>INDEX(resultados!$A$2:$ZZ$1352, 1141, MATCH($B$2, resultados!$A$1:$ZZ$1, 0))</f>
        <v/>
      </c>
      <c r="C1147">
        <f>INDEX(resultados!$A$2:$ZZ$1352, 1141, MATCH($B$3, resultados!$A$1:$ZZ$1, 0))</f>
        <v/>
      </c>
    </row>
    <row r="1148">
      <c r="A1148">
        <f>INDEX(resultados!$A$2:$ZZ$1352, 1142, MATCH($B$1, resultados!$A$1:$ZZ$1, 0))</f>
        <v/>
      </c>
      <c r="B1148">
        <f>INDEX(resultados!$A$2:$ZZ$1352, 1142, MATCH($B$2, resultados!$A$1:$ZZ$1, 0))</f>
        <v/>
      </c>
      <c r="C1148">
        <f>INDEX(resultados!$A$2:$ZZ$1352, 1142, MATCH($B$3, resultados!$A$1:$ZZ$1, 0))</f>
        <v/>
      </c>
    </row>
    <row r="1149">
      <c r="A1149">
        <f>INDEX(resultados!$A$2:$ZZ$1352, 1143, MATCH($B$1, resultados!$A$1:$ZZ$1, 0))</f>
        <v/>
      </c>
      <c r="B1149">
        <f>INDEX(resultados!$A$2:$ZZ$1352, 1143, MATCH($B$2, resultados!$A$1:$ZZ$1, 0))</f>
        <v/>
      </c>
      <c r="C1149">
        <f>INDEX(resultados!$A$2:$ZZ$1352, 1143, MATCH($B$3, resultados!$A$1:$ZZ$1, 0))</f>
        <v/>
      </c>
    </row>
    <row r="1150">
      <c r="A1150">
        <f>INDEX(resultados!$A$2:$ZZ$1352, 1144, MATCH($B$1, resultados!$A$1:$ZZ$1, 0))</f>
        <v/>
      </c>
      <c r="B1150">
        <f>INDEX(resultados!$A$2:$ZZ$1352, 1144, MATCH($B$2, resultados!$A$1:$ZZ$1, 0))</f>
        <v/>
      </c>
      <c r="C1150">
        <f>INDEX(resultados!$A$2:$ZZ$1352, 1144, MATCH($B$3, resultados!$A$1:$ZZ$1, 0))</f>
        <v/>
      </c>
    </row>
    <row r="1151">
      <c r="A1151">
        <f>INDEX(resultados!$A$2:$ZZ$1352, 1145, MATCH($B$1, resultados!$A$1:$ZZ$1, 0))</f>
        <v/>
      </c>
      <c r="B1151">
        <f>INDEX(resultados!$A$2:$ZZ$1352, 1145, MATCH($B$2, resultados!$A$1:$ZZ$1, 0))</f>
        <v/>
      </c>
      <c r="C1151">
        <f>INDEX(resultados!$A$2:$ZZ$1352, 1145, MATCH($B$3, resultados!$A$1:$ZZ$1, 0))</f>
        <v/>
      </c>
    </row>
    <row r="1152">
      <c r="A1152">
        <f>INDEX(resultados!$A$2:$ZZ$1352, 1146, MATCH($B$1, resultados!$A$1:$ZZ$1, 0))</f>
        <v/>
      </c>
      <c r="B1152">
        <f>INDEX(resultados!$A$2:$ZZ$1352, 1146, MATCH($B$2, resultados!$A$1:$ZZ$1, 0))</f>
        <v/>
      </c>
      <c r="C1152">
        <f>INDEX(resultados!$A$2:$ZZ$1352, 1146, MATCH($B$3, resultados!$A$1:$ZZ$1, 0))</f>
        <v/>
      </c>
    </row>
    <row r="1153">
      <c r="A1153">
        <f>INDEX(resultados!$A$2:$ZZ$1352, 1147, MATCH($B$1, resultados!$A$1:$ZZ$1, 0))</f>
        <v/>
      </c>
      <c r="B1153">
        <f>INDEX(resultados!$A$2:$ZZ$1352, 1147, MATCH($B$2, resultados!$A$1:$ZZ$1, 0))</f>
        <v/>
      </c>
      <c r="C1153">
        <f>INDEX(resultados!$A$2:$ZZ$1352, 1147, MATCH($B$3, resultados!$A$1:$ZZ$1, 0))</f>
        <v/>
      </c>
    </row>
    <row r="1154">
      <c r="A1154">
        <f>INDEX(resultados!$A$2:$ZZ$1352, 1148, MATCH($B$1, resultados!$A$1:$ZZ$1, 0))</f>
        <v/>
      </c>
      <c r="B1154">
        <f>INDEX(resultados!$A$2:$ZZ$1352, 1148, MATCH($B$2, resultados!$A$1:$ZZ$1, 0))</f>
        <v/>
      </c>
      <c r="C1154">
        <f>INDEX(resultados!$A$2:$ZZ$1352, 1148, MATCH($B$3, resultados!$A$1:$ZZ$1, 0))</f>
        <v/>
      </c>
    </row>
    <row r="1155">
      <c r="A1155">
        <f>INDEX(resultados!$A$2:$ZZ$1352, 1149, MATCH($B$1, resultados!$A$1:$ZZ$1, 0))</f>
        <v/>
      </c>
      <c r="B1155">
        <f>INDEX(resultados!$A$2:$ZZ$1352, 1149, MATCH($B$2, resultados!$A$1:$ZZ$1, 0))</f>
        <v/>
      </c>
      <c r="C1155">
        <f>INDEX(resultados!$A$2:$ZZ$1352, 1149, MATCH($B$3, resultados!$A$1:$ZZ$1, 0))</f>
        <v/>
      </c>
    </row>
    <row r="1156">
      <c r="A1156">
        <f>INDEX(resultados!$A$2:$ZZ$1352, 1150, MATCH($B$1, resultados!$A$1:$ZZ$1, 0))</f>
        <v/>
      </c>
      <c r="B1156">
        <f>INDEX(resultados!$A$2:$ZZ$1352, 1150, MATCH($B$2, resultados!$A$1:$ZZ$1, 0))</f>
        <v/>
      </c>
      <c r="C1156">
        <f>INDEX(resultados!$A$2:$ZZ$1352, 1150, MATCH($B$3, resultados!$A$1:$ZZ$1, 0))</f>
        <v/>
      </c>
    </row>
    <row r="1157">
      <c r="A1157">
        <f>INDEX(resultados!$A$2:$ZZ$1352, 1151, MATCH($B$1, resultados!$A$1:$ZZ$1, 0))</f>
        <v/>
      </c>
      <c r="B1157">
        <f>INDEX(resultados!$A$2:$ZZ$1352, 1151, MATCH($B$2, resultados!$A$1:$ZZ$1, 0))</f>
        <v/>
      </c>
      <c r="C1157">
        <f>INDEX(resultados!$A$2:$ZZ$1352, 1151, MATCH($B$3, resultados!$A$1:$ZZ$1, 0))</f>
        <v/>
      </c>
    </row>
    <row r="1158">
      <c r="A1158">
        <f>INDEX(resultados!$A$2:$ZZ$1352, 1152, MATCH($B$1, resultados!$A$1:$ZZ$1, 0))</f>
        <v/>
      </c>
      <c r="B1158">
        <f>INDEX(resultados!$A$2:$ZZ$1352, 1152, MATCH($B$2, resultados!$A$1:$ZZ$1, 0))</f>
        <v/>
      </c>
      <c r="C1158">
        <f>INDEX(resultados!$A$2:$ZZ$1352, 1152, MATCH($B$3, resultados!$A$1:$ZZ$1, 0))</f>
        <v/>
      </c>
    </row>
    <row r="1159">
      <c r="A1159">
        <f>INDEX(resultados!$A$2:$ZZ$1352, 1153, MATCH($B$1, resultados!$A$1:$ZZ$1, 0))</f>
        <v/>
      </c>
      <c r="B1159">
        <f>INDEX(resultados!$A$2:$ZZ$1352, 1153, MATCH($B$2, resultados!$A$1:$ZZ$1, 0))</f>
        <v/>
      </c>
      <c r="C1159">
        <f>INDEX(resultados!$A$2:$ZZ$1352, 1153, MATCH($B$3, resultados!$A$1:$ZZ$1, 0))</f>
        <v/>
      </c>
    </row>
    <row r="1160">
      <c r="A1160">
        <f>INDEX(resultados!$A$2:$ZZ$1352, 1154, MATCH($B$1, resultados!$A$1:$ZZ$1, 0))</f>
        <v/>
      </c>
      <c r="B1160">
        <f>INDEX(resultados!$A$2:$ZZ$1352, 1154, MATCH($B$2, resultados!$A$1:$ZZ$1, 0))</f>
        <v/>
      </c>
      <c r="C1160">
        <f>INDEX(resultados!$A$2:$ZZ$1352, 1154, MATCH($B$3, resultados!$A$1:$ZZ$1, 0))</f>
        <v/>
      </c>
    </row>
    <row r="1161">
      <c r="A1161">
        <f>INDEX(resultados!$A$2:$ZZ$1352, 1155, MATCH($B$1, resultados!$A$1:$ZZ$1, 0))</f>
        <v/>
      </c>
      <c r="B1161">
        <f>INDEX(resultados!$A$2:$ZZ$1352, 1155, MATCH($B$2, resultados!$A$1:$ZZ$1, 0))</f>
        <v/>
      </c>
      <c r="C1161">
        <f>INDEX(resultados!$A$2:$ZZ$1352, 1155, MATCH($B$3, resultados!$A$1:$ZZ$1, 0))</f>
        <v/>
      </c>
    </row>
    <row r="1162">
      <c r="A1162">
        <f>INDEX(resultados!$A$2:$ZZ$1352, 1156, MATCH($B$1, resultados!$A$1:$ZZ$1, 0))</f>
        <v/>
      </c>
      <c r="B1162">
        <f>INDEX(resultados!$A$2:$ZZ$1352, 1156, MATCH($B$2, resultados!$A$1:$ZZ$1, 0))</f>
        <v/>
      </c>
      <c r="C1162">
        <f>INDEX(resultados!$A$2:$ZZ$1352, 1156, MATCH($B$3, resultados!$A$1:$ZZ$1, 0))</f>
        <v/>
      </c>
    </row>
    <row r="1163">
      <c r="A1163">
        <f>INDEX(resultados!$A$2:$ZZ$1352, 1157, MATCH($B$1, resultados!$A$1:$ZZ$1, 0))</f>
        <v/>
      </c>
      <c r="B1163">
        <f>INDEX(resultados!$A$2:$ZZ$1352, 1157, MATCH($B$2, resultados!$A$1:$ZZ$1, 0))</f>
        <v/>
      </c>
      <c r="C1163">
        <f>INDEX(resultados!$A$2:$ZZ$1352, 1157, MATCH($B$3, resultados!$A$1:$ZZ$1, 0))</f>
        <v/>
      </c>
    </row>
    <row r="1164">
      <c r="A1164">
        <f>INDEX(resultados!$A$2:$ZZ$1352, 1158, MATCH($B$1, resultados!$A$1:$ZZ$1, 0))</f>
        <v/>
      </c>
      <c r="B1164">
        <f>INDEX(resultados!$A$2:$ZZ$1352, 1158, MATCH($B$2, resultados!$A$1:$ZZ$1, 0))</f>
        <v/>
      </c>
      <c r="C1164">
        <f>INDEX(resultados!$A$2:$ZZ$1352, 1158, MATCH($B$3, resultados!$A$1:$ZZ$1, 0))</f>
        <v/>
      </c>
    </row>
    <row r="1165">
      <c r="A1165">
        <f>INDEX(resultados!$A$2:$ZZ$1352, 1159, MATCH($B$1, resultados!$A$1:$ZZ$1, 0))</f>
        <v/>
      </c>
      <c r="B1165">
        <f>INDEX(resultados!$A$2:$ZZ$1352, 1159, MATCH($B$2, resultados!$A$1:$ZZ$1, 0))</f>
        <v/>
      </c>
      <c r="C1165">
        <f>INDEX(resultados!$A$2:$ZZ$1352, 1159, MATCH($B$3, resultados!$A$1:$ZZ$1, 0))</f>
        <v/>
      </c>
    </row>
    <row r="1166">
      <c r="A1166">
        <f>INDEX(resultados!$A$2:$ZZ$1352, 1160, MATCH($B$1, resultados!$A$1:$ZZ$1, 0))</f>
        <v/>
      </c>
      <c r="B1166">
        <f>INDEX(resultados!$A$2:$ZZ$1352, 1160, MATCH($B$2, resultados!$A$1:$ZZ$1, 0))</f>
        <v/>
      </c>
      <c r="C1166">
        <f>INDEX(resultados!$A$2:$ZZ$1352, 1160, MATCH($B$3, resultados!$A$1:$ZZ$1, 0))</f>
        <v/>
      </c>
    </row>
    <row r="1167">
      <c r="A1167">
        <f>INDEX(resultados!$A$2:$ZZ$1352, 1161, MATCH($B$1, resultados!$A$1:$ZZ$1, 0))</f>
        <v/>
      </c>
      <c r="B1167">
        <f>INDEX(resultados!$A$2:$ZZ$1352, 1161, MATCH($B$2, resultados!$A$1:$ZZ$1, 0))</f>
        <v/>
      </c>
      <c r="C1167">
        <f>INDEX(resultados!$A$2:$ZZ$1352, 1161, MATCH($B$3, resultados!$A$1:$ZZ$1, 0))</f>
        <v/>
      </c>
    </row>
    <row r="1168">
      <c r="A1168">
        <f>INDEX(resultados!$A$2:$ZZ$1352, 1162, MATCH($B$1, resultados!$A$1:$ZZ$1, 0))</f>
        <v/>
      </c>
      <c r="B1168">
        <f>INDEX(resultados!$A$2:$ZZ$1352, 1162, MATCH($B$2, resultados!$A$1:$ZZ$1, 0))</f>
        <v/>
      </c>
      <c r="C1168">
        <f>INDEX(resultados!$A$2:$ZZ$1352, 1162, MATCH($B$3, resultados!$A$1:$ZZ$1, 0))</f>
        <v/>
      </c>
    </row>
    <row r="1169">
      <c r="A1169">
        <f>INDEX(resultados!$A$2:$ZZ$1352, 1163, MATCH($B$1, resultados!$A$1:$ZZ$1, 0))</f>
        <v/>
      </c>
      <c r="B1169">
        <f>INDEX(resultados!$A$2:$ZZ$1352, 1163, MATCH($B$2, resultados!$A$1:$ZZ$1, 0))</f>
        <v/>
      </c>
      <c r="C1169">
        <f>INDEX(resultados!$A$2:$ZZ$1352, 1163, MATCH($B$3, resultados!$A$1:$ZZ$1, 0))</f>
        <v/>
      </c>
    </row>
    <row r="1170">
      <c r="A1170">
        <f>INDEX(resultados!$A$2:$ZZ$1352, 1164, MATCH($B$1, resultados!$A$1:$ZZ$1, 0))</f>
        <v/>
      </c>
      <c r="B1170">
        <f>INDEX(resultados!$A$2:$ZZ$1352, 1164, MATCH($B$2, resultados!$A$1:$ZZ$1, 0))</f>
        <v/>
      </c>
      <c r="C1170">
        <f>INDEX(resultados!$A$2:$ZZ$1352, 1164, MATCH($B$3, resultados!$A$1:$ZZ$1, 0))</f>
        <v/>
      </c>
    </row>
    <row r="1171">
      <c r="A1171">
        <f>INDEX(resultados!$A$2:$ZZ$1352, 1165, MATCH($B$1, resultados!$A$1:$ZZ$1, 0))</f>
        <v/>
      </c>
      <c r="B1171">
        <f>INDEX(resultados!$A$2:$ZZ$1352, 1165, MATCH($B$2, resultados!$A$1:$ZZ$1, 0))</f>
        <v/>
      </c>
      <c r="C1171">
        <f>INDEX(resultados!$A$2:$ZZ$1352, 1165, MATCH($B$3, resultados!$A$1:$ZZ$1, 0))</f>
        <v/>
      </c>
    </row>
    <row r="1172">
      <c r="A1172">
        <f>INDEX(resultados!$A$2:$ZZ$1352, 1166, MATCH($B$1, resultados!$A$1:$ZZ$1, 0))</f>
        <v/>
      </c>
      <c r="B1172">
        <f>INDEX(resultados!$A$2:$ZZ$1352, 1166, MATCH($B$2, resultados!$A$1:$ZZ$1, 0))</f>
        <v/>
      </c>
      <c r="C1172">
        <f>INDEX(resultados!$A$2:$ZZ$1352, 1166, MATCH($B$3, resultados!$A$1:$ZZ$1, 0))</f>
        <v/>
      </c>
    </row>
    <row r="1173">
      <c r="A1173">
        <f>INDEX(resultados!$A$2:$ZZ$1352, 1167, MATCH($B$1, resultados!$A$1:$ZZ$1, 0))</f>
        <v/>
      </c>
      <c r="B1173">
        <f>INDEX(resultados!$A$2:$ZZ$1352, 1167, MATCH($B$2, resultados!$A$1:$ZZ$1, 0))</f>
        <v/>
      </c>
      <c r="C1173">
        <f>INDEX(resultados!$A$2:$ZZ$1352, 1167, MATCH($B$3, resultados!$A$1:$ZZ$1, 0))</f>
        <v/>
      </c>
    </row>
    <row r="1174">
      <c r="A1174">
        <f>INDEX(resultados!$A$2:$ZZ$1352, 1168, MATCH($B$1, resultados!$A$1:$ZZ$1, 0))</f>
        <v/>
      </c>
      <c r="B1174">
        <f>INDEX(resultados!$A$2:$ZZ$1352, 1168, MATCH($B$2, resultados!$A$1:$ZZ$1, 0))</f>
        <v/>
      </c>
      <c r="C1174">
        <f>INDEX(resultados!$A$2:$ZZ$1352, 1168, MATCH($B$3, resultados!$A$1:$ZZ$1, 0))</f>
        <v/>
      </c>
    </row>
    <row r="1175">
      <c r="A1175">
        <f>INDEX(resultados!$A$2:$ZZ$1352, 1169, MATCH($B$1, resultados!$A$1:$ZZ$1, 0))</f>
        <v/>
      </c>
      <c r="B1175">
        <f>INDEX(resultados!$A$2:$ZZ$1352, 1169, MATCH($B$2, resultados!$A$1:$ZZ$1, 0))</f>
        <v/>
      </c>
      <c r="C1175">
        <f>INDEX(resultados!$A$2:$ZZ$1352, 1169, MATCH($B$3, resultados!$A$1:$ZZ$1, 0))</f>
        <v/>
      </c>
    </row>
    <row r="1176">
      <c r="A1176">
        <f>INDEX(resultados!$A$2:$ZZ$1352, 1170, MATCH($B$1, resultados!$A$1:$ZZ$1, 0))</f>
        <v/>
      </c>
      <c r="B1176">
        <f>INDEX(resultados!$A$2:$ZZ$1352, 1170, MATCH($B$2, resultados!$A$1:$ZZ$1, 0))</f>
        <v/>
      </c>
      <c r="C1176">
        <f>INDEX(resultados!$A$2:$ZZ$1352, 1170, MATCH($B$3, resultados!$A$1:$ZZ$1, 0))</f>
        <v/>
      </c>
    </row>
    <row r="1177">
      <c r="A1177">
        <f>INDEX(resultados!$A$2:$ZZ$1352, 1171, MATCH($B$1, resultados!$A$1:$ZZ$1, 0))</f>
        <v/>
      </c>
      <c r="B1177">
        <f>INDEX(resultados!$A$2:$ZZ$1352, 1171, MATCH($B$2, resultados!$A$1:$ZZ$1, 0))</f>
        <v/>
      </c>
      <c r="C1177">
        <f>INDEX(resultados!$A$2:$ZZ$1352, 1171, MATCH($B$3, resultados!$A$1:$ZZ$1, 0))</f>
        <v/>
      </c>
    </row>
    <row r="1178">
      <c r="A1178">
        <f>INDEX(resultados!$A$2:$ZZ$1352, 1172, MATCH($B$1, resultados!$A$1:$ZZ$1, 0))</f>
        <v/>
      </c>
      <c r="B1178">
        <f>INDEX(resultados!$A$2:$ZZ$1352, 1172, MATCH($B$2, resultados!$A$1:$ZZ$1, 0))</f>
        <v/>
      </c>
      <c r="C1178">
        <f>INDEX(resultados!$A$2:$ZZ$1352, 1172, MATCH($B$3, resultados!$A$1:$ZZ$1, 0))</f>
        <v/>
      </c>
    </row>
    <row r="1179">
      <c r="A1179">
        <f>INDEX(resultados!$A$2:$ZZ$1352, 1173, MATCH($B$1, resultados!$A$1:$ZZ$1, 0))</f>
        <v/>
      </c>
      <c r="B1179">
        <f>INDEX(resultados!$A$2:$ZZ$1352, 1173, MATCH($B$2, resultados!$A$1:$ZZ$1, 0))</f>
        <v/>
      </c>
      <c r="C1179">
        <f>INDEX(resultados!$A$2:$ZZ$1352, 1173, MATCH($B$3, resultados!$A$1:$ZZ$1, 0))</f>
        <v/>
      </c>
    </row>
    <row r="1180">
      <c r="A1180">
        <f>INDEX(resultados!$A$2:$ZZ$1352, 1174, MATCH($B$1, resultados!$A$1:$ZZ$1, 0))</f>
        <v/>
      </c>
      <c r="B1180">
        <f>INDEX(resultados!$A$2:$ZZ$1352, 1174, MATCH($B$2, resultados!$A$1:$ZZ$1, 0))</f>
        <v/>
      </c>
      <c r="C1180">
        <f>INDEX(resultados!$A$2:$ZZ$1352, 1174, MATCH($B$3, resultados!$A$1:$ZZ$1, 0))</f>
        <v/>
      </c>
    </row>
    <row r="1181">
      <c r="A1181">
        <f>INDEX(resultados!$A$2:$ZZ$1352, 1175, MATCH($B$1, resultados!$A$1:$ZZ$1, 0))</f>
        <v/>
      </c>
      <c r="B1181">
        <f>INDEX(resultados!$A$2:$ZZ$1352, 1175, MATCH($B$2, resultados!$A$1:$ZZ$1, 0))</f>
        <v/>
      </c>
      <c r="C1181">
        <f>INDEX(resultados!$A$2:$ZZ$1352, 1175, MATCH($B$3, resultados!$A$1:$ZZ$1, 0))</f>
        <v/>
      </c>
    </row>
    <row r="1182">
      <c r="A1182">
        <f>INDEX(resultados!$A$2:$ZZ$1352, 1176, MATCH($B$1, resultados!$A$1:$ZZ$1, 0))</f>
        <v/>
      </c>
      <c r="B1182">
        <f>INDEX(resultados!$A$2:$ZZ$1352, 1176, MATCH($B$2, resultados!$A$1:$ZZ$1, 0))</f>
        <v/>
      </c>
      <c r="C1182">
        <f>INDEX(resultados!$A$2:$ZZ$1352, 1176, MATCH($B$3, resultados!$A$1:$ZZ$1, 0))</f>
        <v/>
      </c>
    </row>
    <row r="1183">
      <c r="A1183">
        <f>INDEX(resultados!$A$2:$ZZ$1352, 1177, MATCH($B$1, resultados!$A$1:$ZZ$1, 0))</f>
        <v/>
      </c>
      <c r="B1183">
        <f>INDEX(resultados!$A$2:$ZZ$1352, 1177, MATCH($B$2, resultados!$A$1:$ZZ$1, 0))</f>
        <v/>
      </c>
      <c r="C1183">
        <f>INDEX(resultados!$A$2:$ZZ$1352, 1177, MATCH($B$3, resultados!$A$1:$ZZ$1, 0))</f>
        <v/>
      </c>
    </row>
    <row r="1184">
      <c r="A1184">
        <f>INDEX(resultados!$A$2:$ZZ$1352, 1178, MATCH($B$1, resultados!$A$1:$ZZ$1, 0))</f>
        <v/>
      </c>
      <c r="B1184">
        <f>INDEX(resultados!$A$2:$ZZ$1352, 1178, MATCH($B$2, resultados!$A$1:$ZZ$1, 0))</f>
        <v/>
      </c>
      <c r="C1184">
        <f>INDEX(resultados!$A$2:$ZZ$1352, 1178, MATCH($B$3, resultados!$A$1:$ZZ$1, 0))</f>
        <v/>
      </c>
    </row>
    <row r="1185">
      <c r="A1185">
        <f>INDEX(resultados!$A$2:$ZZ$1352, 1179, MATCH($B$1, resultados!$A$1:$ZZ$1, 0))</f>
        <v/>
      </c>
      <c r="B1185">
        <f>INDEX(resultados!$A$2:$ZZ$1352, 1179, MATCH($B$2, resultados!$A$1:$ZZ$1, 0))</f>
        <v/>
      </c>
      <c r="C1185">
        <f>INDEX(resultados!$A$2:$ZZ$1352, 1179, MATCH($B$3, resultados!$A$1:$ZZ$1, 0))</f>
        <v/>
      </c>
    </row>
    <row r="1186">
      <c r="A1186">
        <f>INDEX(resultados!$A$2:$ZZ$1352, 1180, MATCH($B$1, resultados!$A$1:$ZZ$1, 0))</f>
        <v/>
      </c>
      <c r="B1186">
        <f>INDEX(resultados!$A$2:$ZZ$1352, 1180, MATCH($B$2, resultados!$A$1:$ZZ$1, 0))</f>
        <v/>
      </c>
      <c r="C1186">
        <f>INDEX(resultados!$A$2:$ZZ$1352, 1180, MATCH($B$3, resultados!$A$1:$ZZ$1, 0))</f>
        <v/>
      </c>
    </row>
    <row r="1187">
      <c r="A1187">
        <f>INDEX(resultados!$A$2:$ZZ$1352, 1181, MATCH($B$1, resultados!$A$1:$ZZ$1, 0))</f>
        <v/>
      </c>
      <c r="B1187">
        <f>INDEX(resultados!$A$2:$ZZ$1352, 1181, MATCH($B$2, resultados!$A$1:$ZZ$1, 0))</f>
        <v/>
      </c>
      <c r="C1187">
        <f>INDEX(resultados!$A$2:$ZZ$1352, 1181, MATCH($B$3, resultados!$A$1:$ZZ$1, 0))</f>
        <v/>
      </c>
    </row>
    <row r="1188">
      <c r="A1188">
        <f>INDEX(resultados!$A$2:$ZZ$1352, 1182, MATCH($B$1, resultados!$A$1:$ZZ$1, 0))</f>
        <v/>
      </c>
      <c r="B1188">
        <f>INDEX(resultados!$A$2:$ZZ$1352, 1182, MATCH($B$2, resultados!$A$1:$ZZ$1, 0))</f>
        <v/>
      </c>
      <c r="C1188">
        <f>INDEX(resultados!$A$2:$ZZ$1352, 1182, MATCH($B$3, resultados!$A$1:$ZZ$1, 0))</f>
        <v/>
      </c>
    </row>
    <row r="1189">
      <c r="A1189">
        <f>INDEX(resultados!$A$2:$ZZ$1352, 1183, MATCH($B$1, resultados!$A$1:$ZZ$1, 0))</f>
        <v/>
      </c>
      <c r="B1189">
        <f>INDEX(resultados!$A$2:$ZZ$1352, 1183, MATCH($B$2, resultados!$A$1:$ZZ$1, 0))</f>
        <v/>
      </c>
      <c r="C1189">
        <f>INDEX(resultados!$A$2:$ZZ$1352, 1183, MATCH($B$3, resultados!$A$1:$ZZ$1, 0))</f>
        <v/>
      </c>
    </row>
    <row r="1190">
      <c r="A1190">
        <f>INDEX(resultados!$A$2:$ZZ$1352, 1184, MATCH($B$1, resultados!$A$1:$ZZ$1, 0))</f>
        <v/>
      </c>
      <c r="B1190">
        <f>INDEX(resultados!$A$2:$ZZ$1352, 1184, MATCH($B$2, resultados!$A$1:$ZZ$1, 0))</f>
        <v/>
      </c>
      <c r="C1190">
        <f>INDEX(resultados!$A$2:$ZZ$1352, 1184, MATCH($B$3, resultados!$A$1:$ZZ$1, 0))</f>
        <v/>
      </c>
    </row>
    <row r="1191">
      <c r="A1191">
        <f>INDEX(resultados!$A$2:$ZZ$1352, 1185, MATCH($B$1, resultados!$A$1:$ZZ$1, 0))</f>
        <v/>
      </c>
      <c r="B1191">
        <f>INDEX(resultados!$A$2:$ZZ$1352, 1185, MATCH($B$2, resultados!$A$1:$ZZ$1, 0))</f>
        <v/>
      </c>
      <c r="C1191">
        <f>INDEX(resultados!$A$2:$ZZ$1352, 1185, MATCH($B$3, resultados!$A$1:$ZZ$1, 0))</f>
        <v/>
      </c>
    </row>
    <row r="1192">
      <c r="A1192">
        <f>INDEX(resultados!$A$2:$ZZ$1352, 1186, MATCH($B$1, resultados!$A$1:$ZZ$1, 0))</f>
        <v/>
      </c>
      <c r="B1192">
        <f>INDEX(resultados!$A$2:$ZZ$1352, 1186, MATCH($B$2, resultados!$A$1:$ZZ$1, 0))</f>
        <v/>
      </c>
      <c r="C1192">
        <f>INDEX(resultados!$A$2:$ZZ$1352, 1186, MATCH($B$3, resultados!$A$1:$ZZ$1, 0))</f>
        <v/>
      </c>
    </row>
    <row r="1193">
      <c r="A1193">
        <f>INDEX(resultados!$A$2:$ZZ$1352, 1187, MATCH($B$1, resultados!$A$1:$ZZ$1, 0))</f>
        <v/>
      </c>
      <c r="B1193">
        <f>INDEX(resultados!$A$2:$ZZ$1352, 1187, MATCH($B$2, resultados!$A$1:$ZZ$1, 0))</f>
        <v/>
      </c>
      <c r="C1193">
        <f>INDEX(resultados!$A$2:$ZZ$1352, 1187, MATCH($B$3, resultados!$A$1:$ZZ$1, 0))</f>
        <v/>
      </c>
    </row>
    <row r="1194">
      <c r="A1194">
        <f>INDEX(resultados!$A$2:$ZZ$1352, 1188, MATCH($B$1, resultados!$A$1:$ZZ$1, 0))</f>
        <v/>
      </c>
      <c r="B1194">
        <f>INDEX(resultados!$A$2:$ZZ$1352, 1188, MATCH($B$2, resultados!$A$1:$ZZ$1, 0))</f>
        <v/>
      </c>
      <c r="C1194">
        <f>INDEX(resultados!$A$2:$ZZ$1352, 1188, MATCH($B$3, resultados!$A$1:$ZZ$1, 0))</f>
        <v/>
      </c>
    </row>
    <row r="1195">
      <c r="A1195">
        <f>INDEX(resultados!$A$2:$ZZ$1352, 1189, MATCH($B$1, resultados!$A$1:$ZZ$1, 0))</f>
        <v/>
      </c>
      <c r="B1195">
        <f>INDEX(resultados!$A$2:$ZZ$1352, 1189, MATCH($B$2, resultados!$A$1:$ZZ$1, 0))</f>
        <v/>
      </c>
      <c r="C1195">
        <f>INDEX(resultados!$A$2:$ZZ$1352, 1189, MATCH($B$3, resultados!$A$1:$ZZ$1, 0))</f>
        <v/>
      </c>
    </row>
    <row r="1196">
      <c r="A1196">
        <f>INDEX(resultados!$A$2:$ZZ$1352, 1190, MATCH($B$1, resultados!$A$1:$ZZ$1, 0))</f>
        <v/>
      </c>
      <c r="B1196">
        <f>INDEX(resultados!$A$2:$ZZ$1352, 1190, MATCH($B$2, resultados!$A$1:$ZZ$1, 0))</f>
        <v/>
      </c>
      <c r="C1196">
        <f>INDEX(resultados!$A$2:$ZZ$1352, 1190, MATCH($B$3, resultados!$A$1:$ZZ$1, 0))</f>
        <v/>
      </c>
    </row>
    <row r="1197">
      <c r="A1197">
        <f>INDEX(resultados!$A$2:$ZZ$1352, 1191, MATCH($B$1, resultados!$A$1:$ZZ$1, 0))</f>
        <v/>
      </c>
      <c r="B1197">
        <f>INDEX(resultados!$A$2:$ZZ$1352, 1191, MATCH($B$2, resultados!$A$1:$ZZ$1, 0))</f>
        <v/>
      </c>
      <c r="C1197">
        <f>INDEX(resultados!$A$2:$ZZ$1352, 1191, MATCH($B$3, resultados!$A$1:$ZZ$1, 0))</f>
        <v/>
      </c>
    </row>
    <row r="1198">
      <c r="A1198">
        <f>INDEX(resultados!$A$2:$ZZ$1352, 1192, MATCH($B$1, resultados!$A$1:$ZZ$1, 0))</f>
        <v/>
      </c>
      <c r="B1198">
        <f>INDEX(resultados!$A$2:$ZZ$1352, 1192, MATCH($B$2, resultados!$A$1:$ZZ$1, 0))</f>
        <v/>
      </c>
      <c r="C1198">
        <f>INDEX(resultados!$A$2:$ZZ$1352, 1192, MATCH($B$3, resultados!$A$1:$ZZ$1, 0))</f>
        <v/>
      </c>
    </row>
    <row r="1199">
      <c r="A1199">
        <f>INDEX(resultados!$A$2:$ZZ$1352, 1193, MATCH($B$1, resultados!$A$1:$ZZ$1, 0))</f>
        <v/>
      </c>
      <c r="B1199">
        <f>INDEX(resultados!$A$2:$ZZ$1352, 1193, MATCH($B$2, resultados!$A$1:$ZZ$1, 0))</f>
        <v/>
      </c>
      <c r="C1199">
        <f>INDEX(resultados!$A$2:$ZZ$1352, 1193, MATCH($B$3, resultados!$A$1:$ZZ$1, 0))</f>
        <v/>
      </c>
    </row>
    <row r="1200">
      <c r="A1200">
        <f>INDEX(resultados!$A$2:$ZZ$1352, 1194, MATCH($B$1, resultados!$A$1:$ZZ$1, 0))</f>
        <v/>
      </c>
      <c r="B1200">
        <f>INDEX(resultados!$A$2:$ZZ$1352, 1194, MATCH($B$2, resultados!$A$1:$ZZ$1, 0))</f>
        <v/>
      </c>
      <c r="C1200">
        <f>INDEX(resultados!$A$2:$ZZ$1352, 1194, MATCH($B$3, resultados!$A$1:$ZZ$1, 0))</f>
        <v/>
      </c>
    </row>
    <row r="1201">
      <c r="A1201">
        <f>INDEX(resultados!$A$2:$ZZ$1352, 1195, MATCH($B$1, resultados!$A$1:$ZZ$1, 0))</f>
        <v/>
      </c>
      <c r="B1201">
        <f>INDEX(resultados!$A$2:$ZZ$1352, 1195, MATCH($B$2, resultados!$A$1:$ZZ$1, 0))</f>
        <v/>
      </c>
      <c r="C1201">
        <f>INDEX(resultados!$A$2:$ZZ$1352, 1195, MATCH($B$3, resultados!$A$1:$ZZ$1, 0))</f>
        <v/>
      </c>
    </row>
    <row r="1202">
      <c r="A1202">
        <f>INDEX(resultados!$A$2:$ZZ$1352, 1196, MATCH($B$1, resultados!$A$1:$ZZ$1, 0))</f>
        <v/>
      </c>
      <c r="B1202">
        <f>INDEX(resultados!$A$2:$ZZ$1352, 1196, MATCH($B$2, resultados!$A$1:$ZZ$1, 0))</f>
        <v/>
      </c>
      <c r="C1202">
        <f>INDEX(resultados!$A$2:$ZZ$1352, 1196, MATCH($B$3, resultados!$A$1:$ZZ$1, 0))</f>
        <v/>
      </c>
    </row>
    <row r="1203">
      <c r="A1203">
        <f>INDEX(resultados!$A$2:$ZZ$1352, 1197, MATCH($B$1, resultados!$A$1:$ZZ$1, 0))</f>
        <v/>
      </c>
      <c r="B1203">
        <f>INDEX(resultados!$A$2:$ZZ$1352, 1197, MATCH($B$2, resultados!$A$1:$ZZ$1, 0))</f>
        <v/>
      </c>
      <c r="C1203">
        <f>INDEX(resultados!$A$2:$ZZ$1352, 1197, MATCH($B$3, resultados!$A$1:$ZZ$1, 0))</f>
        <v/>
      </c>
    </row>
    <row r="1204">
      <c r="A1204">
        <f>INDEX(resultados!$A$2:$ZZ$1352, 1198, MATCH($B$1, resultados!$A$1:$ZZ$1, 0))</f>
        <v/>
      </c>
      <c r="B1204">
        <f>INDEX(resultados!$A$2:$ZZ$1352, 1198, MATCH($B$2, resultados!$A$1:$ZZ$1, 0))</f>
        <v/>
      </c>
      <c r="C1204">
        <f>INDEX(resultados!$A$2:$ZZ$1352, 1198, MATCH($B$3, resultados!$A$1:$ZZ$1, 0))</f>
        <v/>
      </c>
    </row>
    <row r="1205">
      <c r="A1205">
        <f>INDEX(resultados!$A$2:$ZZ$1352, 1199, MATCH($B$1, resultados!$A$1:$ZZ$1, 0))</f>
        <v/>
      </c>
      <c r="B1205">
        <f>INDEX(resultados!$A$2:$ZZ$1352, 1199, MATCH($B$2, resultados!$A$1:$ZZ$1, 0))</f>
        <v/>
      </c>
      <c r="C1205">
        <f>INDEX(resultados!$A$2:$ZZ$1352, 1199, MATCH($B$3, resultados!$A$1:$ZZ$1, 0))</f>
        <v/>
      </c>
    </row>
    <row r="1206">
      <c r="A1206">
        <f>INDEX(resultados!$A$2:$ZZ$1352, 1200, MATCH($B$1, resultados!$A$1:$ZZ$1, 0))</f>
        <v/>
      </c>
      <c r="B1206">
        <f>INDEX(resultados!$A$2:$ZZ$1352, 1200, MATCH($B$2, resultados!$A$1:$ZZ$1, 0))</f>
        <v/>
      </c>
      <c r="C1206">
        <f>INDEX(resultados!$A$2:$ZZ$1352, 1200, MATCH($B$3, resultados!$A$1:$ZZ$1, 0))</f>
        <v/>
      </c>
    </row>
    <row r="1207">
      <c r="A1207">
        <f>INDEX(resultados!$A$2:$ZZ$1352, 1201, MATCH($B$1, resultados!$A$1:$ZZ$1, 0))</f>
        <v/>
      </c>
      <c r="B1207">
        <f>INDEX(resultados!$A$2:$ZZ$1352, 1201, MATCH($B$2, resultados!$A$1:$ZZ$1, 0))</f>
        <v/>
      </c>
      <c r="C1207">
        <f>INDEX(resultados!$A$2:$ZZ$1352, 1201, MATCH($B$3, resultados!$A$1:$ZZ$1, 0))</f>
        <v/>
      </c>
    </row>
    <row r="1208">
      <c r="A1208">
        <f>INDEX(resultados!$A$2:$ZZ$1352, 1202, MATCH($B$1, resultados!$A$1:$ZZ$1, 0))</f>
        <v/>
      </c>
      <c r="B1208">
        <f>INDEX(resultados!$A$2:$ZZ$1352, 1202, MATCH($B$2, resultados!$A$1:$ZZ$1, 0))</f>
        <v/>
      </c>
      <c r="C1208">
        <f>INDEX(resultados!$A$2:$ZZ$1352, 1202, MATCH($B$3, resultados!$A$1:$ZZ$1, 0))</f>
        <v/>
      </c>
    </row>
    <row r="1209">
      <c r="A1209">
        <f>INDEX(resultados!$A$2:$ZZ$1352, 1203, MATCH($B$1, resultados!$A$1:$ZZ$1, 0))</f>
        <v/>
      </c>
      <c r="B1209">
        <f>INDEX(resultados!$A$2:$ZZ$1352, 1203, MATCH($B$2, resultados!$A$1:$ZZ$1, 0))</f>
        <v/>
      </c>
      <c r="C1209">
        <f>INDEX(resultados!$A$2:$ZZ$1352, 1203, MATCH($B$3, resultados!$A$1:$ZZ$1, 0))</f>
        <v/>
      </c>
    </row>
    <row r="1210">
      <c r="A1210">
        <f>INDEX(resultados!$A$2:$ZZ$1352, 1204, MATCH($B$1, resultados!$A$1:$ZZ$1, 0))</f>
        <v/>
      </c>
      <c r="B1210">
        <f>INDEX(resultados!$A$2:$ZZ$1352, 1204, MATCH($B$2, resultados!$A$1:$ZZ$1, 0))</f>
        <v/>
      </c>
      <c r="C1210">
        <f>INDEX(resultados!$A$2:$ZZ$1352, 1204, MATCH($B$3, resultados!$A$1:$ZZ$1, 0))</f>
        <v/>
      </c>
    </row>
    <row r="1211">
      <c r="A1211">
        <f>INDEX(resultados!$A$2:$ZZ$1352, 1205, MATCH($B$1, resultados!$A$1:$ZZ$1, 0))</f>
        <v/>
      </c>
      <c r="B1211">
        <f>INDEX(resultados!$A$2:$ZZ$1352, 1205, MATCH($B$2, resultados!$A$1:$ZZ$1, 0))</f>
        <v/>
      </c>
      <c r="C1211">
        <f>INDEX(resultados!$A$2:$ZZ$1352, 1205, MATCH($B$3, resultados!$A$1:$ZZ$1, 0))</f>
        <v/>
      </c>
    </row>
    <row r="1212">
      <c r="A1212">
        <f>INDEX(resultados!$A$2:$ZZ$1352, 1206, MATCH($B$1, resultados!$A$1:$ZZ$1, 0))</f>
        <v/>
      </c>
      <c r="B1212">
        <f>INDEX(resultados!$A$2:$ZZ$1352, 1206, MATCH($B$2, resultados!$A$1:$ZZ$1, 0))</f>
        <v/>
      </c>
      <c r="C1212">
        <f>INDEX(resultados!$A$2:$ZZ$1352, 1206, MATCH($B$3, resultados!$A$1:$ZZ$1, 0))</f>
        <v/>
      </c>
    </row>
    <row r="1213">
      <c r="A1213">
        <f>INDEX(resultados!$A$2:$ZZ$1352, 1207, MATCH($B$1, resultados!$A$1:$ZZ$1, 0))</f>
        <v/>
      </c>
      <c r="B1213">
        <f>INDEX(resultados!$A$2:$ZZ$1352, 1207, MATCH($B$2, resultados!$A$1:$ZZ$1, 0))</f>
        <v/>
      </c>
      <c r="C1213">
        <f>INDEX(resultados!$A$2:$ZZ$1352, 1207, MATCH($B$3, resultados!$A$1:$ZZ$1, 0))</f>
        <v/>
      </c>
    </row>
    <row r="1214">
      <c r="A1214">
        <f>INDEX(resultados!$A$2:$ZZ$1352, 1208, MATCH($B$1, resultados!$A$1:$ZZ$1, 0))</f>
        <v/>
      </c>
      <c r="B1214">
        <f>INDEX(resultados!$A$2:$ZZ$1352, 1208, MATCH($B$2, resultados!$A$1:$ZZ$1, 0))</f>
        <v/>
      </c>
      <c r="C1214">
        <f>INDEX(resultados!$A$2:$ZZ$1352, 1208, MATCH($B$3, resultados!$A$1:$ZZ$1, 0))</f>
        <v/>
      </c>
    </row>
    <row r="1215">
      <c r="A1215">
        <f>INDEX(resultados!$A$2:$ZZ$1352, 1209, MATCH($B$1, resultados!$A$1:$ZZ$1, 0))</f>
        <v/>
      </c>
      <c r="B1215">
        <f>INDEX(resultados!$A$2:$ZZ$1352, 1209, MATCH($B$2, resultados!$A$1:$ZZ$1, 0))</f>
        <v/>
      </c>
      <c r="C1215">
        <f>INDEX(resultados!$A$2:$ZZ$1352, 1209, MATCH($B$3, resultados!$A$1:$ZZ$1, 0))</f>
        <v/>
      </c>
    </row>
    <row r="1216">
      <c r="A1216">
        <f>INDEX(resultados!$A$2:$ZZ$1352, 1210, MATCH($B$1, resultados!$A$1:$ZZ$1, 0))</f>
        <v/>
      </c>
      <c r="B1216">
        <f>INDEX(resultados!$A$2:$ZZ$1352, 1210, MATCH($B$2, resultados!$A$1:$ZZ$1, 0))</f>
        <v/>
      </c>
      <c r="C1216">
        <f>INDEX(resultados!$A$2:$ZZ$1352, 1210, MATCH($B$3, resultados!$A$1:$ZZ$1, 0))</f>
        <v/>
      </c>
    </row>
    <row r="1217">
      <c r="A1217">
        <f>INDEX(resultados!$A$2:$ZZ$1352, 1211, MATCH($B$1, resultados!$A$1:$ZZ$1, 0))</f>
        <v/>
      </c>
      <c r="B1217">
        <f>INDEX(resultados!$A$2:$ZZ$1352, 1211, MATCH($B$2, resultados!$A$1:$ZZ$1, 0))</f>
        <v/>
      </c>
      <c r="C1217">
        <f>INDEX(resultados!$A$2:$ZZ$1352, 1211, MATCH($B$3, resultados!$A$1:$ZZ$1, 0))</f>
        <v/>
      </c>
    </row>
    <row r="1218">
      <c r="A1218">
        <f>INDEX(resultados!$A$2:$ZZ$1352, 1212, MATCH($B$1, resultados!$A$1:$ZZ$1, 0))</f>
        <v/>
      </c>
      <c r="B1218">
        <f>INDEX(resultados!$A$2:$ZZ$1352, 1212, MATCH($B$2, resultados!$A$1:$ZZ$1, 0))</f>
        <v/>
      </c>
      <c r="C1218">
        <f>INDEX(resultados!$A$2:$ZZ$1352, 1212, MATCH($B$3, resultados!$A$1:$ZZ$1, 0))</f>
        <v/>
      </c>
    </row>
    <row r="1219">
      <c r="A1219">
        <f>INDEX(resultados!$A$2:$ZZ$1352, 1213, MATCH($B$1, resultados!$A$1:$ZZ$1, 0))</f>
        <v/>
      </c>
      <c r="B1219">
        <f>INDEX(resultados!$A$2:$ZZ$1352, 1213, MATCH($B$2, resultados!$A$1:$ZZ$1, 0))</f>
        <v/>
      </c>
      <c r="C1219">
        <f>INDEX(resultados!$A$2:$ZZ$1352, 1213, MATCH($B$3, resultados!$A$1:$ZZ$1, 0))</f>
        <v/>
      </c>
    </row>
    <row r="1220">
      <c r="A1220">
        <f>INDEX(resultados!$A$2:$ZZ$1352, 1214, MATCH($B$1, resultados!$A$1:$ZZ$1, 0))</f>
        <v/>
      </c>
      <c r="B1220">
        <f>INDEX(resultados!$A$2:$ZZ$1352, 1214, MATCH($B$2, resultados!$A$1:$ZZ$1, 0))</f>
        <v/>
      </c>
      <c r="C1220">
        <f>INDEX(resultados!$A$2:$ZZ$1352, 1214, MATCH($B$3, resultados!$A$1:$ZZ$1, 0))</f>
        <v/>
      </c>
    </row>
    <row r="1221">
      <c r="A1221">
        <f>INDEX(resultados!$A$2:$ZZ$1352, 1215, MATCH($B$1, resultados!$A$1:$ZZ$1, 0))</f>
        <v/>
      </c>
      <c r="B1221">
        <f>INDEX(resultados!$A$2:$ZZ$1352, 1215, MATCH($B$2, resultados!$A$1:$ZZ$1, 0))</f>
        <v/>
      </c>
      <c r="C1221">
        <f>INDEX(resultados!$A$2:$ZZ$1352, 1215, MATCH($B$3, resultados!$A$1:$ZZ$1, 0))</f>
        <v/>
      </c>
    </row>
    <row r="1222">
      <c r="A1222">
        <f>INDEX(resultados!$A$2:$ZZ$1352, 1216, MATCH($B$1, resultados!$A$1:$ZZ$1, 0))</f>
        <v/>
      </c>
      <c r="B1222">
        <f>INDEX(resultados!$A$2:$ZZ$1352, 1216, MATCH($B$2, resultados!$A$1:$ZZ$1, 0))</f>
        <v/>
      </c>
      <c r="C1222">
        <f>INDEX(resultados!$A$2:$ZZ$1352, 1216, MATCH($B$3, resultados!$A$1:$ZZ$1, 0))</f>
        <v/>
      </c>
    </row>
    <row r="1223">
      <c r="A1223">
        <f>INDEX(resultados!$A$2:$ZZ$1352, 1217, MATCH($B$1, resultados!$A$1:$ZZ$1, 0))</f>
        <v/>
      </c>
      <c r="B1223">
        <f>INDEX(resultados!$A$2:$ZZ$1352, 1217, MATCH($B$2, resultados!$A$1:$ZZ$1, 0))</f>
        <v/>
      </c>
      <c r="C1223">
        <f>INDEX(resultados!$A$2:$ZZ$1352, 1217, MATCH($B$3, resultados!$A$1:$ZZ$1, 0))</f>
        <v/>
      </c>
    </row>
    <row r="1224">
      <c r="A1224">
        <f>INDEX(resultados!$A$2:$ZZ$1352, 1218, MATCH($B$1, resultados!$A$1:$ZZ$1, 0))</f>
        <v/>
      </c>
      <c r="B1224">
        <f>INDEX(resultados!$A$2:$ZZ$1352, 1218, MATCH($B$2, resultados!$A$1:$ZZ$1, 0))</f>
        <v/>
      </c>
      <c r="C1224">
        <f>INDEX(resultados!$A$2:$ZZ$1352, 1218, MATCH($B$3, resultados!$A$1:$ZZ$1, 0))</f>
        <v/>
      </c>
    </row>
    <row r="1225">
      <c r="A1225">
        <f>INDEX(resultados!$A$2:$ZZ$1352, 1219, MATCH($B$1, resultados!$A$1:$ZZ$1, 0))</f>
        <v/>
      </c>
      <c r="B1225">
        <f>INDEX(resultados!$A$2:$ZZ$1352, 1219, MATCH($B$2, resultados!$A$1:$ZZ$1, 0))</f>
        <v/>
      </c>
      <c r="C1225">
        <f>INDEX(resultados!$A$2:$ZZ$1352, 1219, MATCH($B$3, resultados!$A$1:$ZZ$1, 0))</f>
        <v/>
      </c>
    </row>
    <row r="1226">
      <c r="A1226">
        <f>INDEX(resultados!$A$2:$ZZ$1352, 1220, MATCH($B$1, resultados!$A$1:$ZZ$1, 0))</f>
        <v/>
      </c>
      <c r="B1226">
        <f>INDEX(resultados!$A$2:$ZZ$1352, 1220, MATCH($B$2, resultados!$A$1:$ZZ$1, 0))</f>
        <v/>
      </c>
      <c r="C1226">
        <f>INDEX(resultados!$A$2:$ZZ$1352, 1220, MATCH($B$3, resultados!$A$1:$ZZ$1, 0))</f>
        <v/>
      </c>
    </row>
    <row r="1227">
      <c r="A1227">
        <f>INDEX(resultados!$A$2:$ZZ$1352, 1221, MATCH($B$1, resultados!$A$1:$ZZ$1, 0))</f>
        <v/>
      </c>
      <c r="B1227">
        <f>INDEX(resultados!$A$2:$ZZ$1352, 1221, MATCH($B$2, resultados!$A$1:$ZZ$1, 0))</f>
        <v/>
      </c>
      <c r="C1227">
        <f>INDEX(resultados!$A$2:$ZZ$1352, 1221, MATCH($B$3, resultados!$A$1:$ZZ$1, 0))</f>
        <v/>
      </c>
    </row>
    <row r="1228">
      <c r="A1228">
        <f>INDEX(resultados!$A$2:$ZZ$1352, 1222, MATCH($B$1, resultados!$A$1:$ZZ$1, 0))</f>
        <v/>
      </c>
      <c r="B1228">
        <f>INDEX(resultados!$A$2:$ZZ$1352, 1222, MATCH($B$2, resultados!$A$1:$ZZ$1, 0))</f>
        <v/>
      </c>
      <c r="C1228">
        <f>INDEX(resultados!$A$2:$ZZ$1352, 1222, MATCH($B$3, resultados!$A$1:$ZZ$1, 0))</f>
        <v/>
      </c>
    </row>
    <row r="1229">
      <c r="A1229">
        <f>INDEX(resultados!$A$2:$ZZ$1352, 1223, MATCH($B$1, resultados!$A$1:$ZZ$1, 0))</f>
        <v/>
      </c>
      <c r="B1229">
        <f>INDEX(resultados!$A$2:$ZZ$1352, 1223, MATCH($B$2, resultados!$A$1:$ZZ$1, 0))</f>
        <v/>
      </c>
      <c r="C1229">
        <f>INDEX(resultados!$A$2:$ZZ$1352, 1223, MATCH($B$3, resultados!$A$1:$ZZ$1, 0))</f>
        <v/>
      </c>
    </row>
    <row r="1230">
      <c r="A1230">
        <f>INDEX(resultados!$A$2:$ZZ$1352, 1224, MATCH($B$1, resultados!$A$1:$ZZ$1, 0))</f>
        <v/>
      </c>
      <c r="B1230">
        <f>INDEX(resultados!$A$2:$ZZ$1352, 1224, MATCH($B$2, resultados!$A$1:$ZZ$1, 0))</f>
        <v/>
      </c>
      <c r="C1230">
        <f>INDEX(resultados!$A$2:$ZZ$1352, 1224, MATCH($B$3, resultados!$A$1:$ZZ$1, 0))</f>
        <v/>
      </c>
    </row>
    <row r="1231">
      <c r="A1231">
        <f>INDEX(resultados!$A$2:$ZZ$1352, 1225, MATCH($B$1, resultados!$A$1:$ZZ$1, 0))</f>
        <v/>
      </c>
      <c r="B1231">
        <f>INDEX(resultados!$A$2:$ZZ$1352, 1225, MATCH($B$2, resultados!$A$1:$ZZ$1, 0))</f>
        <v/>
      </c>
      <c r="C1231">
        <f>INDEX(resultados!$A$2:$ZZ$1352, 1225, MATCH($B$3, resultados!$A$1:$ZZ$1, 0))</f>
        <v/>
      </c>
    </row>
    <row r="1232">
      <c r="A1232">
        <f>INDEX(resultados!$A$2:$ZZ$1352, 1226, MATCH($B$1, resultados!$A$1:$ZZ$1, 0))</f>
        <v/>
      </c>
      <c r="B1232">
        <f>INDEX(resultados!$A$2:$ZZ$1352, 1226, MATCH($B$2, resultados!$A$1:$ZZ$1, 0))</f>
        <v/>
      </c>
      <c r="C1232">
        <f>INDEX(resultados!$A$2:$ZZ$1352, 1226, MATCH($B$3, resultados!$A$1:$ZZ$1, 0))</f>
        <v/>
      </c>
    </row>
    <row r="1233">
      <c r="A1233">
        <f>INDEX(resultados!$A$2:$ZZ$1352, 1227, MATCH($B$1, resultados!$A$1:$ZZ$1, 0))</f>
        <v/>
      </c>
      <c r="B1233">
        <f>INDEX(resultados!$A$2:$ZZ$1352, 1227, MATCH($B$2, resultados!$A$1:$ZZ$1, 0))</f>
        <v/>
      </c>
      <c r="C1233">
        <f>INDEX(resultados!$A$2:$ZZ$1352, 1227, MATCH($B$3, resultados!$A$1:$ZZ$1, 0))</f>
        <v/>
      </c>
    </row>
    <row r="1234">
      <c r="A1234">
        <f>INDEX(resultados!$A$2:$ZZ$1352, 1228, MATCH($B$1, resultados!$A$1:$ZZ$1, 0))</f>
        <v/>
      </c>
      <c r="B1234">
        <f>INDEX(resultados!$A$2:$ZZ$1352, 1228, MATCH($B$2, resultados!$A$1:$ZZ$1, 0))</f>
        <v/>
      </c>
      <c r="C1234">
        <f>INDEX(resultados!$A$2:$ZZ$1352, 1228, MATCH($B$3, resultados!$A$1:$ZZ$1, 0))</f>
        <v/>
      </c>
    </row>
    <row r="1235">
      <c r="A1235">
        <f>INDEX(resultados!$A$2:$ZZ$1352, 1229, MATCH($B$1, resultados!$A$1:$ZZ$1, 0))</f>
        <v/>
      </c>
      <c r="B1235">
        <f>INDEX(resultados!$A$2:$ZZ$1352, 1229, MATCH($B$2, resultados!$A$1:$ZZ$1, 0))</f>
        <v/>
      </c>
      <c r="C1235">
        <f>INDEX(resultados!$A$2:$ZZ$1352, 1229, MATCH($B$3, resultados!$A$1:$ZZ$1, 0))</f>
        <v/>
      </c>
    </row>
    <row r="1236">
      <c r="A1236">
        <f>INDEX(resultados!$A$2:$ZZ$1352, 1230, MATCH($B$1, resultados!$A$1:$ZZ$1, 0))</f>
        <v/>
      </c>
      <c r="B1236">
        <f>INDEX(resultados!$A$2:$ZZ$1352, 1230, MATCH($B$2, resultados!$A$1:$ZZ$1, 0))</f>
        <v/>
      </c>
      <c r="C1236">
        <f>INDEX(resultados!$A$2:$ZZ$1352, 1230, MATCH($B$3, resultados!$A$1:$ZZ$1, 0))</f>
        <v/>
      </c>
    </row>
    <row r="1237">
      <c r="A1237">
        <f>INDEX(resultados!$A$2:$ZZ$1352, 1231, MATCH($B$1, resultados!$A$1:$ZZ$1, 0))</f>
        <v/>
      </c>
      <c r="B1237">
        <f>INDEX(resultados!$A$2:$ZZ$1352, 1231, MATCH($B$2, resultados!$A$1:$ZZ$1, 0))</f>
        <v/>
      </c>
      <c r="C1237">
        <f>INDEX(resultados!$A$2:$ZZ$1352, 1231, MATCH($B$3, resultados!$A$1:$ZZ$1, 0))</f>
        <v/>
      </c>
    </row>
    <row r="1238">
      <c r="A1238">
        <f>INDEX(resultados!$A$2:$ZZ$1352, 1232, MATCH($B$1, resultados!$A$1:$ZZ$1, 0))</f>
        <v/>
      </c>
      <c r="B1238">
        <f>INDEX(resultados!$A$2:$ZZ$1352, 1232, MATCH($B$2, resultados!$A$1:$ZZ$1, 0))</f>
        <v/>
      </c>
      <c r="C1238">
        <f>INDEX(resultados!$A$2:$ZZ$1352, 1232, MATCH($B$3, resultados!$A$1:$ZZ$1, 0))</f>
        <v/>
      </c>
    </row>
    <row r="1239">
      <c r="A1239">
        <f>INDEX(resultados!$A$2:$ZZ$1352, 1233, MATCH($B$1, resultados!$A$1:$ZZ$1, 0))</f>
        <v/>
      </c>
      <c r="B1239">
        <f>INDEX(resultados!$A$2:$ZZ$1352, 1233, MATCH($B$2, resultados!$A$1:$ZZ$1, 0))</f>
        <v/>
      </c>
      <c r="C1239">
        <f>INDEX(resultados!$A$2:$ZZ$1352, 1233, MATCH($B$3, resultados!$A$1:$ZZ$1, 0))</f>
        <v/>
      </c>
    </row>
    <row r="1240">
      <c r="A1240">
        <f>INDEX(resultados!$A$2:$ZZ$1352, 1234, MATCH($B$1, resultados!$A$1:$ZZ$1, 0))</f>
        <v/>
      </c>
      <c r="B1240">
        <f>INDEX(resultados!$A$2:$ZZ$1352, 1234, MATCH($B$2, resultados!$A$1:$ZZ$1, 0))</f>
        <v/>
      </c>
      <c r="C1240">
        <f>INDEX(resultados!$A$2:$ZZ$1352, 1234, MATCH($B$3, resultados!$A$1:$ZZ$1, 0))</f>
        <v/>
      </c>
    </row>
    <row r="1241">
      <c r="A1241">
        <f>INDEX(resultados!$A$2:$ZZ$1352, 1235, MATCH($B$1, resultados!$A$1:$ZZ$1, 0))</f>
        <v/>
      </c>
      <c r="B1241">
        <f>INDEX(resultados!$A$2:$ZZ$1352, 1235, MATCH($B$2, resultados!$A$1:$ZZ$1, 0))</f>
        <v/>
      </c>
      <c r="C1241">
        <f>INDEX(resultados!$A$2:$ZZ$1352, 1235, MATCH($B$3, resultados!$A$1:$ZZ$1, 0))</f>
        <v/>
      </c>
    </row>
    <row r="1242">
      <c r="A1242">
        <f>INDEX(resultados!$A$2:$ZZ$1352, 1236, MATCH($B$1, resultados!$A$1:$ZZ$1, 0))</f>
        <v/>
      </c>
      <c r="B1242">
        <f>INDEX(resultados!$A$2:$ZZ$1352, 1236, MATCH($B$2, resultados!$A$1:$ZZ$1, 0))</f>
        <v/>
      </c>
      <c r="C1242">
        <f>INDEX(resultados!$A$2:$ZZ$1352, 1236, MATCH($B$3, resultados!$A$1:$ZZ$1, 0))</f>
        <v/>
      </c>
    </row>
    <row r="1243">
      <c r="A1243">
        <f>INDEX(resultados!$A$2:$ZZ$1352, 1237, MATCH($B$1, resultados!$A$1:$ZZ$1, 0))</f>
        <v/>
      </c>
      <c r="B1243">
        <f>INDEX(resultados!$A$2:$ZZ$1352, 1237, MATCH($B$2, resultados!$A$1:$ZZ$1, 0))</f>
        <v/>
      </c>
      <c r="C1243">
        <f>INDEX(resultados!$A$2:$ZZ$1352, 1237, MATCH($B$3, resultados!$A$1:$ZZ$1, 0))</f>
        <v/>
      </c>
    </row>
    <row r="1244">
      <c r="A1244">
        <f>INDEX(resultados!$A$2:$ZZ$1352, 1238, MATCH($B$1, resultados!$A$1:$ZZ$1, 0))</f>
        <v/>
      </c>
      <c r="B1244">
        <f>INDEX(resultados!$A$2:$ZZ$1352, 1238, MATCH($B$2, resultados!$A$1:$ZZ$1, 0))</f>
        <v/>
      </c>
      <c r="C1244">
        <f>INDEX(resultados!$A$2:$ZZ$1352, 1238, MATCH($B$3, resultados!$A$1:$ZZ$1, 0))</f>
        <v/>
      </c>
    </row>
    <row r="1245">
      <c r="A1245">
        <f>INDEX(resultados!$A$2:$ZZ$1352, 1239, MATCH($B$1, resultados!$A$1:$ZZ$1, 0))</f>
        <v/>
      </c>
      <c r="B1245">
        <f>INDEX(resultados!$A$2:$ZZ$1352, 1239, MATCH($B$2, resultados!$A$1:$ZZ$1, 0))</f>
        <v/>
      </c>
      <c r="C1245">
        <f>INDEX(resultados!$A$2:$ZZ$1352, 1239, MATCH($B$3, resultados!$A$1:$ZZ$1, 0))</f>
        <v/>
      </c>
    </row>
    <row r="1246">
      <c r="A1246">
        <f>INDEX(resultados!$A$2:$ZZ$1352, 1240, MATCH($B$1, resultados!$A$1:$ZZ$1, 0))</f>
        <v/>
      </c>
      <c r="B1246">
        <f>INDEX(resultados!$A$2:$ZZ$1352, 1240, MATCH($B$2, resultados!$A$1:$ZZ$1, 0))</f>
        <v/>
      </c>
      <c r="C1246">
        <f>INDEX(resultados!$A$2:$ZZ$1352, 1240, MATCH($B$3, resultados!$A$1:$ZZ$1, 0))</f>
        <v/>
      </c>
    </row>
    <row r="1247">
      <c r="A1247">
        <f>INDEX(resultados!$A$2:$ZZ$1352, 1241, MATCH($B$1, resultados!$A$1:$ZZ$1, 0))</f>
        <v/>
      </c>
      <c r="B1247">
        <f>INDEX(resultados!$A$2:$ZZ$1352, 1241, MATCH($B$2, resultados!$A$1:$ZZ$1, 0))</f>
        <v/>
      </c>
      <c r="C1247">
        <f>INDEX(resultados!$A$2:$ZZ$1352, 1241, MATCH($B$3, resultados!$A$1:$ZZ$1, 0))</f>
        <v/>
      </c>
    </row>
    <row r="1248">
      <c r="A1248">
        <f>INDEX(resultados!$A$2:$ZZ$1352, 1242, MATCH($B$1, resultados!$A$1:$ZZ$1, 0))</f>
        <v/>
      </c>
      <c r="B1248">
        <f>INDEX(resultados!$A$2:$ZZ$1352, 1242, MATCH($B$2, resultados!$A$1:$ZZ$1, 0))</f>
        <v/>
      </c>
      <c r="C1248">
        <f>INDEX(resultados!$A$2:$ZZ$1352, 1242, MATCH($B$3, resultados!$A$1:$ZZ$1, 0))</f>
        <v/>
      </c>
    </row>
    <row r="1249">
      <c r="A1249">
        <f>INDEX(resultados!$A$2:$ZZ$1352, 1243, MATCH($B$1, resultados!$A$1:$ZZ$1, 0))</f>
        <v/>
      </c>
      <c r="B1249">
        <f>INDEX(resultados!$A$2:$ZZ$1352, 1243, MATCH($B$2, resultados!$A$1:$ZZ$1, 0))</f>
        <v/>
      </c>
      <c r="C1249">
        <f>INDEX(resultados!$A$2:$ZZ$1352, 1243, MATCH($B$3, resultados!$A$1:$ZZ$1, 0))</f>
        <v/>
      </c>
    </row>
    <row r="1250">
      <c r="A1250">
        <f>INDEX(resultados!$A$2:$ZZ$1352, 1244, MATCH($B$1, resultados!$A$1:$ZZ$1, 0))</f>
        <v/>
      </c>
      <c r="B1250">
        <f>INDEX(resultados!$A$2:$ZZ$1352, 1244, MATCH($B$2, resultados!$A$1:$ZZ$1, 0))</f>
        <v/>
      </c>
      <c r="C1250">
        <f>INDEX(resultados!$A$2:$ZZ$1352, 1244, MATCH($B$3, resultados!$A$1:$ZZ$1, 0))</f>
        <v/>
      </c>
    </row>
    <row r="1251">
      <c r="A1251">
        <f>INDEX(resultados!$A$2:$ZZ$1352, 1245, MATCH($B$1, resultados!$A$1:$ZZ$1, 0))</f>
        <v/>
      </c>
      <c r="B1251">
        <f>INDEX(resultados!$A$2:$ZZ$1352, 1245, MATCH($B$2, resultados!$A$1:$ZZ$1, 0))</f>
        <v/>
      </c>
      <c r="C1251">
        <f>INDEX(resultados!$A$2:$ZZ$1352, 1245, MATCH($B$3, resultados!$A$1:$ZZ$1, 0))</f>
        <v/>
      </c>
    </row>
    <row r="1252">
      <c r="A1252">
        <f>INDEX(resultados!$A$2:$ZZ$1352, 1246, MATCH($B$1, resultados!$A$1:$ZZ$1, 0))</f>
        <v/>
      </c>
      <c r="B1252">
        <f>INDEX(resultados!$A$2:$ZZ$1352, 1246, MATCH($B$2, resultados!$A$1:$ZZ$1, 0))</f>
        <v/>
      </c>
      <c r="C1252">
        <f>INDEX(resultados!$A$2:$ZZ$1352, 1246, MATCH($B$3, resultados!$A$1:$ZZ$1, 0))</f>
        <v/>
      </c>
    </row>
    <row r="1253">
      <c r="A1253">
        <f>INDEX(resultados!$A$2:$ZZ$1352, 1247, MATCH($B$1, resultados!$A$1:$ZZ$1, 0))</f>
        <v/>
      </c>
      <c r="B1253">
        <f>INDEX(resultados!$A$2:$ZZ$1352, 1247, MATCH($B$2, resultados!$A$1:$ZZ$1, 0))</f>
        <v/>
      </c>
      <c r="C1253">
        <f>INDEX(resultados!$A$2:$ZZ$1352, 1247, MATCH($B$3, resultados!$A$1:$ZZ$1, 0))</f>
        <v/>
      </c>
    </row>
    <row r="1254">
      <c r="A1254">
        <f>INDEX(resultados!$A$2:$ZZ$1352, 1248, MATCH($B$1, resultados!$A$1:$ZZ$1, 0))</f>
        <v/>
      </c>
      <c r="B1254">
        <f>INDEX(resultados!$A$2:$ZZ$1352, 1248, MATCH($B$2, resultados!$A$1:$ZZ$1, 0))</f>
        <v/>
      </c>
      <c r="C1254">
        <f>INDEX(resultados!$A$2:$ZZ$1352, 1248, MATCH($B$3, resultados!$A$1:$ZZ$1, 0))</f>
        <v/>
      </c>
    </row>
    <row r="1255">
      <c r="A1255">
        <f>INDEX(resultados!$A$2:$ZZ$1352, 1249, MATCH($B$1, resultados!$A$1:$ZZ$1, 0))</f>
        <v/>
      </c>
      <c r="B1255">
        <f>INDEX(resultados!$A$2:$ZZ$1352, 1249, MATCH($B$2, resultados!$A$1:$ZZ$1, 0))</f>
        <v/>
      </c>
      <c r="C1255">
        <f>INDEX(resultados!$A$2:$ZZ$1352, 1249, MATCH($B$3, resultados!$A$1:$ZZ$1, 0))</f>
        <v/>
      </c>
    </row>
    <row r="1256">
      <c r="A1256">
        <f>INDEX(resultados!$A$2:$ZZ$1352, 1250, MATCH($B$1, resultados!$A$1:$ZZ$1, 0))</f>
        <v/>
      </c>
      <c r="B1256">
        <f>INDEX(resultados!$A$2:$ZZ$1352, 1250, MATCH($B$2, resultados!$A$1:$ZZ$1, 0))</f>
        <v/>
      </c>
      <c r="C1256">
        <f>INDEX(resultados!$A$2:$ZZ$1352, 1250, MATCH($B$3, resultados!$A$1:$ZZ$1, 0))</f>
        <v/>
      </c>
    </row>
    <row r="1257">
      <c r="A1257">
        <f>INDEX(resultados!$A$2:$ZZ$1352, 1251, MATCH($B$1, resultados!$A$1:$ZZ$1, 0))</f>
        <v/>
      </c>
      <c r="B1257">
        <f>INDEX(resultados!$A$2:$ZZ$1352, 1251, MATCH($B$2, resultados!$A$1:$ZZ$1, 0))</f>
        <v/>
      </c>
      <c r="C1257">
        <f>INDEX(resultados!$A$2:$ZZ$1352, 1251, MATCH($B$3, resultados!$A$1:$ZZ$1, 0))</f>
        <v/>
      </c>
    </row>
    <row r="1258">
      <c r="A1258">
        <f>INDEX(resultados!$A$2:$ZZ$1352, 1252, MATCH($B$1, resultados!$A$1:$ZZ$1, 0))</f>
        <v/>
      </c>
      <c r="B1258">
        <f>INDEX(resultados!$A$2:$ZZ$1352, 1252, MATCH($B$2, resultados!$A$1:$ZZ$1, 0))</f>
        <v/>
      </c>
      <c r="C1258">
        <f>INDEX(resultados!$A$2:$ZZ$1352, 1252, MATCH($B$3, resultados!$A$1:$ZZ$1, 0))</f>
        <v/>
      </c>
    </row>
    <row r="1259">
      <c r="A1259">
        <f>INDEX(resultados!$A$2:$ZZ$1352, 1253, MATCH($B$1, resultados!$A$1:$ZZ$1, 0))</f>
        <v/>
      </c>
      <c r="B1259">
        <f>INDEX(resultados!$A$2:$ZZ$1352, 1253, MATCH($B$2, resultados!$A$1:$ZZ$1, 0))</f>
        <v/>
      </c>
      <c r="C1259">
        <f>INDEX(resultados!$A$2:$ZZ$1352, 1253, MATCH($B$3, resultados!$A$1:$ZZ$1, 0))</f>
        <v/>
      </c>
    </row>
    <row r="1260">
      <c r="A1260">
        <f>INDEX(resultados!$A$2:$ZZ$1352, 1254, MATCH($B$1, resultados!$A$1:$ZZ$1, 0))</f>
        <v/>
      </c>
      <c r="B1260">
        <f>INDEX(resultados!$A$2:$ZZ$1352, 1254, MATCH($B$2, resultados!$A$1:$ZZ$1, 0))</f>
        <v/>
      </c>
      <c r="C1260">
        <f>INDEX(resultados!$A$2:$ZZ$1352, 1254, MATCH($B$3, resultados!$A$1:$ZZ$1, 0))</f>
        <v/>
      </c>
    </row>
    <row r="1261">
      <c r="A1261">
        <f>INDEX(resultados!$A$2:$ZZ$1352, 1255, MATCH($B$1, resultados!$A$1:$ZZ$1, 0))</f>
        <v/>
      </c>
      <c r="B1261">
        <f>INDEX(resultados!$A$2:$ZZ$1352, 1255, MATCH($B$2, resultados!$A$1:$ZZ$1, 0))</f>
        <v/>
      </c>
      <c r="C1261">
        <f>INDEX(resultados!$A$2:$ZZ$1352, 1255, MATCH($B$3, resultados!$A$1:$ZZ$1, 0))</f>
        <v/>
      </c>
    </row>
    <row r="1262">
      <c r="A1262">
        <f>INDEX(resultados!$A$2:$ZZ$1352, 1256, MATCH($B$1, resultados!$A$1:$ZZ$1, 0))</f>
        <v/>
      </c>
      <c r="B1262">
        <f>INDEX(resultados!$A$2:$ZZ$1352, 1256, MATCH($B$2, resultados!$A$1:$ZZ$1, 0))</f>
        <v/>
      </c>
      <c r="C1262">
        <f>INDEX(resultados!$A$2:$ZZ$1352, 1256, MATCH($B$3, resultados!$A$1:$ZZ$1, 0))</f>
        <v/>
      </c>
    </row>
    <row r="1263">
      <c r="A1263">
        <f>INDEX(resultados!$A$2:$ZZ$1352, 1257, MATCH($B$1, resultados!$A$1:$ZZ$1, 0))</f>
        <v/>
      </c>
      <c r="B1263">
        <f>INDEX(resultados!$A$2:$ZZ$1352, 1257, MATCH($B$2, resultados!$A$1:$ZZ$1, 0))</f>
        <v/>
      </c>
      <c r="C1263">
        <f>INDEX(resultados!$A$2:$ZZ$1352, 1257, MATCH($B$3, resultados!$A$1:$ZZ$1, 0))</f>
        <v/>
      </c>
    </row>
    <row r="1264">
      <c r="A1264">
        <f>INDEX(resultados!$A$2:$ZZ$1352, 1258, MATCH($B$1, resultados!$A$1:$ZZ$1, 0))</f>
        <v/>
      </c>
      <c r="B1264">
        <f>INDEX(resultados!$A$2:$ZZ$1352, 1258, MATCH($B$2, resultados!$A$1:$ZZ$1, 0))</f>
        <v/>
      </c>
      <c r="C1264">
        <f>INDEX(resultados!$A$2:$ZZ$1352, 1258, MATCH($B$3, resultados!$A$1:$ZZ$1, 0))</f>
        <v/>
      </c>
    </row>
    <row r="1265">
      <c r="A1265">
        <f>INDEX(resultados!$A$2:$ZZ$1352, 1259, MATCH($B$1, resultados!$A$1:$ZZ$1, 0))</f>
        <v/>
      </c>
      <c r="B1265">
        <f>INDEX(resultados!$A$2:$ZZ$1352, 1259, MATCH($B$2, resultados!$A$1:$ZZ$1, 0))</f>
        <v/>
      </c>
      <c r="C1265">
        <f>INDEX(resultados!$A$2:$ZZ$1352, 1259, MATCH($B$3, resultados!$A$1:$ZZ$1, 0))</f>
        <v/>
      </c>
    </row>
    <row r="1266">
      <c r="A1266">
        <f>INDEX(resultados!$A$2:$ZZ$1352, 1260, MATCH($B$1, resultados!$A$1:$ZZ$1, 0))</f>
        <v/>
      </c>
      <c r="B1266">
        <f>INDEX(resultados!$A$2:$ZZ$1352, 1260, MATCH($B$2, resultados!$A$1:$ZZ$1, 0))</f>
        <v/>
      </c>
      <c r="C1266">
        <f>INDEX(resultados!$A$2:$ZZ$1352, 1260, MATCH($B$3, resultados!$A$1:$ZZ$1, 0))</f>
        <v/>
      </c>
    </row>
    <row r="1267">
      <c r="A1267">
        <f>INDEX(resultados!$A$2:$ZZ$1352, 1261, MATCH($B$1, resultados!$A$1:$ZZ$1, 0))</f>
        <v/>
      </c>
      <c r="B1267">
        <f>INDEX(resultados!$A$2:$ZZ$1352, 1261, MATCH($B$2, resultados!$A$1:$ZZ$1, 0))</f>
        <v/>
      </c>
      <c r="C1267">
        <f>INDEX(resultados!$A$2:$ZZ$1352, 1261, MATCH($B$3, resultados!$A$1:$ZZ$1, 0))</f>
        <v/>
      </c>
    </row>
    <row r="1268">
      <c r="A1268">
        <f>INDEX(resultados!$A$2:$ZZ$1352, 1262, MATCH($B$1, resultados!$A$1:$ZZ$1, 0))</f>
        <v/>
      </c>
      <c r="B1268">
        <f>INDEX(resultados!$A$2:$ZZ$1352, 1262, MATCH($B$2, resultados!$A$1:$ZZ$1, 0))</f>
        <v/>
      </c>
      <c r="C1268">
        <f>INDEX(resultados!$A$2:$ZZ$1352, 1262, MATCH($B$3, resultados!$A$1:$ZZ$1, 0))</f>
        <v/>
      </c>
    </row>
    <row r="1269">
      <c r="A1269">
        <f>INDEX(resultados!$A$2:$ZZ$1352, 1263, MATCH($B$1, resultados!$A$1:$ZZ$1, 0))</f>
        <v/>
      </c>
      <c r="B1269">
        <f>INDEX(resultados!$A$2:$ZZ$1352, 1263, MATCH($B$2, resultados!$A$1:$ZZ$1, 0))</f>
        <v/>
      </c>
      <c r="C1269">
        <f>INDEX(resultados!$A$2:$ZZ$1352, 1263, MATCH($B$3, resultados!$A$1:$ZZ$1, 0))</f>
        <v/>
      </c>
    </row>
    <row r="1270">
      <c r="A1270">
        <f>INDEX(resultados!$A$2:$ZZ$1352, 1264, MATCH($B$1, resultados!$A$1:$ZZ$1, 0))</f>
        <v/>
      </c>
      <c r="B1270">
        <f>INDEX(resultados!$A$2:$ZZ$1352, 1264, MATCH($B$2, resultados!$A$1:$ZZ$1, 0))</f>
        <v/>
      </c>
      <c r="C1270">
        <f>INDEX(resultados!$A$2:$ZZ$1352, 1264, MATCH($B$3, resultados!$A$1:$ZZ$1, 0))</f>
        <v/>
      </c>
    </row>
    <row r="1271">
      <c r="A1271">
        <f>INDEX(resultados!$A$2:$ZZ$1352, 1265, MATCH($B$1, resultados!$A$1:$ZZ$1, 0))</f>
        <v/>
      </c>
      <c r="B1271">
        <f>INDEX(resultados!$A$2:$ZZ$1352, 1265, MATCH($B$2, resultados!$A$1:$ZZ$1, 0))</f>
        <v/>
      </c>
      <c r="C1271">
        <f>INDEX(resultados!$A$2:$ZZ$1352, 1265, MATCH($B$3, resultados!$A$1:$ZZ$1, 0))</f>
        <v/>
      </c>
    </row>
    <row r="1272">
      <c r="A1272">
        <f>INDEX(resultados!$A$2:$ZZ$1352, 1266, MATCH($B$1, resultados!$A$1:$ZZ$1, 0))</f>
        <v/>
      </c>
      <c r="B1272">
        <f>INDEX(resultados!$A$2:$ZZ$1352, 1266, MATCH($B$2, resultados!$A$1:$ZZ$1, 0))</f>
        <v/>
      </c>
      <c r="C1272">
        <f>INDEX(resultados!$A$2:$ZZ$1352, 1266, MATCH($B$3, resultados!$A$1:$ZZ$1, 0))</f>
        <v/>
      </c>
    </row>
    <row r="1273">
      <c r="A1273">
        <f>INDEX(resultados!$A$2:$ZZ$1352, 1267, MATCH($B$1, resultados!$A$1:$ZZ$1, 0))</f>
        <v/>
      </c>
      <c r="B1273">
        <f>INDEX(resultados!$A$2:$ZZ$1352, 1267, MATCH($B$2, resultados!$A$1:$ZZ$1, 0))</f>
        <v/>
      </c>
      <c r="C1273">
        <f>INDEX(resultados!$A$2:$ZZ$1352, 1267, MATCH($B$3, resultados!$A$1:$ZZ$1, 0))</f>
        <v/>
      </c>
    </row>
    <row r="1274">
      <c r="A1274">
        <f>INDEX(resultados!$A$2:$ZZ$1352, 1268, MATCH($B$1, resultados!$A$1:$ZZ$1, 0))</f>
        <v/>
      </c>
      <c r="B1274">
        <f>INDEX(resultados!$A$2:$ZZ$1352, 1268, MATCH($B$2, resultados!$A$1:$ZZ$1, 0))</f>
        <v/>
      </c>
      <c r="C1274">
        <f>INDEX(resultados!$A$2:$ZZ$1352, 1268, MATCH($B$3, resultados!$A$1:$ZZ$1, 0))</f>
        <v/>
      </c>
    </row>
    <row r="1275">
      <c r="A1275">
        <f>INDEX(resultados!$A$2:$ZZ$1352, 1269, MATCH($B$1, resultados!$A$1:$ZZ$1, 0))</f>
        <v/>
      </c>
      <c r="B1275">
        <f>INDEX(resultados!$A$2:$ZZ$1352, 1269, MATCH($B$2, resultados!$A$1:$ZZ$1, 0))</f>
        <v/>
      </c>
      <c r="C1275">
        <f>INDEX(resultados!$A$2:$ZZ$1352, 1269, MATCH($B$3, resultados!$A$1:$ZZ$1, 0))</f>
        <v/>
      </c>
    </row>
    <row r="1276">
      <c r="A1276">
        <f>INDEX(resultados!$A$2:$ZZ$1352, 1270, MATCH($B$1, resultados!$A$1:$ZZ$1, 0))</f>
        <v/>
      </c>
      <c r="B1276">
        <f>INDEX(resultados!$A$2:$ZZ$1352, 1270, MATCH($B$2, resultados!$A$1:$ZZ$1, 0))</f>
        <v/>
      </c>
      <c r="C1276">
        <f>INDEX(resultados!$A$2:$ZZ$1352, 1270, MATCH($B$3, resultados!$A$1:$ZZ$1, 0))</f>
        <v/>
      </c>
    </row>
    <row r="1277">
      <c r="A1277">
        <f>INDEX(resultados!$A$2:$ZZ$1352, 1271, MATCH($B$1, resultados!$A$1:$ZZ$1, 0))</f>
        <v/>
      </c>
      <c r="B1277">
        <f>INDEX(resultados!$A$2:$ZZ$1352, 1271, MATCH($B$2, resultados!$A$1:$ZZ$1, 0))</f>
        <v/>
      </c>
      <c r="C1277">
        <f>INDEX(resultados!$A$2:$ZZ$1352, 1271, MATCH($B$3, resultados!$A$1:$ZZ$1, 0))</f>
        <v/>
      </c>
    </row>
    <row r="1278">
      <c r="A1278">
        <f>INDEX(resultados!$A$2:$ZZ$1352, 1272, MATCH($B$1, resultados!$A$1:$ZZ$1, 0))</f>
        <v/>
      </c>
      <c r="B1278">
        <f>INDEX(resultados!$A$2:$ZZ$1352, 1272, MATCH($B$2, resultados!$A$1:$ZZ$1, 0))</f>
        <v/>
      </c>
      <c r="C1278">
        <f>INDEX(resultados!$A$2:$ZZ$1352, 1272, MATCH($B$3, resultados!$A$1:$ZZ$1, 0))</f>
        <v/>
      </c>
    </row>
    <row r="1279">
      <c r="A1279">
        <f>INDEX(resultados!$A$2:$ZZ$1352, 1273, MATCH($B$1, resultados!$A$1:$ZZ$1, 0))</f>
        <v/>
      </c>
      <c r="B1279">
        <f>INDEX(resultados!$A$2:$ZZ$1352, 1273, MATCH($B$2, resultados!$A$1:$ZZ$1, 0))</f>
        <v/>
      </c>
      <c r="C1279">
        <f>INDEX(resultados!$A$2:$ZZ$1352, 1273, MATCH($B$3, resultados!$A$1:$ZZ$1, 0))</f>
        <v/>
      </c>
    </row>
    <row r="1280">
      <c r="A1280">
        <f>INDEX(resultados!$A$2:$ZZ$1352, 1274, MATCH($B$1, resultados!$A$1:$ZZ$1, 0))</f>
        <v/>
      </c>
      <c r="B1280">
        <f>INDEX(resultados!$A$2:$ZZ$1352, 1274, MATCH($B$2, resultados!$A$1:$ZZ$1, 0))</f>
        <v/>
      </c>
      <c r="C1280">
        <f>INDEX(resultados!$A$2:$ZZ$1352, 1274, MATCH($B$3, resultados!$A$1:$ZZ$1, 0))</f>
        <v/>
      </c>
    </row>
    <row r="1281">
      <c r="A1281">
        <f>INDEX(resultados!$A$2:$ZZ$1352, 1275, MATCH($B$1, resultados!$A$1:$ZZ$1, 0))</f>
        <v/>
      </c>
      <c r="B1281">
        <f>INDEX(resultados!$A$2:$ZZ$1352, 1275, MATCH($B$2, resultados!$A$1:$ZZ$1, 0))</f>
        <v/>
      </c>
      <c r="C1281">
        <f>INDEX(resultados!$A$2:$ZZ$1352, 1275, MATCH($B$3, resultados!$A$1:$ZZ$1, 0))</f>
        <v/>
      </c>
    </row>
    <row r="1282">
      <c r="A1282">
        <f>INDEX(resultados!$A$2:$ZZ$1352, 1276, MATCH($B$1, resultados!$A$1:$ZZ$1, 0))</f>
        <v/>
      </c>
      <c r="B1282">
        <f>INDEX(resultados!$A$2:$ZZ$1352, 1276, MATCH($B$2, resultados!$A$1:$ZZ$1, 0))</f>
        <v/>
      </c>
      <c r="C1282">
        <f>INDEX(resultados!$A$2:$ZZ$1352, 1276, MATCH($B$3, resultados!$A$1:$ZZ$1, 0))</f>
        <v/>
      </c>
    </row>
    <row r="1283">
      <c r="A1283">
        <f>INDEX(resultados!$A$2:$ZZ$1352, 1277, MATCH($B$1, resultados!$A$1:$ZZ$1, 0))</f>
        <v/>
      </c>
      <c r="B1283">
        <f>INDEX(resultados!$A$2:$ZZ$1352, 1277, MATCH($B$2, resultados!$A$1:$ZZ$1, 0))</f>
        <v/>
      </c>
      <c r="C1283">
        <f>INDEX(resultados!$A$2:$ZZ$1352, 1277, MATCH($B$3, resultados!$A$1:$ZZ$1, 0))</f>
        <v/>
      </c>
    </row>
    <row r="1284">
      <c r="A1284">
        <f>INDEX(resultados!$A$2:$ZZ$1352, 1278, MATCH($B$1, resultados!$A$1:$ZZ$1, 0))</f>
        <v/>
      </c>
      <c r="B1284">
        <f>INDEX(resultados!$A$2:$ZZ$1352, 1278, MATCH($B$2, resultados!$A$1:$ZZ$1, 0))</f>
        <v/>
      </c>
      <c r="C1284">
        <f>INDEX(resultados!$A$2:$ZZ$1352, 1278, MATCH($B$3, resultados!$A$1:$ZZ$1, 0))</f>
        <v/>
      </c>
    </row>
    <row r="1285">
      <c r="A1285">
        <f>INDEX(resultados!$A$2:$ZZ$1352, 1279, MATCH($B$1, resultados!$A$1:$ZZ$1, 0))</f>
        <v/>
      </c>
      <c r="B1285">
        <f>INDEX(resultados!$A$2:$ZZ$1352, 1279, MATCH($B$2, resultados!$A$1:$ZZ$1, 0))</f>
        <v/>
      </c>
      <c r="C1285">
        <f>INDEX(resultados!$A$2:$ZZ$1352, 1279, MATCH($B$3, resultados!$A$1:$ZZ$1, 0))</f>
        <v/>
      </c>
    </row>
    <row r="1286">
      <c r="A1286">
        <f>INDEX(resultados!$A$2:$ZZ$1352, 1280, MATCH($B$1, resultados!$A$1:$ZZ$1, 0))</f>
        <v/>
      </c>
      <c r="B1286">
        <f>INDEX(resultados!$A$2:$ZZ$1352, 1280, MATCH($B$2, resultados!$A$1:$ZZ$1, 0))</f>
        <v/>
      </c>
      <c r="C1286">
        <f>INDEX(resultados!$A$2:$ZZ$1352, 1280, MATCH($B$3, resultados!$A$1:$ZZ$1, 0))</f>
        <v/>
      </c>
    </row>
    <row r="1287">
      <c r="A1287">
        <f>INDEX(resultados!$A$2:$ZZ$1352, 1281, MATCH($B$1, resultados!$A$1:$ZZ$1, 0))</f>
        <v/>
      </c>
      <c r="B1287">
        <f>INDEX(resultados!$A$2:$ZZ$1352, 1281, MATCH($B$2, resultados!$A$1:$ZZ$1, 0))</f>
        <v/>
      </c>
      <c r="C1287">
        <f>INDEX(resultados!$A$2:$ZZ$1352, 1281, MATCH($B$3, resultados!$A$1:$ZZ$1, 0))</f>
        <v/>
      </c>
    </row>
    <row r="1288">
      <c r="A1288">
        <f>INDEX(resultados!$A$2:$ZZ$1352, 1282, MATCH($B$1, resultados!$A$1:$ZZ$1, 0))</f>
        <v/>
      </c>
      <c r="B1288">
        <f>INDEX(resultados!$A$2:$ZZ$1352, 1282, MATCH($B$2, resultados!$A$1:$ZZ$1, 0))</f>
        <v/>
      </c>
      <c r="C1288">
        <f>INDEX(resultados!$A$2:$ZZ$1352, 1282, MATCH($B$3, resultados!$A$1:$ZZ$1, 0))</f>
        <v/>
      </c>
    </row>
    <row r="1289">
      <c r="A1289">
        <f>INDEX(resultados!$A$2:$ZZ$1352, 1283, MATCH($B$1, resultados!$A$1:$ZZ$1, 0))</f>
        <v/>
      </c>
      <c r="B1289">
        <f>INDEX(resultados!$A$2:$ZZ$1352, 1283, MATCH($B$2, resultados!$A$1:$ZZ$1, 0))</f>
        <v/>
      </c>
      <c r="C1289">
        <f>INDEX(resultados!$A$2:$ZZ$1352, 1283, MATCH($B$3, resultados!$A$1:$ZZ$1, 0))</f>
        <v/>
      </c>
    </row>
    <row r="1290">
      <c r="A1290">
        <f>INDEX(resultados!$A$2:$ZZ$1352, 1284, MATCH($B$1, resultados!$A$1:$ZZ$1, 0))</f>
        <v/>
      </c>
      <c r="B1290">
        <f>INDEX(resultados!$A$2:$ZZ$1352, 1284, MATCH($B$2, resultados!$A$1:$ZZ$1, 0))</f>
        <v/>
      </c>
      <c r="C1290">
        <f>INDEX(resultados!$A$2:$ZZ$1352, 1284, MATCH($B$3, resultados!$A$1:$ZZ$1, 0))</f>
        <v/>
      </c>
    </row>
    <row r="1291">
      <c r="A1291">
        <f>INDEX(resultados!$A$2:$ZZ$1352, 1285, MATCH($B$1, resultados!$A$1:$ZZ$1, 0))</f>
        <v/>
      </c>
      <c r="B1291">
        <f>INDEX(resultados!$A$2:$ZZ$1352, 1285, MATCH($B$2, resultados!$A$1:$ZZ$1, 0))</f>
        <v/>
      </c>
      <c r="C1291">
        <f>INDEX(resultados!$A$2:$ZZ$1352, 1285, MATCH($B$3, resultados!$A$1:$ZZ$1, 0))</f>
        <v/>
      </c>
    </row>
    <row r="1292">
      <c r="A1292">
        <f>INDEX(resultados!$A$2:$ZZ$1352, 1286, MATCH($B$1, resultados!$A$1:$ZZ$1, 0))</f>
        <v/>
      </c>
      <c r="B1292">
        <f>INDEX(resultados!$A$2:$ZZ$1352, 1286, MATCH($B$2, resultados!$A$1:$ZZ$1, 0))</f>
        <v/>
      </c>
      <c r="C1292">
        <f>INDEX(resultados!$A$2:$ZZ$1352, 1286, MATCH($B$3, resultados!$A$1:$ZZ$1, 0))</f>
        <v/>
      </c>
    </row>
    <row r="1293">
      <c r="A1293">
        <f>INDEX(resultados!$A$2:$ZZ$1352, 1287, MATCH($B$1, resultados!$A$1:$ZZ$1, 0))</f>
        <v/>
      </c>
      <c r="B1293">
        <f>INDEX(resultados!$A$2:$ZZ$1352, 1287, MATCH($B$2, resultados!$A$1:$ZZ$1, 0))</f>
        <v/>
      </c>
      <c r="C1293">
        <f>INDEX(resultados!$A$2:$ZZ$1352, 1287, MATCH($B$3, resultados!$A$1:$ZZ$1, 0))</f>
        <v/>
      </c>
    </row>
    <row r="1294">
      <c r="A1294">
        <f>INDEX(resultados!$A$2:$ZZ$1352, 1288, MATCH($B$1, resultados!$A$1:$ZZ$1, 0))</f>
        <v/>
      </c>
      <c r="B1294">
        <f>INDEX(resultados!$A$2:$ZZ$1352, 1288, MATCH($B$2, resultados!$A$1:$ZZ$1, 0))</f>
        <v/>
      </c>
      <c r="C1294">
        <f>INDEX(resultados!$A$2:$ZZ$1352, 1288, MATCH($B$3, resultados!$A$1:$ZZ$1, 0))</f>
        <v/>
      </c>
    </row>
    <row r="1295">
      <c r="A1295">
        <f>INDEX(resultados!$A$2:$ZZ$1352, 1289, MATCH($B$1, resultados!$A$1:$ZZ$1, 0))</f>
        <v/>
      </c>
      <c r="B1295">
        <f>INDEX(resultados!$A$2:$ZZ$1352, 1289, MATCH($B$2, resultados!$A$1:$ZZ$1, 0))</f>
        <v/>
      </c>
      <c r="C1295">
        <f>INDEX(resultados!$A$2:$ZZ$1352, 1289, MATCH($B$3, resultados!$A$1:$ZZ$1, 0))</f>
        <v/>
      </c>
    </row>
    <row r="1296">
      <c r="A1296">
        <f>INDEX(resultados!$A$2:$ZZ$1352, 1290, MATCH($B$1, resultados!$A$1:$ZZ$1, 0))</f>
        <v/>
      </c>
      <c r="B1296">
        <f>INDEX(resultados!$A$2:$ZZ$1352, 1290, MATCH($B$2, resultados!$A$1:$ZZ$1, 0))</f>
        <v/>
      </c>
      <c r="C1296">
        <f>INDEX(resultados!$A$2:$ZZ$1352, 1290, MATCH($B$3, resultados!$A$1:$ZZ$1, 0))</f>
        <v/>
      </c>
    </row>
    <row r="1297">
      <c r="A1297">
        <f>INDEX(resultados!$A$2:$ZZ$1352, 1291, MATCH($B$1, resultados!$A$1:$ZZ$1, 0))</f>
        <v/>
      </c>
      <c r="B1297">
        <f>INDEX(resultados!$A$2:$ZZ$1352, 1291, MATCH($B$2, resultados!$A$1:$ZZ$1, 0))</f>
        <v/>
      </c>
      <c r="C1297">
        <f>INDEX(resultados!$A$2:$ZZ$1352, 1291, MATCH($B$3, resultados!$A$1:$ZZ$1, 0))</f>
        <v/>
      </c>
    </row>
    <row r="1298">
      <c r="A1298">
        <f>INDEX(resultados!$A$2:$ZZ$1352, 1292, MATCH($B$1, resultados!$A$1:$ZZ$1, 0))</f>
        <v/>
      </c>
      <c r="B1298">
        <f>INDEX(resultados!$A$2:$ZZ$1352, 1292, MATCH($B$2, resultados!$A$1:$ZZ$1, 0))</f>
        <v/>
      </c>
      <c r="C1298">
        <f>INDEX(resultados!$A$2:$ZZ$1352, 1292, MATCH($B$3, resultados!$A$1:$ZZ$1, 0))</f>
        <v/>
      </c>
    </row>
    <row r="1299">
      <c r="A1299">
        <f>INDEX(resultados!$A$2:$ZZ$1352, 1293, MATCH($B$1, resultados!$A$1:$ZZ$1, 0))</f>
        <v/>
      </c>
      <c r="B1299">
        <f>INDEX(resultados!$A$2:$ZZ$1352, 1293, MATCH($B$2, resultados!$A$1:$ZZ$1, 0))</f>
        <v/>
      </c>
      <c r="C1299">
        <f>INDEX(resultados!$A$2:$ZZ$1352, 1293, MATCH($B$3, resultados!$A$1:$ZZ$1, 0))</f>
        <v/>
      </c>
    </row>
    <row r="1300">
      <c r="A1300">
        <f>INDEX(resultados!$A$2:$ZZ$1352, 1294, MATCH($B$1, resultados!$A$1:$ZZ$1, 0))</f>
        <v/>
      </c>
      <c r="B1300">
        <f>INDEX(resultados!$A$2:$ZZ$1352, 1294, MATCH($B$2, resultados!$A$1:$ZZ$1, 0))</f>
        <v/>
      </c>
      <c r="C1300">
        <f>INDEX(resultados!$A$2:$ZZ$1352, 1294, MATCH($B$3, resultados!$A$1:$ZZ$1, 0))</f>
        <v/>
      </c>
    </row>
    <row r="1301">
      <c r="A1301">
        <f>INDEX(resultados!$A$2:$ZZ$1352, 1295, MATCH($B$1, resultados!$A$1:$ZZ$1, 0))</f>
        <v/>
      </c>
      <c r="B1301">
        <f>INDEX(resultados!$A$2:$ZZ$1352, 1295, MATCH($B$2, resultados!$A$1:$ZZ$1, 0))</f>
        <v/>
      </c>
      <c r="C1301">
        <f>INDEX(resultados!$A$2:$ZZ$1352, 1295, MATCH($B$3, resultados!$A$1:$ZZ$1, 0))</f>
        <v/>
      </c>
    </row>
    <row r="1302">
      <c r="A1302">
        <f>INDEX(resultados!$A$2:$ZZ$1352, 1296, MATCH($B$1, resultados!$A$1:$ZZ$1, 0))</f>
        <v/>
      </c>
      <c r="B1302">
        <f>INDEX(resultados!$A$2:$ZZ$1352, 1296, MATCH($B$2, resultados!$A$1:$ZZ$1, 0))</f>
        <v/>
      </c>
      <c r="C1302">
        <f>INDEX(resultados!$A$2:$ZZ$1352, 1296, MATCH($B$3, resultados!$A$1:$ZZ$1, 0))</f>
        <v/>
      </c>
    </row>
    <row r="1303">
      <c r="A1303">
        <f>INDEX(resultados!$A$2:$ZZ$1352, 1297, MATCH($B$1, resultados!$A$1:$ZZ$1, 0))</f>
        <v/>
      </c>
      <c r="B1303">
        <f>INDEX(resultados!$A$2:$ZZ$1352, 1297, MATCH($B$2, resultados!$A$1:$ZZ$1, 0))</f>
        <v/>
      </c>
      <c r="C1303">
        <f>INDEX(resultados!$A$2:$ZZ$1352, 1297, MATCH($B$3, resultados!$A$1:$ZZ$1, 0))</f>
        <v/>
      </c>
    </row>
    <row r="1304">
      <c r="A1304">
        <f>INDEX(resultados!$A$2:$ZZ$1352, 1298, MATCH($B$1, resultados!$A$1:$ZZ$1, 0))</f>
        <v/>
      </c>
      <c r="B1304">
        <f>INDEX(resultados!$A$2:$ZZ$1352, 1298, MATCH($B$2, resultados!$A$1:$ZZ$1, 0))</f>
        <v/>
      </c>
      <c r="C1304">
        <f>INDEX(resultados!$A$2:$ZZ$1352, 1298, MATCH($B$3, resultados!$A$1:$ZZ$1, 0))</f>
        <v/>
      </c>
    </row>
    <row r="1305">
      <c r="A1305">
        <f>INDEX(resultados!$A$2:$ZZ$1352, 1299, MATCH($B$1, resultados!$A$1:$ZZ$1, 0))</f>
        <v/>
      </c>
      <c r="B1305">
        <f>INDEX(resultados!$A$2:$ZZ$1352, 1299, MATCH($B$2, resultados!$A$1:$ZZ$1, 0))</f>
        <v/>
      </c>
      <c r="C1305">
        <f>INDEX(resultados!$A$2:$ZZ$1352, 1299, MATCH($B$3, resultados!$A$1:$ZZ$1, 0))</f>
        <v/>
      </c>
    </row>
    <row r="1306">
      <c r="A1306">
        <f>INDEX(resultados!$A$2:$ZZ$1352, 1300, MATCH($B$1, resultados!$A$1:$ZZ$1, 0))</f>
        <v/>
      </c>
      <c r="B1306">
        <f>INDEX(resultados!$A$2:$ZZ$1352, 1300, MATCH($B$2, resultados!$A$1:$ZZ$1, 0))</f>
        <v/>
      </c>
      <c r="C1306">
        <f>INDEX(resultados!$A$2:$ZZ$1352, 1300, MATCH($B$3, resultados!$A$1:$ZZ$1, 0))</f>
        <v/>
      </c>
    </row>
    <row r="1307">
      <c r="A1307">
        <f>INDEX(resultados!$A$2:$ZZ$1352, 1301, MATCH($B$1, resultados!$A$1:$ZZ$1, 0))</f>
        <v/>
      </c>
      <c r="B1307">
        <f>INDEX(resultados!$A$2:$ZZ$1352, 1301, MATCH($B$2, resultados!$A$1:$ZZ$1, 0))</f>
        <v/>
      </c>
      <c r="C1307">
        <f>INDEX(resultados!$A$2:$ZZ$1352, 1301, MATCH($B$3, resultados!$A$1:$ZZ$1, 0))</f>
        <v/>
      </c>
    </row>
    <row r="1308">
      <c r="A1308">
        <f>INDEX(resultados!$A$2:$ZZ$1352, 1302, MATCH($B$1, resultados!$A$1:$ZZ$1, 0))</f>
        <v/>
      </c>
      <c r="B1308">
        <f>INDEX(resultados!$A$2:$ZZ$1352, 1302, MATCH($B$2, resultados!$A$1:$ZZ$1, 0))</f>
        <v/>
      </c>
      <c r="C1308">
        <f>INDEX(resultados!$A$2:$ZZ$1352, 1302, MATCH($B$3, resultados!$A$1:$ZZ$1, 0))</f>
        <v/>
      </c>
    </row>
    <row r="1309">
      <c r="A1309">
        <f>INDEX(resultados!$A$2:$ZZ$1352, 1303, MATCH($B$1, resultados!$A$1:$ZZ$1, 0))</f>
        <v/>
      </c>
      <c r="B1309">
        <f>INDEX(resultados!$A$2:$ZZ$1352, 1303, MATCH($B$2, resultados!$A$1:$ZZ$1, 0))</f>
        <v/>
      </c>
      <c r="C1309">
        <f>INDEX(resultados!$A$2:$ZZ$1352, 1303, MATCH($B$3, resultados!$A$1:$ZZ$1, 0))</f>
        <v/>
      </c>
    </row>
    <row r="1310">
      <c r="A1310">
        <f>INDEX(resultados!$A$2:$ZZ$1352, 1304, MATCH($B$1, resultados!$A$1:$ZZ$1, 0))</f>
        <v/>
      </c>
      <c r="B1310">
        <f>INDEX(resultados!$A$2:$ZZ$1352, 1304, MATCH($B$2, resultados!$A$1:$ZZ$1, 0))</f>
        <v/>
      </c>
      <c r="C1310">
        <f>INDEX(resultados!$A$2:$ZZ$1352, 1304, MATCH($B$3, resultados!$A$1:$ZZ$1, 0))</f>
        <v/>
      </c>
    </row>
    <row r="1311">
      <c r="A1311">
        <f>INDEX(resultados!$A$2:$ZZ$1352, 1305, MATCH($B$1, resultados!$A$1:$ZZ$1, 0))</f>
        <v/>
      </c>
      <c r="B1311">
        <f>INDEX(resultados!$A$2:$ZZ$1352, 1305, MATCH($B$2, resultados!$A$1:$ZZ$1, 0))</f>
        <v/>
      </c>
      <c r="C1311">
        <f>INDEX(resultados!$A$2:$ZZ$1352, 1305, MATCH($B$3, resultados!$A$1:$ZZ$1, 0))</f>
        <v/>
      </c>
    </row>
    <row r="1312">
      <c r="A1312">
        <f>INDEX(resultados!$A$2:$ZZ$1352, 1306, MATCH($B$1, resultados!$A$1:$ZZ$1, 0))</f>
        <v/>
      </c>
      <c r="B1312">
        <f>INDEX(resultados!$A$2:$ZZ$1352, 1306, MATCH($B$2, resultados!$A$1:$ZZ$1, 0))</f>
        <v/>
      </c>
      <c r="C1312">
        <f>INDEX(resultados!$A$2:$ZZ$1352, 1306, MATCH($B$3, resultados!$A$1:$ZZ$1, 0))</f>
        <v/>
      </c>
    </row>
    <row r="1313">
      <c r="A1313">
        <f>INDEX(resultados!$A$2:$ZZ$1352, 1307, MATCH($B$1, resultados!$A$1:$ZZ$1, 0))</f>
        <v/>
      </c>
      <c r="B1313">
        <f>INDEX(resultados!$A$2:$ZZ$1352, 1307, MATCH($B$2, resultados!$A$1:$ZZ$1, 0))</f>
        <v/>
      </c>
      <c r="C1313">
        <f>INDEX(resultados!$A$2:$ZZ$1352, 1307, MATCH($B$3, resultados!$A$1:$ZZ$1, 0))</f>
        <v/>
      </c>
    </row>
    <row r="1314">
      <c r="A1314">
        <f>INDEX(resultados!$A$2:$ZZ$1352, 1308, MATCH($B$1, resultados!$A$1:$ZZ$1, 0))</f>
        <v/>
      </c>
      <c r="B1314">
        <f>INDEX(resultados!$A$2:$ZZ$1352, 1308, MATCH($B$2, resultados!$A$1:$ZZ$1, 0))</f>
        <v/>
      </c>
      <c r="C1314">
        <f>INDEX(resultados!$A$2:$ZZ$1352, 1308, MATCH($B$3, resultados!$A$1:$ZZ$1, 0))</f>
        <v/>
      </c>
    </row>
    <row r="1315">
      <c r="A1315">
        <f>INDEX(resultados!$A$2:$ZZ$1352, 1309, MATCH($B$1, resultados!$A$1:$ZZ$1, 0))</f>
        <v/>
      </c>
      <c r="B1315">
        <f>INDEX(resultados!$A$2:$ZZ$1352, 1309, MATCH($B$2, resultados!$A$1:$ZZ$1, 0))</f>
        <v/>
      </c>
      <c r="C1315">
        <f>INDEX(resultados!$A$2:$ZZ$1352, 1309, MATCH($B$3, resultados!$A$1:$ZZ$1, 0))</f>
        <v/>
      </c>
    </row>
    <row r="1316">
      <c r="A1316">
        <f>INDEX(resultados!$A$2:$ZZ$1352, 1310, MATCH($B$1, resultados!$A$1:$ZZ$1, 0))</f>
        <v/>
      </c>
      <c r="B1316">
        <f>INDEX(resultados!$A$2:$ZZ$1352, 1310, MATCH($B$2, resultados!$A$1:$ZZ$1, 0))</f>
        <v/>
      </c>
      <c r="C1316">
        <f>INDEX(resultados!$A$2:$ZZ$1352, 1310, MATCH($B$3, resultados!$A$1:$ZZ$1, 0))</f>
        <v/>
      </c>
    </row>
    <row r="1317">
      <c r="A1317">
        <f>INDEX(resultados!$A$2:$ZZ$1352, 1311, MATCH($B$1, resultados!$A$1:$ZZ$1, 0))</f>
        <v/>
      </c>
      <c r="B1317">
        <f>INDEX(resultados!$A$2:$ZZ$1352, 1311, MATCH($B$2, resultados!$A$1:$ZZ$1, 0))</f>
        <v/>
      </c>
      <c r="C1317">
        <f>INDEX(resultados!$A$2:$ZZ$1352, 1311, MATCH($B$3, resultados!$A$1:$ZZ$1, 0))</f>
        <v/>
      </c>
    </row>
    <row r="1318">
      <c r="A1318">
        <f>INDEX(resultados!$A$2:$ZZ$1352, 1312, MATCH($B$1, resultados!$A$1:$ZZ$1, 0))</f>
        <v/>
      </c>
      <c r="B1318">
        <f>INDEX(resultados!$A$2:$ZZ$1352, 1312, MATCH($B$2, resultados!$A$1:$ZZ$1, 0))</f>
        <v/>
      </c>
      <c r="C1318">
        <f>INDEX(resultados!$A$2:$ZZ$1352, 1312, MATCH($B$3, resultados!$A$1:$ZZ$1, 0))</f>
        <v/>
      </c>
    </row>
    <row r="1319">
      <c r="A1319">
        <f>INDEX(resultados!$A$2:$ZZ$1352, 1313, MATCH($B$1, resultados!$A$1:$ZZ$1, 0))</f>
        <v/>
      </c>
      <c r="B1319">
        <f>INDEX(resultados!$A$2:$ZZ$1352, 1313, MATCH($B$2, resultados!$A$1:$ZZ$1, 0))</f>
        <v/>
      </c>
      <c r="C1319">
        <f>INDEX(resultados!$A$2:$ZZ$1352, 1313, MATCH($B$3, resultados!$A$1:$ZZ$1, 0))</f>
        <v/>
      </c>
    </row>
    <row r="1320">
      <c r="A1320">
        <f>INDEX(resultados!$A$2:$ZZ$1352, 1314, MATCH($B$1, resultados!$A$1:$ZZ$1, 0))</f>
        <v/>
      </c>
      <c r="B1320">
        <f>INDEX(resultados!$A$2:$ZZ$1352, 1314, MATCH($B$2, resultados!$A$1:$ZZ$1, 0))</f>
        <v/>
      </c>
      <c r="C1320">
        <f>INDEX(resultados!$A$2:$ZZ$1352, 1314, MATCH($B$3, resultados!$A$1:$ZZ$1, 0))</f>
        <v/>
      </c>
    </row>
    <row r="1321">
      <c r="A1321">
        <f>INDEX(resultados!$A$2:$ZZ$1352, 1315, MATCH($B$1, resultados!$A$1:$ZZ$1, 0))</f>
        <v/>
      </c>
      <c r="B1321">
        <f>INDEX(resultados!$A$2:$ZZ$1352, 1315, MATCH($B$2, resultados!$A$1:$ZZ$1, 0))</f>
        <v/>
      </c>
      <c r="C1321">
        <f>INDEX(resultados!$A$2:$ZZ$1352, 1315, MATCH($B$3, resultados!$A$1:$ZZ$1, 0))</f>
        <v/>
      </c>
    </row>
    <row r="1322">
      <c r="A1322">
        <f>INDEX(resultados!$A$2:$ZZ$1352, 1316, MATCH($B$1, resultados!$A$1:$ZZ$1, 0))</f>
        <v/>
      </c>
      <c r="B1322">
        <f>INDEX(resultados!$A$2:$ZZ$1352, 1316, MATCH($B$2, resultados!$A$1:$ZZ$1, 0))</f>
        <v/>
      </c>
      <c r="C1322">
        <f>INDEX(resultados!$A$2:$ZZ$1352, 1316, MATCH($B$3, resultados!$A$1:$ZZ$1, 0))</f>
        <v/>
      </c>
    </row>
    <row r="1323">
      <c r="A1323">
        <f>INDEX(resultados!$A$2:$ZZ$1352, 1317, MATCH($B$1, resultados!$A$1:$ZZ$1, 0))</f>
        <v/>
      </c>
      <c r="B1323">
        <f>INDEX(resultados!$A$2:$ZZ$1352, 1317, MATCH($B$2, resultados!$A$1:$ZZ$1, 0))</f>
        <v/>
      </c>
      <c r="C1323">
        <f>INDEX(resultados!$A$2:$ZZ$1352, 1317, MATCH($B$3, resultados!$A$1:$ZZ$1, 0))</f>
        <v/>
      </c>
    </row>
    <row r="1324">
      <c r="A1324">
        <f>INDEX(resultados!$A$2:$ZZ$1352, 1318, MATCH($B$1, resultados!$A$1:$ZZ$1, 0))</f>
        <v/>
      </c>
      <c r="B1324">
        <f>INDEX(resultados!$A$2:$ZZ$1352, 1318, MATCH($B$2, resultados!$A$1:$ZZ$1, 0))</f>
        <v/>
      </c>
      <c r="C1324">
        <f>INDEX(resultados!$A$2:$ZZ$1352, 1318, MATCH($B$3, resultados!$A$1:$ZZ$1, 0))</f>
        <v/>
      </c>
    </row>
    <row r="1325">
      <c r="A1325">
        <f>INDEX(resultados!$A$2:$ZZ$1352, 1319, MATCH($B$1, resultados!$A$1:$ZZ$1, 0))</f>
        <v/>
      </c>
      <c r="B1325">
        <f>INDEX(resultados!$A$2:$ZZ$1352, 1319, MATCH($B$2, resultados!$A$1:$ZZ$1, 0))</f>
        <v/>
      </c>
      <c r="C1325">
        <f>INDEX(resultados!$A$2:$ZZ$1352, 1319, MATCH($B$3, resultados!$A$1:$ZZ$1, 0))</f>
        <v/>
      </c>
    </row>
    <row r="1326">
      <c r="A1326">
        <f>INDEX(resultados!$A$2:$ZZ$1352, 1320, MATCH($B$1, resultados!$A$1:$ZZ$1, 0))</f>
        <v/>
      </c>
      <c r="B1326">
        <f>INDEX(resultados!$A$2:$ZZ$1352, 1320, MATCH($B$2, resultados!$A$1:$ZZ$1, 0))</f>
        <v/>
      </c>
      <c r="C1326">
        <f>INDEX(resultados!$A$2:$ZZ$1352, 1320, MATCH($B$3, resultados!$A$1:$ZZ$1, 0))</f>
        <v/>
      </c>
    </row>
    <row r="1327">
      <c r="A1327">
        <f>INDEX(resultados!$A$2:$ZZ$1352, 1321, MATCH($B$1, resultados!$A$1:$ZZ$1, 0))</f>
        <v/>
      </c>
      <c r="B1327">
        <f>INDEX(resultados!$A$2:$ZZ$1352, 1321, MATCH($B$2, resultados!$A$1:$ZZ$1, 0))</f>
        <v/>
      </c>
      <c r="C1327">
        <f>INDEX(resultados!$A$2:$ZZ$1352, 1321, MATCH($B$3, resultados!$A$1:$ZZ$1, 0))</f>
        <v/>
      </c>
    </row>
    <row r="1328">
      <c r="A1328">
        <f>INDEX(resultados!$A$2:$ZZ$1352, 1322, MATCH($B$1, resultados!$A$1:$ZZ$1, 0))</f>
        <v/>
      </c>
      <c r="B1328">
        <f>INDEX(resultados!$A$2:$ZZ$1352, 1322, MATCH($B$2, resultados!$A$1:$ZZ$1, 0))</f>
        <v/>
      </c>
      <c r="C1328">
        <f>INDEX(resultados!$A$2:$ZZ$1352, 1322, MATCH($B$3, resultados!$A$1:$ZZ$1, 0))</f>
        <v/>
      </c>
    </row>
    <row r="1329">
      <c r="A1329">
        <f>INDEX(resultados!$A$2:$ZZ$1352, 1323, MATCH($B$1, resultados!$A$1:$ZZ$1, 0))</f>
        <v/>
      </c>
      <c r="B1329">
        <f>INDEX(resultados!$A$2:$ZZ$1352, 1323, MATCH($B$2, resultados!$A$1:$ZZ$1, 0))</f>
        <v/>
      </c>
      <c r="C1329">
        <f>INDEX(resultados!$A$2:$ZZ$1352, 1323, MATCH($B$3, resultados!$A$1:$ZZ$1, 0))</f>
        <v/>
      </c>
    </row>
    <row r="1330">
      <c r="A1330">
        <f>INDEX(resultados!$A$2:$ZZ$1352, 1324, MATCH($B$1, resultados!$A$1:$ZZ$1, 0))</f>
        <v/>
      </c>
      <c r="B1330">
        <f>INDEX(resultados!$A$2:$ZZ$1352, 1324, MATCH($B$2, resultados!$A$1:$ZZ$1, 0))</f>
        <v/>
      </c>
      <c r="C1330">
        <f>INDEX(resultados!$A$2:$ZZ$1352, 1324, MATCH($B$3, resultados!$A$1:$ZZ$1, 0))</f>
        <v/>
      </c>
    </row>
    <row r="1331">
      <c r="A1331">
        <f>INDEX(resultados!$A$2:$ZZ$1352, 1325, MATCH($B$1, resultados!$A$1:$ZZ$1, 0))</f>
        <v/>
      </c>
      <c r="B1331">
        <f>INDEX(resultados!$A$2:$ZZ$1352, 1325, MATCH($B$2, resultados!$A$1:$ZZ$1, 0))</f>
        <v/>
      </c>
      <c r="C1331">
        <f>INDEX(resultados!$A$2:$ZZ$1352, 1325, MATCH($B$3, resultados!$A$1:$ZZ$1, 0))</f>
        <v/>
      </c>
    </row>
    <row r="1332">
      <c r="A1332">
        <f>INDEX(resultados!$A$2:$ZZ$1352, 1326, MATCH($B$1, resultados!$A$1:$ZZ$1, 0))</f>
        <v/>
      </c>
      <c r="B1332">
        <f>INDEX(resultados!$A$2:$ZZ$1352, 1326, MATCH($B$2, resultados!$A$1:$ZZ$1, 0))</f>
        <v/>
      </c>
      <c r="C1332">
        <f>INDEX(resultados!$A$2:$ZZ$1352, 1326, MATCH($B$3, resultados!$A$1:$ZZ$1, 0))</f>
        <v/>
      </c>
    </row>
    <row r="1333">
      <c r="A1333">
        <f>INDEX(resultados!$A$2:$ZZ$1352, 1327, MATCH($B$1, resultados!$A$1:$ZZ$1, 0))</f>
        <v/>
      </c>
      <c r="B1333">
        <f>INDEX(resultados!$A$2:$ZZ$1352, 1327, MATCH($B$2, resultados!$A$1:$ZZ$1, 0))</f>
        <v/>
      </c>
      <c r="C1333">
        <f>INDEX(resultados!$A$2:$ZZ$1352, 1327, MATCH($B$3, resultados!$A$1:$ZZ$1, 0))</f>
        <v/>
      </c>
    </row>
    <row r="1334">
      <c r="A1334">
        <f>INDEX(resultados!$A$2:$ZZ$1352, 1328, MATCH($B$1, resultados!$A$1:$ZZ$1, 0))</f>
        <v/>
      </c>
      <c r="B1334">
        <f>INDEX(resultados!$A$2:$ZZ$1352, 1328, MATCH($B$2, resultados!$A$1:$ZZ$1, 0))</f>
        <v/>
      </c>
      <c r="C1334">
        <f>INDEX(resultados!$A$2:$ZZ$1352, 1328, MATCH($B$3, resultados!$A$1:$ZZ$1, 0))</f>
        <v/>
      </c>
    </row>
    <row r="1335">
      <c r="A1335">
        <f>INDEX(resultados!$A$2:$ZZ$1352, 1329, MATCH($B$1, resultados!$A$1:$ZZ$1, 0))</f>
        <v/>
      </c>
      <c r="B1335">
        <f>INDEX(resultados!$A$2:$ZZ$1352, 1329, MATCH($B$2, resultados!$A$1:$ZZ$1, 0))</f>
        <v/>
      </c>
      <c r="C1335">
        <f>INDEX(resultados!$A$2:$ZZ$1352, 1329, MATCH($B$3, resultados!$A$1:$ZZ$1, 0))</f>
        <v/>
      </c>
    </row>
    <row r="1336">
      <c r="A1336">
        <f>INDEX(resultados!$A$2:$ZZ$1352, 1330, MATCH($B$1, resultados!$A$1:$ZZ$1, 0))</f>
        <v/>
      </c>
      <c r="B1336">
        <f>INDEX(resultados!$A$2:$ZZ$1352, 1330, MATCH($B$2, resultados!$A$1:$ZZ$1, 0))</f>
        <v/>
      </c>
      <c r="C1336">
        <f>INDEX(resultados!$A$2:$ZZ$1352, 1330, MATCH($B$3, resultados!$A$1:$ZZ$1, 0))</f>
        <v/>
      </c>
    </row>
    <row r="1337">
      <c r="A1337">
        <f>INDEX(resultados!$A$2:$ZZ$1352, 1331, MATCH($B$1, resultados!$A$1:$ZZ$1, 0))</f>
        <v/>
      </c>
      <c r="B1337">
        <f>INDEX(resultados!$A$2:$ZZ$1352, 1331, MATCH($B$2, resultados!$A$1:$ZZ$1, 0))</f>
        <v/>
      </c>
      <c r="C1337">
        <f>INDEX(resultados!$A$2:$ZZ$1352, 1331, MATCH($B$3, resultados!$A$1:$ZZ$1, 0))</f>
        <v/>
      </c>
    </row>
    <row r="1338">
      <c r="A1338">
        <f>INDEX(resultados!$A$2:$ZZ$1352, 1332, MATCH($B$1, resultados!$A$1:$ZZ$1, 0))</f>
        <v/>
      </c>
      <c r="B1338">
        <f>INDEX(resultados!$A$2:$ZZ$1352, 1332, MATCH($B$2, resultados!$A$1:$ZZ$1, 0))</f>
        <v/>
      </c>
      <c r="C1338">
        <f>INDEX(resultados!$A$2:$ZZ$1352, 1332, MATCH($B$3, resultados!$A$1:$ZZ$1, 0))</f>
        <v/>
      </c>
    </row>
    <row r="1339">
      <c r="A1339">
        <f>INDEX(resultados!$A$2:$ZZ$1352, 1333, MATCH($B$1, resultados!$A$1:$ZZ$1, 0))</f>
        <v/>
      </c>
      <c r="B1339">
        <f>INDEX(resultados!$A$2:$ZZ$1352, 1333, MATCH($B$2, resultados!$A$1:$ZZ$1, 0))</f>
        <v/>
      </c>
      <c r="C1339">
        <f>INDEX(resultados!$A$2:$ZZ$1352, 1333, MATCH($B$3, resultados!$A$1:$ZZ$1, 0))</f>
        <v/>
      </c>
    </row>
    <row r="1340">
      <c r="A1340">
        <f>INDEX(resultados!$A$2:$ZZ$1352, 1334, MATCH($B$1, resultados!$A$1:$ZZ$1, 0))</f>
        <v/>
      </c>
      <c r="B1340">
        <f>INDEX(resultados!$A$2:$ZZ$1352, 1334, MATCH($B$2, resultados!$A$1:$ZZ$1, 0))</f>
        <v/>
      </c>
      <c r="C1340">
        <f>INDEX(resultados!$A$2:$ZZ$1352, 1334, MATCH($B$3, resultados!$A$1:$ZZ$1, 0))</f>
        <v/>
      </c>
    </row>
    <row r="1341">
      <c r="A1341">
        <f>INDEX(resultados!$A$2:$ZZ$1352, 1335, MATCH($B$1, resultados!$A$1:$ZZ$1, 0))</f>
        <v/>
      </c>
      <c r="B1341">
        <f>INDEX(resultados!$A$2:$ZZ$1352, 1335, MATCH($B$2, resultados!$A$1:$ZZ$1, 0))</f>
        <v/>
      </c>
      <c r="C1341">
        <f>INDEX(resultados!$A$2:$ZZ$1352, 1335, MATCH($B$3, resultados!$A$1:$ZZ$1, 0))</f>
        <v/>
      </c>
    </row>
    <row r="1342">
      <c r="A1342">
        <f>INDEX(resultados!$A$2:$ZZ$1352, 1336, MATCH($B$1, resultados!$A$1:$ZZ$1, 0))</f>
        <v/>
      </c>
      <c r="B1342">
        <f>INDEX(resultados!$A$2:$ZZ$1352, 1336, MATCH($B$2, resultados!$A$1:$ZZ$1, 0))</f>
        <v/>
      </c>
      <c r="C1342">
        <f>INDEX(resultados!$A$2:$ZZ$1352, 1336, MATCH($B$3, resultados!$A$1:$ZZ$1, 0))</f>
        <v/>
      </c>
    </row>
    <row r="1343">
      <c r="A1343">
        <f>INDEX(resultados!$A$2:$ZZ$1352, 1337, MATCH($B$1, resultados!$A$1:$ZZ$1, 0))</f>
        <v/>
      </c>
      <c r="B1343">
        <f>INDEX(resultados!$A$2:$ZZ$1352, 1337, MATCH($B$2, resultados!$A$1:$ZZ$1, 0))</f>
        <v/>
      </c>
      <c r="C1343">
        <f>INDEX(resultados!$A$2:$ZZ$1352, 1337, MATCH($B$3, resultados!$A$1:$ZZ$1, 0))</f>
        <v/>
      </c>
    </row>
    <row r="1344">
      <c r="A1344">
        <f>INDEX(resultados!$A$2:$ZZ$1352, 1338, MATCH($B$1, resultados!$A$1:$ZZ$1, 0))</f>
        <v/>
      </c>
      <c r="B1344">
        <f>INDEX(resultados!$A$2:$ZZ$1352, 1338, MATCH($B$2, resultados!$A$1:$ZZ$1, 0))</f>
        <v/>
      </c>
      <c r="C1344">
        <f>INDEX(resultados!$A$2:$ZZ$1352, 1338, MATCH($B$3, resultados!$A$1:$ZZ$1, 0))</f>
        <v/>
      </c>
    </row>
    <row r="1345">
      <c r="A1345">
        <f>INDEX(resultados!$A$2:$ZZ$1352, 1339, MATCH($B$1, resultados!$A$1:$ZZ$1, 0))</f>
        <v/>
      </c>
      <c r="B1345">
        <f>INDEX(resultados!$A$2:$ZZ$1352, 1339, MATCH($B$2, resultados!$A$1:$ZZ$1, 0))</f>
        <v/>
      </c>
      <c r="C1345">
        <f>INDEX(resultados!$A$2:$ZZ$1352, 1339, MATCH($B$3, resultados!$A$1:$ZZ$1, 0))</f>
        <v/>
      </c>
    </row>
    <row r="1346">
      <c r="A1346">
        <f>INDEX(resultados!$A$2:$ZZ$1352, 1340, MATCH($B$1, resultados!$A$1:$ZZ$1, 0))</f>
        <v/>
      </c>
      <c r="B1346">
        <f>INDEX(resultados!$A$2:$ZZ$1352, 1340, MATCH($B$2, resultados!$A$1:$ZZ$1, 0))</f>
        <v/>
      </c>
      <c r="C1346">
        <f>INDEX(resultados!$A$2:$ZZ$1352, 1340, MATCH($B$3, resultados!$A$1:$ZZ$1, 0))</f>
        <v/>
      </c>
    </row>
    <row r="1347">
      <c r="A1347">
        <f>INDEX(resultados!$A$2:$ZZ$1352, 1341, MATCH($B$1, resultados!$A$1:$ZZ$1, 0))</f>
        <v/>
      </c>
      <c r="B1347">
        <f>INDEX(resultados!$A$2:$ZZ$1352, 1341, MATCH($B$2, resultados!$A$1:$ZZ$1, 0))</f>
        <v/>
      </c>
      <c r="C1347">
        <f>INDEX(resultados!$A$2:$ZZ$1352, 1341, MATCH($B$3, resultados!$A$1:$ZZ$1, 0))</f>
        <v/>
      </c>
    </row>
    <row r="1348">
      <c r="A1348">
        <f>INDEX(resultados!$A$2:$ZZ$1352, 1342, MATCH($B$1, resultados!$A$1:$ZZ$1, 0))</f>
        <v/>
      </c>
      <c r="B1348">
        <f>INDEX(resultados!$A$2:$ZZ$1352, 1342, MATCH($B$2, resultados!$A$1:$ZZ$1, 0))</f>
        <v/>
      </c>
      <c r="C1348">
        <f>INDEX(resultados!$A$2:$ZZ$1352, 1342, MATCH($B$3, resultados!$A$1:$ZZ$1, 0))</f>
        <v/>
      </c>
    </row>
    <row r="1349">
      <c r="A1349">
        <f>INDEX(resultados!$A$2:$ZZ$1352, 1343, MATCH($B$1, resultados!$A$1:$ZZ$1, 0))</f>
        <v/>
      </c>
      <c r="B1349">
        <f>INDEX(resultados!$A$2:$ZZ$1352, 1343, MATCH($B$2, resultados!$A$1:$ZZ$1, 0))</f>
        <v/>
      </c>
      <c r="C1349">
        <f>INDEX(resultados!$A$2:$ZZ$1352, 1343, MATCH($B$3, resultados!$A$1:$ZZ$1, 0))</f>
        <v/>
      </c>
    </row>
    <row r="1350">
      <c r="A1350">
        <f>INDEX(resultados!$A$2:$ZZ$1352, 1344, MATCH($B$1, resultados!$A$1:$ZZ$1, 0))</f>
        <v/>
      </c>
      <c r="B1350">
        <f>INDEX(resultados!$A$2:$ZZ$1352, 1344, MATCH($B$2, resultados!$A$1:$ZZ$1, 0))</f>
        <v/>
      </c>
      <c r="C1350">
        <f>INDEX(resultados!$A$2:$ZZ$1352, 1344, MATCH($B$3, resultados!$A$1:$ZZ$1, 0))</f>
        <v/>
      </c>
    </row>
    <row r="1351">
      <c r="A1351">
        <f>INDEX(resultados!$A$2:$ZZ$1352, 1345, MATCH($B$1, resultados!$A$1:$ZZ$1, 0))</f>
        <v/>
      </c>
      <c r="B1351">
        <f>INDEX(resultados!$A$2:$ZZ$1352, 1345, MATCH($B$2, resultados!$A$1:$ZZ$1, 0))</f>
        <v/>
      </c>
      <c r="C1351">
        <f>INDEX(resultados!$A$2:$ZZ$1352, 1345, MATCH($B$3, resultados!$A$1:$ZZ$1, 0))</f>
        <v/>
      </c>
    </row>
    <row r="1352">
      <c r="A1352">
        <f>INDEX(resultados!$A$2:$ZZ$1352, 1346, MATCH($B$1, resultados!$A$1:$ZZ$1, 0))</f>
        <v/>
      </c>
      <c r="B1352">
        <f>INDEX(resultados!$A$2:$ZZ$1352, 1346, MATCH($B$2, resultados!$A$1:$ZZ$1, 0))</f>
        <v/>
      </c>
      <c r="C1352">
        <f>INDEX(resultados!$A$2:$ZZ$1352, 1346, MATCH($B$3, resultados!$A$1:$ZZ$1, 0))</f>
        <v/>
      </c>
    </row>
    <row r="1353">
      <c r="A1353">
        <f>INDEX(resultados!$A$2:$ZZ$1352, 1347, MATCH($B$1, resultados!$A$1:$ZZ$1, 0))</f>
        <v/>
      </c>
      <c r="B1353">
        <f>INDEX(resultados!$A$2:$ZZ$1352, 1347, MATCH($B$2, resultados!$A$1:$ZZ$1, 0))</f>
        <v/>
      </c>
      <c r="C1353">
        <f>INDEX(resultados!$A$2:$ZZ$1352, 1347, MATCH($B$3, resultados!$A$1:$ZZ$1, 0))</f>
        <v/>
      </c>
    </row>
    <row r="1354">
      <c r="A1354">
        <f>INDEX(resultados!$A$2:$ZZ$1352, 1348, MATCH($B$1, resultados!$A$1:$ZZ$1, 0))</f>
        <v/>
      </c>
      <c r="B1354">
        <f>INDEX(resultados!$A$2:$ZZ$1352, 1348, MATCH($B$2, resultados!$A$1:$ZZ$1, 0))</f>
        <v/>
      </c>
      <c r="C1354">
        <f>INDEX(resultados!$A$2:$ZZ$1352, 1348, MATCH($B$3, resultados!$A$1:$ZZ$1, 0))</f>
        <v/>
      </c>
    </row>
    <row r="1355">
      <c r="A1355">
        <f>INDEX(resultados!$A$2:$ZZ$1352, 1349, MATCH($B$1, resultados!$A$1:$ZZ$1, 0))</f>
        <v/>
      </c>
      <c r="B1355">
        <f>INDEX(resultados!$A$2:$ZZ$1352, 1349, MATCH($B$2, resultados!$A$1:$ZZ$1, 0))</f>
        <v/>
      </c>
      <c r="C1355">
        <f>INDEX(resultados!$A$2:$ZZ$1352, 1349, MATCH($B$3, resultados!$A$1:$ZZ$1, 0))</f>
        <v/>
      </c>
    </row>
    <row r="1356">
      <c r="A1356">
        <f>INDEX(resultados!$A$2:$ZZ$1352, 1350, MATCH($B$1, resultados!$A$1:$ZZ$1, 0))</f>
        <v/>
      </c>
      <c r="B1356">
        <f>INDEX(resultados!$A$2:$ZZ$1352, 1350, MATCH($B$2, resultados!$A$1:$ZZ$1, 0))</f>
        <v/>
      </c>
      <c r="C1356">
        <f>INDEX(resultados!$A$2:$ZZ$1352, 1350, MATCH($B$3, resultados!$A$1:$ZZ$1, 0))</f>
        <v/>
      </c>
    </row>
    <row r="1357">
      <c r="A1357">
        <f>INDEX(resultados!$A$2:$ZZ$1352, 1351, MATCH($B$1, resultados!$A$1:$ZZ$1, 0))</f>
        <v/>
      </c>
      <c r="B1357">
        <f>INDEX(resultados!$A$2:$ZZ$1352, 1351, MATCH($B$2, resultados!$A$1:$ZZ$1, 0))</f>
        <v/>
      </c>
      <c r="C1357">
        <f>INDEX(resultados!$A$2:$ZZ$1352, 1351,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8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1.6499</v>
      </c>
      <c r="E2" t="n">
        <v>60.61</v>
      </c>
      <c r="F2" t="n">
        <v>37.31</v>
      </c>
      <c r="G2" t="n">
        <v>5.15</v>
      </c>
      <c r="H2" t="n">
        <v>0.07000000000000001</v>
      </c>
      <c r="I2" t="n">
        <v>435</v>
      </c>
      <c r="J2" t="n">
        <v>242.64</v>
      </c>
      <c r="K2" t="n">
        <v>58.47</v>
      </c>
      <c r="L2" t="n">
        <v>1</v>
      </c>
      <c r="M2" t="n">
        <v>433</v>
      </c>
      <c r="N2" t="n">
        <v>58.17</v>
      </c>
      <c r="O2" t="n">
        <v>30160.1</v>
      </c>
      <c r="P2" t="n">
        <v>599.09</v>
      </c>
      <c r="Q2" t="n">
        <v>1398.14</v>
      </c>
      <c r="R2" t="n">
        <v>501.66</v>
      </c>
      <c r="S2" t="n">
        <v>66.97</v>
      </c>
      <c r="T2" t="n">
        <v>212654.92</v>
      </c>
      <c r="U2" t="n">
        <v>0.13</v>
      </c>
      <c r="V2" t="n">
        <v>0.5600000000000001</v>
      </c>
      <c r="W2" t="n">
        <v>6.03</v>
      </c>
      <c r="X2" t="n">
        <v>13.13</v>
      </c>
      <c r="Y2" t="n">
        <v>1</v>
      </c>
      <c r="Z2" t="n">
        <v>10</v>
      </c>
      <c r="AA2" t="n">
        <v>2363.876013308569</v>
      </c>
      <c r="AB2" t="n">
        <v>3234.359448258479</v>
      </c>
      <c r="AC2" t="n">
        <v>2925.676721968564</v>
      </c>
      <c r="AD2" t="n">
        <v>2363876.013308569</v>
      </c>
      <c r="AE2" t="n">
        <v>3234359.448258479</v>
      </c>
      <c r="AF2" t="n">
        <v>2.044784429390532e-06</v>
      </c>
      <c r="AG2" t="n">
        <v>70.15046296296296</v>
      </c>
      <c r="AH2" t="n">
        <v>2925676.721968564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1.9695</v>
      </c>
      <c r="E3" t="n">
        <v>50.77</v>
      </c>
      <c r="F3" t="n">
        <v>33.38</v>
      </c>
      <c r="G3" t="n">
        <v>6.46</v>
      </c>
      <c r="H3" t="n">
        <v>0.09</v>
      </c>
      <c r="I3" t="n">
        <v>310</v>
      </c>
      <c r="J3" t="n">
        <v>243.08</v>
      </c>
      <c r="K3" t="n">
        <v>58.47</v>
      </c>
      <c r="L3" t="n">
        <v>1.25</v>
      </c>
      <c r="M3" t="n">
        <v>308</v>
      </c>
      <c r="N3" t="n">
        <v>58.36</v>
      </c>
      <c r="O3" t="n">
        <v>30214.33</v>
      </c>
      <c r="P3" t="n">
        <v>534.9299999999999</v>
      </c>
      <c r="Q3" t="n">
        <v>1397.97</v>
      </c>
      <c r="R3" t="n">
        <v>372.63</v>
      </c>
      <c r="S3" t="n">
        <v>66.97</v>
      </c>
      <c r="T3" t="n">
        <v>148768.12</v>
      </c>
      <c r="U3" t="n">
        <v>0.18</v>
      </c>
      <c r="V3" t="n">
        <v>0.63</v>
      </c>
      <c r="W3" t="n">
        <v>5.81</v>
      </c>
      <c r="X3" t="n">
        <v>9.199999999999999</v>
      </c>
      <c r="Y3" t="n">
        <v>1</v>
      </c>
      <c r="Z3" t="n">
        <v>10</v>
      </c>
      <c r="AA3" t="n">
        <v>1868.327087569448</v>
      </c>
      <c r="AB3" t="n">
        <v>2556.327545986373</v>
      </c>
      <c r="AC3" t="n">
        <v>2312.355232825678</v>
      </c>
      <c r="AD3" t="n">
        <v>1868327.087569448</v>
      </c>
      <c r="AE3" t="n">
        <v>2556327.545986373</v>
      </c>
      <c r="AF3" t="n">
        <v>2.440876982656315e-06</v>
      </c>
      <c r="AG3" t="n">
        <v>58.76157407407408</v>
      </c>
      <c r="AH3" t="n">
        <v>2312355.232825678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2.2026</v>
      </c>
      <c r="E4" t="n">
        <v>45.4</v>
      </c>
      <c r="F4" t="n">
        <v>31.26</v>
      </c>
      <c r="G4" t="n">
        <v>7.78</v>
      </c>
      <c r="H4" t="n">
        <v>0.11</v>
      </c>
      <c r="I4" t="n">
        <v>241</v>
      </c>
      <c r="J4" t="n">
        <v>243.52</v>
      </c>
      <c r="K4" t="n">
        <v>58.47</v>
      </c>
      <c r="L4" t="n">
        <v>1.5</v>
      </c>
      <c r="M4" t="n">
        <v>239</v>
      </c>
      <c r="N4" t="n">
        <v>58.55</v>
      </c>
      <c r="O4" t="n">
        <v>30268.64</v>
      </c>
      <c r="P4" t="n">
        <v>499.92</v>
      </c>
      <c r="Q4" t="n">
        <v>1397.94</v>
      </c>
      <c r="R4" t="n">
        <v>303.5</v>
      </c>
      <c r="S4" t="n">
        <v>66.97</v>
      </c>
      <c r="T4" t="n">
        <v>114544.47</v>
      </c>
      <c r="U4" t="n">
        <v>0.22</v>
      </c>
      <c r="V4" t="n">
        <v>0.67</v>
      </c>
      <c r="W4" t="n">
        <v>5.7</v>
      </c>
      <c r="X4" t="n">
        <v>7.09</v>
      </c>
      <c r="Y4" t="n">
        <v>1</v>
      </c>
      <c r="Z4" t="n">
        <v>10</v>
      </c>
      <c r="AA4" t="n">
        <v>1609.842453822204</v>
      </c>
      <c r="AB4" t="n">
        <v>2202.657466556176</v>
      </c>
      <c r="AC4" t="n">
        <v>1992.438929397224</v>
      </c>
      <c r="AD4" t="n">
        <v>1609842.453822204</v>
      </c>
      <c r="AE4" t="n">
        <v>2202657.466556176</v>
      </c>
      <c r="AF4" t="n">
        <v>2.729766764152728e-06</v>
      </c>
      <c r="AG4" t="n">
        <v>52.5462962962963</v>
      </c>
      <c r="AH4" t="n">
        <v>1992438.929397224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2.3795</v>
      </c>
      <c r="E5" t="n">
        <v>42.03</v>
      </c>
      <c r="F5" t="n">
        <v>29.92</v>
      </c>
      <c r="G5" t="n">
        <v>9.07</v>
      </c>
      <c r="H5" t="n">
        <v>0.13</v>
      </c>
      <c r="I5" t="n">
        <v>198</v>
      </c>
      <c r="J5" t="n">
        <v>243.96</v>
      </c>
      <c r="K5" t="n">
        <v>58.47</v>
      </c>
      <c r="L5" t="n">
        <v>1.75</v>
      </c>
      <c r="M5" t="n">
        <v>196</v>
      </c>
      <c r="N5" t="n">
        <v>58.74</v>
      </c>
      <c r="O5" t="n">
        <v>30323.01</v>
      </c>
      <c r="P5" t="n">
        <v>477.5</v>
      </c>
      <c r="Q5" t="n">
        <v>1397.5</v>
      </c>
      <c r="R5" t="n">
        <v>260.69</v>
      </c>
      <c r="S5" t="n">
        <v>66.97</v>
      </c>
      <c r="T5" t="n">
        <v>93354.2</v>
      </c>
      <c r="U5" t="n">
        <v>0.26</v>
      </c>
      <c r="V5" t="n">
        <v>0.7</v>
      </c>
      <c r="W5" t="n">
        <v>5.6</v>
      </c>
      <c r="X5" t="n">
        <v>5.75</v>
      </c>
      <c r="Y5" t="n">
        <v>1</v>
      </c>
      <c r="Z5" t="n">
        <v>10</v>
      </c>
      <c r="AA5" t="n">
        <v>1456.504558494951</v>
      </c>
      <c r="AB5" t="n">
        <v>1992.85379337892</v>
      </c>
      <c r="AC5" t="n">
        <v>1802.658624326701</v>
      </c>
      <c r="AD5" t="n">
        <v>1456504.558494951</v>
      </c>
      <c r="AE5" t="n">
        <v>1992853.79337892</v>
      </c>
      <c r="AF5" t="n">
        <v>2.949005727459102e-06</v>
      </c>
      <c r="AG5" t="n">
        <v>48.64583333333334</v>
      </c>
      <c r="AH5" t="n">
        <v>1802658.624326701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2.5155</v>
      </c>
      <c r="E6" t="n">
        <v>39.75</v>
      </c>
      <c r="F6" t="n">
        <v>29.06</v>
      </c>
      <c r="G6" t="n">
        <v>10.38</v>
      </c>
      <c r="H6" t="n">
        <v>0.15</v>
      </c>
      <c r="I6" t="n">
        <v>168</v>
      </c>
      <c r="J6" t="n">
        <v>244.41</v>
      </c>
      <c r="K6" t="n">
        <v>58.47</v>
      </c>
      <c r="L6" t="n">
        <v>2</v>
      </c>
      <c r="M6" t="n">
        <v>166</v>
      </c>
      <c r="N6" t="n">
        <v>58.93</v>
      </c>
      <c r="O6" t="n">
        <v>30377.45</v>
      </c>
      <c r="P6" t="n">
        <v>462.69</v>
      </c>
      <c r="Q6" t="n">
        <v>1397.68</v>
      </c>
      <c r="R6" t="n">
        <v>232.01</v>
      </c>
      <c r="S6" t="n">
        <v>66.97</v>
      </c>
      <c r="T6" t="n">
        <v>79164.28999999999</v>
      </c>
      <c r="U6" t="n">
        <v>0.29</v>
      </c>
      <c r="V6" t="n">
        <v>0.72</v>
      </c>
      <c r="W6" t="n">
        <v>5.57</v>
      </c>
      <c r="X6" t="n">
        <v>4.89</v>
      </c>
      <c r="Y6" t="n">
        <v>1</v>
      </c>
      <c r="Z6" t="n">
        <v>10</v>
      </c>
      <c r="AA6" t="n">
        <v>1357.288292329465</v>
      </c>
      <c r="AB6" t="n">
        <v>1857.101720898561</v>
      </c>
      <c r="AC6" t="n">
        <v>1679.862539114637</v>
      </c>
      <c r="AD6" t="n">
        <v>1357288.292329465</v>
      </c>
      <c r="AE6" t="n">
        <v>1857101.720898561</v>
      </c>
      <c r="AF6" t="n">
        <v>3.117555750125392e-06</v>
      </c>
      <c r="AG6" t="n">
        <v>46.00694444444445</v>
      </c>
      <c r="AH6" t="n">
        <v>1679862.539114637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2.6339</v>
      </c>
      <c r="E7" t="n">
        <v>37.97</v>
      </c>
      <c r="F7" t="n">
        <v>28.36</v>
      </c>
      <c r="G7" t="n">
        <v>11.74</v>
      </c>
      <c r="H7" t="n">
        <v>0.16</v>
      </c>
      <c r="I7" t="n">
        <v>145</v>
      </c>
      <c r="J7" t="n">
        <v>244.85</v>
      </c>
      <c r="K7" t="n">
        <v>58.47</v>
      </c>
      <c r="L7" t="n">
        <v>2.25</v>
      </c>
      <c r="M7" t="n">
        <v>143</v>
      </c>
      <c r="N7" t="n">
        <v>59.12</v>
      </c>
      <c r="O7" t="n">
        <v>30431.96</v>
      </c>
      <c r="P7" t="n">
        <v>450.64</v>
      </c>
      <c r="Q7" t="n">
        <v>1397.37</v>
      </c>
      <c r="R7" t="n">
        <v>208.91</v>
      </c>
      <c r="S7" t="n">
        <v>66.97</v>
      </c>
      <c r="T7" t="n">
        <v>67729.25</v>
      </c>
      <c r="U7" t="n">
        <v>0.32</v>
      </c>
      <c r="V7" t="n">
        <v>0.74</v>
      </c>
      <c r="W7" t="n">
        <v>5.54</v>
      </c>
      <c r="X7" t="n">
        <v>4.19</v>
      </c>
      <c r="Y7" t="n">
        <v>1</v>
      </c>
      <c r="Z7" t="n">
        <v>10</v>
      </c>
      <c r="AA7" t="n">
        <v>1281.698816581196</v>
      </c>
      <c r="AB7" t="n">
        <v>1753.676865407466</v>
      </c>
      <c r="AC7" t="n">
        <v>1586.308406673916</v>
      </c>
      <c r="AD7" t="n">
        <v>1281698.816581196</v>
      </c>
      <c r="AE7" t="n">
        <v>1753676.865407466</v>
      </c>
      <c r="AF7" t="n">
        <v>3.264293416917222e-06</v>
      </c>
      <c r="AG7" t="n">
        <v>43.94675925925926</v>
      </c>
      <c r="AH7" t="n">
        <v>1586308.406673916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2.7262</v>
      </c>
      <c r="E8" t="n">
        <v>36.68</v>
      </c>
      <c r="F8" t="n">
        <v>27.88</v>
      </c>
      <c r="G8" t="n">
        <v>13.07</v>
      </c>
      <c r="H8" t="n">
        <v>0.18</v>
      </c>
      <c r="I8" t="n">
        <v>128</v>
      </c>
      <c r="J8" t="n">
        <v>245.29</v>
      </c>
      <c r="K8" t="n">
        <v>58.47</v>
      </c>
      <c r="L8" t="n">
        <v>2.5</v>
      </c>
      <c r="M8" t="n">
        <v>126</v>
      </c>
      <c r="N8" t="n">
        <v>59.32</v>
      </c>
      <c r="O8" t="n">
        <v>30486.54</v>
      </c>
      <c r="P8" t="n">
        <v>442.02</v>
      </c>
      <c r="Q8" t="n">
        <v>1397.72</v>
      </c>
      <c r="R8" t="n">
        <v>192.77</v>
      </c>
      <c r="S8" t="n">
        <v>66.97</v>
      </c>
      <c r="T8" t="n">
        <v>59745.65</v>
      </c>
      <c r="U8" t="n">
        <v>0.35</v>
      </c>
      <c r="V8" t="n">
        <v>0.76</v>
      </c>
      <c r="W8" t="n">
        <v>5.52</v>
      </c>
      <c r="X8" t="n">
        <v>3.71</v>
      </c>
      <c r="Y8" t="n">
        <v>1</v>
      </c>
      <c r="Z8" t="n">
        <v>10</v>
      </c>
      <c r="AA8" t="n">
        <v>1230.072413945119</v>
      </c>
      <c r="AB8" t="n">
        <v>1683.039343724645</v>
      </c>
      <c r="AC8" t="n">
        <v>1522.41243092012</v>
      </c>
      <c r="AD8" t="n">
        <v>1230072.413945119</v>
      </c>
      <c r="AE8" t="n">
        <v>1683039.343724645</v>
      </c>
      <c r="AF8" t="n">
        <v>3.378684351417946e-06</v>
      </c>
      <c r="AG8" t="n">
        <v>42.4537037037037</v>
      </c>
      <c r="AH8" t="n">
        <v>1522412.430920119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2.8031</v>
      </c>
      <c r="E9" t="n">
        <v>35.68</v>
      </c>
      <c r="F9" t="n">
        <v>27.49</v>
      </c>
      <c r="G9" t="n">
        <v>14.34</v>
      </c>
      <c r="H9" t="n">
        <v>0.2</v>
      </c>
      <c r="I9" t="n">
        <v>115</v>
      </c>
      <c r="J9" t="n">
        <v>245.73</v>
      </c>
      <c r="K9" t="n">
        <v>58.47</v>
      </c>
      <c r="L9" t="n">
        <v>2.75</v>
      </c>
      <c r="M9" t="n">
        <v>113</v>
      </c>
      <c r="N9" t="n">
        <v>59.51</v>
      </c>
      <c r="O9" t="n">
        <v>30541.19</v>
      </c>
      <c r="P9" t="n">
        <v>434.92</v>
      </c>
      <c r="Q9" t="n">
        <v>1397.4</v>
      </c>
      <c r="R9" t="n">
        <v>180.39</v>
      </c>
      <c r="S9" t="n">
        <v>66.97</v>
      </c>
      <c r="T9" t="n">
        <v>53620.98</v>
      </c>
      <c r="U9" t="n">
        <v>0.37</v>
      </c>
      <c r="V9" t="n">
        <v>0.77</v>
      </c>
      <c r="W9" t="n">
        <v>5.49</v>
      </c>
      <c r="X9" t="n">
        <v>3.32</v>
      </c>
      <c r="Y9" t="n">
        <v>1</v>
      </c>
      <c r="Z9" t="n">
        <v>10</v>
      </c>
      <c r="AA9" t="n">
        <v>1185.554779629683</v>
      </c>
      <c r="AB9" t="n">
        <v>1622.128352474851</v>
      </c>
      <c r="AC9" t="n">
        <v>1467.314699186092</v>
      </c>
      <c r="AD9" t="n">
        <v>1185554.779629683</v>
      </c>
      <c r="AE9" t="n">
        <v>1622128.352474851</v>
      </c>
      <c r="AF9" t="n">
        <v>3.473989474528518e-06</v>
      </c>
      <c r="AG9" t="n">
        <v>41.2962962962963</v>
      </c>
      <c r="AH9" t="n">
        <v>1467314.699186092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2.8736</v>
      </c>
      <c r="E10" t="n">
        <v>34.8</v>
      </c>
      <c r="F10" t="n">
        <v>27.13</v>
      </c>
      <c r="G10" t="n">
        <v>15.65</v>
      </c>
      <c r="H10" t="n">
        <v>0.22</v>
      </c>
      <c r="I10" t="n">
        <v>104</v>
      </c>
      <c r="J10" t="n">
        <v>246.18</v>
      </c>
      <c r="K10" t="n">
        <v>58.47</v>
      </c>
      <c r="L10" t="n">
        <v>3</v>
      </c>
      <c r="M10" t="n">
        <v>102</v>
      </c>
      <c r="N10" t="n">
        <v>59.7</v>
      </c>
      <c r="O10" t="n">
        <v>30595.91</v>
      </c>
      <c r="P10" t="n">
        <v>428.08</v>
      </c>
      <c r="Q10" t="n">
        <v>1397.34</v>
      </c>
      <c r="R10" t="n">
        <v>168.99</v>
      </c>
      <c r="S10" t="n">
        <v>66.97</v>
      </c>
      <c r="T10" t="n">
        <v>47978.21</v>
      </c>
      <c r="U10" t="n">
        <v>0.4</v>
      </c>
      <c r="V10" t="n">
        <v>0.78</v>
      </c>
      <c r="W10" t="n">
        <v>5.47</v>
      </c>
      <c r="X10" t="n">
        <v>2.96</v>
      </c>
      <c r="Y10" t="n">
        <v>1</v>
      </c>
      <c r="Z10" t="n">
        <v>10</v>
      </c>
      <c r="AA10" t="n">
        <v>1153.790279655886</v>
      </c>
      <c r="AB10" t="n">
        <v>1578.666762259865</v>
      </c>
      <c r="AC10" t="n">
        <v>1428.0010221425</v>
      </c>
      <c r="AD10" t="n">
        <v>1153790.279655886</v>
      </c>
      <c r="AE10" t="n">
        <v>1578666.762259865</v>
      </c>
      <c r="AF10" t="n">
        <v>3.561362831866558e-06</v>
      </c>
      <c r="AG10" t="n">
        <v>40.27777777777778</v>
      </c>
      <c r="AH10" t="n">
        <v>1428001.0221425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2.9296</v>
      </c>
      <c r="E11" t="n">
        <v>34.13</v>
      </c>
      <c r="F11" t="n">
        <v>26.89</v>
      </c>
      <c r="G11" t="n">
        <v>16.98</v>
      </c>
      <c r="H11" t="n">
        <v>0.23</v>
      </c>
      <c r="I11" t="n">
        <v>95</v>
      </c>
      <c r="J11" t="n">
        <v>246.62</v>
      </c>
      <c r="K11" t="n">
        <v>58.47</v>
      </c>
      <c r="L11" t="n">
        <v>3.25</v>
      </c>
      <c r="M11" t="n">
        <v>93</v>
      </c>
      <c r="N11" t="n">
        <v>59.9</v>
      </c>
      <c r="O11" t="n">
        <v>30650.7</v>
      </c>
      <c r="P11" t="n">
        <v>423.43</v>
      </c>
      <c r="Q11" t="n">
        <v>1397.59</v>
      </c>
      <c r="R11" t="n">
        <v>160.98</v>
      </c>
      <c r="S11" t="n">
        <v>66.97</v>
      </c>
      <c r="T11" t="n">
        <v>44018.13</v>
      </c>
      <c r="U11" t="n">
        <v>0.42</v>
      </c>
      <c r="V11" t="n">
        <v>0.78</v>
      </c>
      <c r="W11" t="n">
        <v>5.46</v>
      </c>
      <c r="X11" t="n">
        <v>2.72</v>
      </c>
      <c r="Y11" t="n">
        <v>1</v>
      </c>
      <c r="Z11" t="n">
        <v>10</v>
      </c>
      <c r="AA11" t="n">
        <v>1118.438313978588</v>
      </c>
      <c r="AB11" t="n">
        <v>1530.296643201533</v>
      </c>
      <c r="AC11" t="n">
        <v>1384.247279359206</v>
      </c>
      <c r="AD11" t="n">
        <v>1118438.313978588</v>
      </c>
      <c r="AE11" t="n">
        <v>1530296.643201533</v>
      </c>
      <c r="AF11" t="n">
        <v>3.630765782376207e-06</v>
      </c>
      <c r="AG11" t="n">
        <v>39.50231481481482</v>
      </c>
      <c r="AH11" t="n">
        <v>1384247.279359206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2.9842</v>
      </c>
      <c r="E12" t="n">
        <v>33.51</v>
      </c>
      <c r="F12" t="n">
        <v>26.64</v>
      </c>
      <c r="G12" t="n">
        <v>18.38</v>
      </c>
      <c r="H12" t="n">
        <v>0.25</v>
      </c>
      <c r="I12" t="n">
        <v>87</v>
      </c>
      <c r="J12" t="n">
        <v>247.07</v>
      </c>
      <c r="K12" t="n">
        <v>58.47</v>
      </c>
      <c r="L12" t="n">
        <v>3.5</v>
      </c>
      <c r="M12" t="n">
        <v>85</v>
      </c>
      <c r="N12" t="n">
        <v>60.09</v>
      </c>
      <c r="O12" t="n">
        <v>30705.56</v>
      </c>
      <c r="P12" t="n">
        <v>418.51</v>
      </c>
      <c r="Q12" t="n">
        <v>1397.3</v>
      </c>
      <c r="R12" t="n">
        <v>153.42</v>
      </c>
      <c r="S12" t="n">
        <v>66.97</v>
      </c>
      <c r="T12" t="n">
        <v>40278.52</v>
      </c>
      <c r="U12" t="n">
        <v>0.44</v>
      </c>
      <c r="V12" t="n">
        <v>0.79</v>
      </c>
      <c r="W12" t="n">
        <v>5.43</v>
      </c>
      <c r="X12" t="n">
        <v>2.48</v>
      </c>
      <c r="Y12" t="n">
        <v>1</v>
      </c>
      <c r="Z12" t="n">
        <v>10</v>
      </c>
      <c r="AA12" t="n">
        <v>1093.363204315107</v>
      </c>
      <c r="AB12" t="n">
        <v>1495.987771924194</v>
      </c>
      <c r="AC12" t="n">
        <v>1353.212798603773</v>
      </c>
      <c r="AD12" t="n">
        <v>1093363.204315107</v>
      </c>
      <c r="AE12" t="n">
        <v>1495987.771924194</v>
      </c>
      <c r="AF12" t="n">
        <v>3.698433659123114e-06</v>
      </c>
      <c r="AG12" t="n">
        <v>38.78472222222222</v>
      </c>
      <c r="AH12" t="n">
        <v>1353212.798603773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3.0248</v>
      </c>
      <c r="E13" t="n">
        <v>33.06</v>
      </c>
      <c r="F13" t="n">
        <v>26.48</v>
      </c>
      <c r="G13" t="n">
        <v>19.61</v>
      </c>
      <c r="H13" t="n">
        <v>0.27</v>
      </c>
      <c r="I13" t="n">
        <v>81</v>
      </c>
      <c r="J13" t="n">
        <v>247.51</v>
      </c>
      <c r="K13" t="n">
        <v>58.47</v>
      </c>
      <c r="L13" t="n">
        <v>3.75</v>
      </c>
      <c r="M13" t="n">
        <v>79</v>
      </c>
      <c r="N13" t="n">
        <v>60.29</v>
      </c>
      <c r="O13" t="n">
        <v>30760.49</v>
      </c>
      <c r="P13" t="n">
        <v>415.11</v>
      </c>
      <c r="Q13" t="n">
        <v>1397.35</v>
      </c>
      <c r="R13" t="n">
        <v>147.97</v>
      </c>
      <c r="S13" t="n">
        <v>66.97</v>
      </c>
      <c r="T13" t="n">
        <v>37581.81</v>
      </c>
      <c r="U13" t="n">
        <v>0.45</v>
      </c>
      <c r="V13" t="n">
        <v>0.79</v>
      </c>
      <c r="W13" t="n">
        <v>5.42</v>
      </c>
      <c r="X13" t="n">
        <v>2.31</v>
      </c>
      <c r="Y13" t="n">
        <v>1</v>
      </c>
      <c r="Z13" t="n">
        <v>10</v>
      </c>
      <c r="AA13" t="n">
        <v>1072.96107869933</v>
      </c>
      <c r="AB13" t="n">
        <v>1468.07268357843</v>
      </c>
      <c r="AC13" t="n">
        <v>1327.961887110656</v>
      </c>
      <c r="AD13" t="n">
        <v>1072961.07869933</v>
      </c>
      <c r="AE13" t="n">
        <v>1468072.68357843</v>
      </c>
      <c r="AF13" t="n">
        <v>3.74875079824261e-06</v>
      </c>
      <c r="AG13" t="n">
        <v>38.26388888888889</v>
      </c>
      <c r="AH13" t="n">
        <v>1327961.887110656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3.0673</v>
      </c>
      <c r="E14" t="n">
        <v>32.6</v>
      </c>
      <c r="F14" t="n">
        <v>26.3</v>
      </c>
      <c r="G14" t="n">
        <v>21.04</v>
      </c>
      <c r="H14" t="n">
        <v>0.29</v>
      </c>
      <c r="I14" t="n">
        <v>75</v>
      </c>
      <c r="J14" t="n">
        <v>247.96</v>
      </c>
      <c r="K14" t="n">
        <v>58.47</v>
      </c>
      <c r="L14" t="n">
        <v>4</v>
      </c>
      <c r="M14" t="n">
        <v>73</v>
      </c>
      <c r="N14" t="n">
        <v>60.48</v>
      </c>
      <c r="O14" t="n">
        <v>30815.5</v>
      </c>
      <c r="P14" t="n">
        <v>411.11</v>
      </c>
      <c r="Q14" t="n">
        <v>1397.34</v>
      </c>
      <c r="R14" t="n">
        <v>142.17</v>
      </c>
      <c r="S14" t="n">
        <v>66.97</v>
      </c>
      <c r="T14" t="n">
        <v>34711.98</v>
      </c>
      <c r="U14" t="n">
        <v>0.47</v>
      </c>
      <c r="V14" t="n">
        <v>0.8</v>
      </c>
      <c r="W14" t="n">
        <v>5.42</v>
      </c>
      <c r="X14" t="n">
        <v>2.14</v>
      </c>
      <c r="Y14" t="n">
        <v>1</v>
      </c>
      <c r="Z14" t="n">
        <v>10</v>
      </c>
      <c r="AA14" t="n">
        <v>1061.781369239401</v>
      </c>
      <c r="AB14" t="n">
        <v>1452.776111881383</v>
      </c>
      <c r="AC14" t="n">
        <v>1314.125198747502</v>
      </c>
      <c r="AD14" t="n">
        <v>1061781.369239401</v>
      </c>
      <c r="AE14" t="n">
        <v>1452776.111881383</v>
      </c>
      <c r="AF14" t="n">
        <v>3.801422680325826e-06</v>
      </c>
      <c r="AG14" t="n">
        <v>37.73148148148149</v>
      </c>
      <c r="AH14" t="n">
        <v>1314125.198747502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3.104</v>
      </c>
      <c r="E15" t="n">
        <v>32.22</v>
      </c>
      <c r="F15" t="n">
        <v>26.15</v>
      </c>
      <c r="G15" t="n">
        <v>22.42</v>
      </c>
      <c r="H15" t="n">
        <v>0.3</v>
      </c>
      <c r="I15" t="n">
        <v>70</v>
      </c>
      <c r="J15" t="n">
        <v>248.4</v>
      </c>
      <c r="K15" t="n">
        <v>58.47</v>
      </c>
      <c r="L15" t="n">
        <v>4.25</v>
      </c>
      <c r="M15" t="n">
        <v>68</v>
      </c>
      <c r="N15" t="n">
        <v>60.68</v>
      </c>
      <c r="O15" t="n">
        <v>30870.57</v>
      </c>
      <c r="P15" t="n">
        <v>407.96</v>
      </c>
      <c r="Q15" t="n">
        <v>1397.35</v>
      </c>
      <c r="R15" t="n">
        <v>137.47</v>
      </c>
      <c r="S15" t="n">
        <v>66.97</v>
      </c>
      <c r="T15" t="n">
        <v>32384.64</v>
      </c>
      <c r="U15" t="n">
        <v>0.49</v>
      </c>
      <c r="V15" t="n">
        <v>0.8</v>
      </c>
      <c r="W15" t="n">
        <v>5.4</v>
      </c>
      <c r="X15" t="n">
        <v>1.99</v>
      </c>
      <c r="Y15" t="n">
        <v>1</v>
      </c>
      <c r="Z15" t="n">
        <v>10</v>
      </c>
      <c r="AA15" t="n">
        <v>1042.788589326816</v>
      </c>
      <c r="AB15" t="n">
        <v>1426.789352502671</v>
      </c>
      <c r="AC15" t="n">
        <v>1290.618579211249</v>
      </c>
      <c r="AD15" t="n">
        <v>1042788.589326816</v>
      </c>
      <c r="AE15" t="n">
        <v>1426789.352502671</v>
      </c>
      <c r="AF15" t="n">
        <v>3.846906399677685e-06</v>
      </c>
      <c r="AG15" t="n">
        <v>37.29166666666666</v>
      </c>
      <c r="AH15" t="n">
        <v>1290618.579211249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3.1338</v>
      </c>
      <c r="E16" t="n">
        <v>31.91</v>
      </c>
      <c r="F16" t="n">
        <v>26.04</v>
      </c>
      <c r="G16" t="n">
        <v>23.67</v>
      </c>
      <c r="H16" t="n">
        <v>0.32</v>
      </c>
      <c r="I16" t="n">
        <v>66</v>
      </c>
      <c r="J16" t="n">
        <v>248.85</v>
      </c>
      <c r="K16" t="n">
        <v>58.47</v>
      </c>
      <c r="L16" t="n">
        <v>4.5</v>
      </c>
      <c r="M16" t="n">
        <v>64</v>
      </c>
      <c r="N16" t="n">
        <v>60.88</v>
      </c>
      <c r="O16" t="n">
        <v>30925.72</v>
      </c>
      <c r="P16" t="n">
        <v>405.24</v>
      </c>
      <c r="Q16" t="n">
        <v>1397.21</v>
      </c>
      <c r="R16" t="n">
        <v>133.64</v>
      </c>
      <c r="S16" t="n">
        <v>66.97</v>
      </c>
      <c r="T16" t="n">
        <v>30491.38</v>
      </c>
      <c r="U16" t="n">
        <v>0.5</v>
      </c>
      <c r="V16" t="n">
        <v>0.8100000000000001</v>
      </c>
      <c r="W16" t="n">
        <v>5.4</v>
      </c>
      <c r="X16" t="n">
        <v>1.87</v>
      </c>
      <c r="Y16" t="n">
        <v>1</v>
      </c>
      <c r="Z16" t="n">
        <v>10</v>
      </c>
      <c r="AA16" t="n">
        <v>1025.598194919632</v>
      </c>
      <c r="AB16" t="n">
        <v>1403.268696488085</v>
      </c>
      <c r="AC16" t="n">
        <v>1269.342701595246</v>
      </c>
      <c r="AD16" t="n">
        <v>1025598.194919632</v>
      </c>
      <c r="AE16" t="n">
        <v>1403268.696488085</v>
      </c>
      <c r="AF16" t="n">
        <v>3.883838684056033e-06</v>
      </c>
      <c r="AG16" t="n">
        <v>36.93287037037037</v>
      </c>
      <c r="AH16" t="n">
        <v>1269342.701595246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3.1628</v>
      </c>
      <c r="E17" t="n">
        <v>31.62</v>
      </c>
      <c r="F17" t="n">
        <v>25.93</v>
      </c>
      <c r="G17" t="n">
        <v>25.1</v>
      </c>
      <c r="H17" t="n">
        <v>0.34</v>
      </c>
      <c r="I17" t="n">
        <v>62</v>
      </c>
      <c r="J17" t="n">
        <v>249.3</v>
      </c>
      <c r="K17" t="n">
        <v>58.47</v>
      </c>
      <c r="L17" t="n">
        <v>4.75</v>
      </c>
      <c r="M17" t="n">
        <v>60</v>
      </c>
      <c r="N17" t="n">
        <v>61.07</v>
      </c>
      <c r="O17" t="n">
        <v>30980.93</v>
      </c>
      <c r="P17" t="n">
        <v>402.66</v>
      </c>
      <c r="Q17" t="n">
        <v>1397.63</v>
      </c>
      <c r="R17" t="n">
        <v>129.93</v>
      </c>
      <c r="S17" t="n">
        <v>66.97</v>
      </c>
      <c r="T17" t="n">
        <v>28657.61</v>
      </c>
      <c r="U17" t="n">
        <v>0.52</v>
      </c>
      <c r="V17" t="n">
        <v>0.8100000000000001</v>
      </c>
      <c r="W17" t="n">
        <v>5.4</v>
      </c>
      <c r="X17" t="n">
        <v>1.76</v>
      </c>
      <c r="Y17" t="n">
        <v>1</v>
      </c>
      <c r="Z17" t="n">
        <v>10</v>
      </c>
      <c r="AA17" t="n">
        <v>1018.707413353612</v>
      </c>
      <c r="AB17" t="n">
        <v>1393.840425149628</v>
      </c>
      <c r="AC17" t="n">
        <v>1260.81425124067</v>
      </c>
      <c r="AD17" t="n">
        <v>1018707.413353612</v>
      </c>
      <c r="AE17" t="n">
        <v>1393840.425149628</v>
      </c>
      <c r="AF17" t="n">
        <v>3.919779497712816e-06</v>
      </c>
      <c r="AG17" t="n">
        <v>36.59722222222222</v>
      </c>
      <c r="AH17" t="n">
        <v>1260814.25124067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3.1858</v>
      </c>
      <c r="E18" t="n">
        <v>31.39</v>
      </c>
      <c r="F18" t="n">
        <v>25.85</v>
      </c>
      <c r="G18" t="n">
        <v>26.28</v>
      </c>
      <c r="H18" t="n">
        <v>0.36</v>
      </c>
      <c r="I18" t="n">
        <v>59</v>
      </c>
      <c r="J18" t="n">
        <v>249.75</v>
      </c>
      <c r="K18" t="n">
        <v>58.47</v>
      </c>
      <c r="L18" t="n">
        <v>5</v>
      </c>
      <c r="M18" t="n">
        <v>57</v>
      </c>
      <c r="N18" t="n">
        <v>61.27</v>
      </c>
      <c r="O18" t="n">
        <v>31036.22</v>
      </c>
      <c r="P18" t="n">
        <v>400.14</v>
      </c>
      <c r="Q18" t="n">
        <v>1397.31</v>
      </c>
      <c r="R18" t="n">
        <v>127.21</v>
      </c>
      <c r="S18" t="n">
        <v>66.97</v>
      </c>
      <c r="T18" t="n">
        <v>27312.15</v>
      </c>
      <c r="U18" t="n">
        <v>0.53</v>
      </c>
      <c r="V18" t="n">
        <v>0.8100000000000001</v>
      </c>
      <c r="W18" t="n">
        <v>5.39</v>
      </c>
      <c r="X18" t="n">
        <v>1.68</v>
      </c>
      <c r="Y18" t="n">
        <v>1</v>
      </c>
      <c r="Z18" t="n">
        <v>10</v>
      </c>
      <c r="AA18" t="n">
        <v>1012.912319503459</v>
      </c>
      <c r="AB18" t="n">
        <v>1385.911322082352</v>
      </c>
      <c r="AC18" t="n">
        <v>1253.641890641569</v>
      </c>
      <c r="AD18" t="n">
        <v>1012912.319503459</v>
      </c>
      <c r="AE18" t="n">
        <v>1385911.322082352</v>
      </c>
      <c r="AF18" t="n">
        <v>3.948284280957851e-06</v>
      </c>
      <c r="AG18" t="n">
        <v>36.33101851851852</v>
      </c>
      <c r="AH18" t="n">
        <v>1253641.890641569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3.209</v>
      </c>
      <c r="E19" t="n">
        <v>31.16</v>
      </c>
      <c r="F19" t="n">
        <v>25.76</v>
      </c>
      <c r="G19" t="n">
        <v>27.6</v>
      </c>
      <c r="H19" t="n">
        <v>0.37</v>
      </c>
      <c r="I19" t="n">
        <v>56</v>
      </c>
      <c r="J19" t="n">
        <v>250.2</v>
      </c>
      <c r="K19" t="n">
        <v>58.47</v>
      </c>
      <c r="L19" t="n">
        <v>5.25</v>
      </c>
      <c r="M19" t="n">
        <v>54</v>
      </c>
      <c r="N19" t="n">
        <v>61.47</v>
      </c>
      <c r="O19" t="n">
        <v>31091.59</v>
      </c>
      <c r="P19" t="n">
        <v>398.17</v>
      </c>
      <c r="Q19" t="n">
        <v>1397.27</v>
      </c>
      <c r="R19" t="n">
        <v>124.12</v>
      </c>
      <c r="S19" t="n">
        <v>66.97</v>
      </c>
      <c r="T19" t="n">
        <v>25781.89</v>
      </c>
      <c r="U19" t="n">
        <v>0.54</v>
      </c>
      <c r="V19" t="n">
        <v>0.82</v>
      </c>
      <c r="W19" t="n">
        <v>5.4</v>
      </c>
      <c r="X19" t="n">
        <v>1.59</v>
      </c>
      <c r="Y19" t="n">
        <v>1</v>
      </c>
      <c r="Z19" t="n">
        <v>10</v>
      </c>
      <c r="AA19" t="n">
        <v>997.7910432013269</v>
      </c>
      <c r="AB19" t="n">
        <v>1365.221724742146</v>
      </c>
      <c r="AC19" t="n">
        <v>1234.92687943348</v>
      </c>
      <c r="AD19" t="n">
        <v>997791.043201327</v>
      </c>
      <c r="AE19" t="n">
        <v>1365221.724742146</v>
      </c>
      <c r="AF19" t="n">
        <v>3.977036931883277e-06</v>
      </c>
      <c r="AG19" t="n">
        <v>36.06481481481482</v>
      </c>
      <c r="AH19" t="n">
        <v>1234926.87943348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3.2355</v>
      </c>
      <c r="E20" t="n">
        <v>30.91</v>
      </c>
      <c r="F20" t="n">
        <v>25.65</v>
      </c>
      <c r="G20" t="n">
        <v>29.03</v>
      </c>
      <c r="H20" t="n">
        <v>0.39</v>
      </c>
      <c r="I20" t="n">
        <v>53</v>
      </c>
      <c r="J20" t="n">
        <v>250.64</v>
      </c>
      <c r="K20" t="n">
        <v>58.47</v>
      </c>
      <c r="L20" t="n">
        <v>5.5</v>
      </c>
      <c r="M20" t="n">
        <v>51</v>
      </c>
      <c r="N20" t="n">
        <v>61.67</v>
      </c>
      <c r="O20" t="n">
        <v>31147.02</v>
      </c>
      <c r="P20" t="n">
        <v>395.19</v>
      </c>
      <c r="Q20" t="n">
        <v>1397.35</v>
      </c>
      <c r="R20" t="n">
        <v>120.67</v>
      </c>
      <c r="S20" t="n">
        <v>66.97</v>
      </c>
      <c r="T20" t="n">
        <v>24071.91</v>
      </c>
      <c r="U20" t="n">
        <v>0.5600000000000001</v>
      </c>
      <c r="V20" t="n">
        <v>0.82</v>
      </c>
      <c r="W20" t="n">
        <v>5.38</v>
      </c>
      <c r="X20" t="n">
        <v>1.48</v>
      </c>
      <c r="Y20" t="n">
        <v>1</v>
      </c>
      <c r="Z20" t="n">
        <v>10</v>
      </c>
      <c r="AA20" t="n">
        <v>991.1612132722801</v>
      </c>
      <c r="AB20" t="n">
        <v>1356.150498945771</v>
      </c>
      <c r="AC20" t="n">
        <v>1226.721398695565</v>
      </c>
      <c r="AD20" t="n">
        <v>991161.2132722801</v>
      </c>
      <c r="AE20" t="n">
        <v>1356150.498945771</v>
      </c>
      <c r="AF20" t="n">
        <v>4.009879399535164e-06</v>
      </c>
      <c r="AG20" t="n">
        <v>35.77546296296296</v>
      </c>
      <c r="AH20" t="n">
        <v>1226721.398695565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3.2567</v>
      </c>
      <c r="E21" t="n">
        <v>30.71</v>
      </c>
      <c r="F21" t="n">
        <v>25.59</v>
      </c>
      <c r="G21" t="n">
        <v>30.71</v>
      </c>
      <c r="H21" t="n">
        <v>0.41</v>
      </c>
      <c r="I21" t="n">
        <v>50</v>
      </c>
      <c r="J21" t="n">
        <v>251.09</v>
      </c>
      <c r="K21" t="n">
        <v>58.47</v>
      </c>
      <c r="L21" t="n">
        <v>5.75</v>
      </c>
      <c r="M21" t="n">
        <v>48</v>
      </c>
      <c r="N21" t="n">
        <v>61.87</v>
      </c>
      <c r="O21" t="n">
        <v>31202.53</v>
      </c>
      <c r="P21" t="n">
        <v>393.16</v>
      </c>
      <c r="Q21" t="n">
        <v>1397.35</v>
      </c>
      <c r="R21" t="n">
        <v>118.76</v>
      </c>
      <c r="S21" t="n">
        <v>66.97</v>
      </c>
      <c r="T21" t="n">
        <v>23132.01</v>
      </c>
      <c r="U21" t="n">
        <v>0.5600000000000001</v>
      </c>
      <c r="V21" t="n">
        <v>0.82</v>
      </c>
      <c r="W21" t="n">
        <v>5.38</v>
      </c>
      <c r="X21" t="n">
        <v>1.42</v>
      </c>
      <c r="Y21" t="n">
        <v>1</v>
      </c>
      <c r="Z21" t="n">
        <v>10</v>
      </c>
      <c r="AA21" t="n">
        <v>976.5984408196143</v>
      </c>
      <c r="AB21" t="n">
        <v>1336.225071211856</v>
      </c>
      <c r="AC21" t="n">
        <v>1208.697625819061</v>
      </c>
      <c r="AD21" t="n">
        <v>976598.4408196143</v>
      </c>
      <c r="AE21" t="n">
        <v>1336225.071211856</v>
      </c>
      <c r="AF21" t="n">
        <v>4.036153373656675e-06</v>
      </c>
      <c r="AG21" t="n">
        <v>35.54398148148149</v>
      </c>
      <c r="AH21" t="n">
        <v>1208697.625819061</v>
      </c>
    </row>
    <row r="22">
      <c r="A22" t="n">
        <v>20</v>
      </c>
      <c r="B22" t="n">
        <v>125</v>
      </c>
      <c r="C22" t="inlineStr">
        <is>
          <t xml:space="preserve">CONCLUIDO	</t>
        </is>
      </c>
      <c r="D22" t="n">
        <v>3.2747</v>
      </c>
      <c r="E22" t="n">
        <v>30.54</v>
      </c>
      <c r="F22" t="n">
        <v>25.51</v>
      </c>
      <c r="G22" t="n">
        <v>31.89</v>
      </c>
      <c r="H22" t="n">
        <v>0.42</v>
      </c>
      <c r="I22" t="n">
        <v>48</v>
      </c>
      <c r="J22" t="n">
        <v>251.55</v>
      </c>
      <c r="K22" t="n">
        <v>58.47</v>
      </c>
      <c r="L22" t="n">
        <v>6</v>
      </c>
      <c r="M22" t="n">
        <v>46</v>
      </c>
      <c r="N22" t="n">
        <v>62.07</v>
      </c>
      <c r="O22" t="n">
        <v>31258.11</v>
      </c>
      <c r="P22" t="n">
        <v>391.55</v>
      </c>
      <c r="Q22" t="n">
        <v>1397.31</v>
      </c>
      <c r="R22" t="n">
        <v>116.5</v>
      </c>
      <c r="S22" t="n">
        <v>66.97</v>
      </c>
      <c r="T22" t="n">
        <v>22012.82</v>
      </c>
      <c r="U22" t="n">
        <v>0.57</v>
      </c>
      <c r="V22" t="n">
        <v>0.82</v>
      </c>
      <c r="W22" t="n">
        <v>5.37</v>
      </c>
      <c r="X22" t="n">
        <v>1.35</v>
      </c>
      <c r="Y22" t="n">
        <v>1</v>
      </c>
      <c r="Z22" t="n">
        <v>10</v>
      </c>
      <c r="AA22" t="n">
        <v>972.4536248781569</v>
      </c>
      <c r="AB22" t="n">
        <v>1330.55395118438</v>
      </c>
      <c r="AC22" t="n">
        <v>1203.567749527541</v>
      </c>
      <c r="AD22" t="n">
        <v>972453.6248781569</v>
      </c>
      <c r="AE22" t="n">
        <v>1330553.95118438</v>
      </c>
      <c r="AF22" t="n">
        <v>4.058461464891919e-06</v>
      </c>
      <c r="AG22" t="n">
        <v>35.34722222222222</v>
      </c>
      <c r="AH22" t="n">
        <v>1203567.749527541</v>
      </c>
    </row>
    <row r="23">
      <c r="A23" t="n">
        <v>21</v>
      </c>
      <c r="B23" t="n">
        <v>125</v>
      </c>
      <c r="C23" t="inlineStr">
        <is>
          <t xml:space="preserve">CONCLUIDO	</t>
        </is>
      </c>
      <c r="D23" t="n">
        <v>3.2897</v>
      </c>
      <c r="E23" t="n">
        <v>30.4</v>
      </c>
      <c r="F23" t="n">
        <v>25.47</v>
      </c>
      <c r="G23" t="n">
        <v>33.22</v>
      </c>
      <c r="H23" t="n">
        <v>0.44</v>
      </c>
      <c r="I23" t="n">
        <v>46</v>
      </c>
      <c r="J23" t="n">
        <v>252</v>
      </c>
      <c r="K23" t="n">
        <v>58.47</v>
      </c>
      <c r="L23" t="n">
        <v>6.25</v>
      </c>
      <c r="M23" t="n">
        <v>44</v>
      </c>
      <c r="N23" t="n">
        <v>62.27</v>
      </c>
      <c r="O23" t="n">
        <v>31313.77</v>
      </c>
      <c r="P23" t="n">
        <v>389.59</v>
      </c>
      <c r="Q23" t="n">
        <v>1397.33</v>
      </c>
      <c r="R23" t="n">
        <v>114.77</v>
      </c>
      <c r="S23" t="n">
        <v>66.97</v>
      </c>
      <c r="T23" t="n">
        <v>21158.52</v>
      </c>
      <c r="U23" t="n">
        <v>0.58</v>
      </c>
      <c r="V23" t="n">
        <v>0.83</v>
      </c>
      <c r="W23" t="n">
        <v>5.37</v>
      </c>
      <c r="X23" t="n">
        <v>1.3</v>
      </c>
      <c r="Y23" t="n">
        <v>1</v>
      </c>
      <c r="Z23" t="n">
        <v>10</v>
      </c>
      <c r="AA23" t="n">
        <v>968.813126778959</v>
      </c>
      <c r="AB23" t="n">
        <v>1325.572861077616</v>
      </c>
      <c r="AC23" t="n">
        <v>1199.062047669563</v>
      </c>
      <c r="AD23" t="n">
        <v>968813.1267789591</v>
      </c>
      <c r="AE23" t="n">
        <v>1325572.861077616</v>
      </c>
      <c r="AF23" t="n">
        <v>4.077051540921288e-06</v>
      </c>
      <c r="AG23" t="n">
        <v>35.18518518518518</v>
      </c>
      <c r="AH23" t="n">
        <v>1199062.047669563</v>
      </c>
    </row>
    <row r="24">
      <c r="A24" t="n">
        <v>22</v>
      </c>
      <c r="B24" t="n">
        <v>125</v>
      </c>
      <c r="C24" t="inlineStr">
        <is>
          <t xml:space="preserve">CONCLUIDO	</t>
        </is>
      </c>
      <c r="D24" t="n">
        <v>3.3046</v>
      </c>
      <c r="E24" t="n">
        <v>30.26</v>
      </c>
      <c r="F24" t="n">
        <v>25.43</v>
      </c>
      <c r="G24" t="n">
        <v>34.67</v>
      </c>
      <c r="H24" t="n">
        <v>0.46</v>
      </c>
      <c r="I24" t="n">
        <v>44</v>
      </c>
      <c r="J24" t="n">
        <v>252.45</v>
      </c>
      <c r="K24" t="n">
        <v>58.47</v>
      </c>
      <c r="L24" t="n">
        <v>6.5</v>
      </c>
      <c r="M24" t="n">
        <v>42</v>
      </c>
      <c r="N24" t="n">
        <v>62.47</v>
      </c>
      <c r="O24" t="n">
        <v>31369.49</v>
      </c>
      <c r="P24" t="n">
        <v>387.93</v>
      </c>
      <c r="Q24" t="n">
        <v>1397.25</v>
      </c>
      <c r="R24" t="n">
        <v>113.25</v>
      </c>
      <c r="S24" t="n">
        <v>66.97</v>
      </c>
      <c r="T24" t="n">
        <v>20409.09</v>
      </c>
      <c r="U24" t="n">
        <v>0.59</v>
      </c>
      <c r="V24" t="n">
        <v>0.83</v>
      </c>
      <c r="W24" t="n">
        <v>5.38</v>
      </c>
      <c r="X24" t="n">
        <v>1.26</v>
      </c>
      <c r="Y24" t="n">
        <v>1</v>
      </c>
      <c r="Z24" t="n">
        <v>10</v>
      </c>
      <c r="AA24" t="n">
        <v>965.4381349913331</v>
      </c>
      <c r="AB24" t="n">
        <v>1320.955048419657</v>
      </c>
      <c r="AC24" t="n">
        <v>1194.884952570538</v>
      </c>
      <c r="AD24" t="n">
        <v>965438.1349913331</v>
      </c>
      <c r="AE24" t="n">
        <v>1320955.048419657</v>
      </c>
      <c r="AF24" t="n">
        <v>4.095517683110463e-06</v>
      </c>
      <c r="AG24" t="n">
        <v>35.02314814814815</v>
      </c>
      <c r="AH24" t="n">
        <v>1194884.952570539</v>
      </c>
    </row>
    <row r="25">
      <c r="A25" t="n">
        <v>23</v>
      </c>
      <c r="B25" t="n">
        <v>125</v>
      </c>
      <c r="C25" t="inlineStr">
        <is>
          <t xml:space="preserve">CONCLUIDO	</t>
        </is>
      </c>
      <c r="D25" t="n">
        <v>3.3248</v>
      </c>
      <c r="E25" t="n">
        <v>30.08</v>
      </c>
      <c r="F25" t="n">
        <v>25.34</v>
      </c>
      <c r="G25" t="n">
        <v>36.2</v>
      </c>
      <c r="H25" t="n">
        <v>0.47</v>
      </c>
      <c r="I25" t="n">
        <v>42</v>
      </c>
      <c r="J25" t="n">
        <v>252.9</v>
      </c>
      <c r="K25" t="n">
        <v>58.47</v>
      </c>
      <c r="L25" t="n">
        <v>6.75</v>
      </c>
      <c r="M25" t="n">
        <v>40</v>
      </c>
      <c r="N25" t="n">
        <v>62.68</v>
      </c>
      <c r="O25" t="n">
        <v>31425.3</v>
      </c>
      <c r="P25" t="n">
        <v>385.69</v>
      </c>
      <c r="Q25" t="n">
        <v>1397.3</v>
      </c>
      <c r="R25" t="n">
        <v>110.35</v>
      </c>
      <c r="S25" t="n">
        <v>66.97</v>
      </c>
      <c r="T25" t="n">
        <v>18967.52</v>
      </c>
      <c r="U25" t="n">
        <v>0.61</v>
      </c>
      <c r="V25" t="n">
        <v>0.83</v>
      </c>
      <c r="W25" t="n">
        <v>5.37</v>
      </c>
      <c r="X25" t="n">
        <v>1.17</v>
      </c>
      <c r="Y25" t="n">
        <v>1</v>
      </c>
      <c r="Z25" t="n">
        <v>10</v>
      </c>
      <c r="AA25" t="n">
        <v>950.7799795120375</v>
      </c>
      <c r="AB25" t="n">
        <v>1300.899113420705</v>
      </c>
      <c r="AC25" t="n">
        <v>1176.743127859205</v>
      </c>
      <c r="AD25" t="n">
        <v>950779.9795120375</v>
      </c>
      <c r="AE25" t="n">
        <v>1300899.113420705</v>
      </c>
      <c r="AF25" t="n">
        <v>4.120552318830015e-06</v>
      </c>
      <c r="AG25" t="n">
        <v>34.81481481481482</v>
      </c>
      <c r="AH25" t="n">
        <v>1176743.127859205</v>
      </c>
    </row>
    <row r="26">
      <c r="A26" t="n">
        <v>24</v>
      </c>
      <c r="B26" t="n">
        <v>125</v>
      </c>
      <c r="C26" t="inlineStr">
        <is>
          <t xml:space="preserve">CONCLUIDO	</t>
        </is>
      </c>
      <c r="D26" t="n">
        <v>3.3304</v>
      </c>
      <c r="E26" t="n">
        <v>30.03</v>
      </c>
      <c r="F26" t="n">
        <v>25.33</v>
      </c>
      <c r="G26" t="n">
        <v>37.07</v>
      </c>
      <c r="H26" t="n">
        <v>0.49</v>
      </c>
      <c r="I26" t="n">
        <v>41</v>
      </c>
      <c r="J26" t="n">
        <v>253.35</v>
      </c>
      <c r="K26" t="n">
        <v>58.47</v>
      </c>
      <c r="L26" t="n">
        <v>7</v>
      </c>
      <c r="M26" t="n">
        <v>39</v>
      </c>
      <c r="N26" t="n">
        <v>62.88</v>
      </c>
      <c r="O26" t="n">
        <v>31481.17</v>
      </c>
      <c r="P26" t="n">
        <v>384.64</v>
      </c>
      <c r="Q26" t="n">
        <v>1397.32</v>
      </c>
      <c r="R26" t="n">
        <v>110.06</v>
      </c>
      <c r="S26" t="n">
        <v>66.97</v>
      </c>
      <c r="T26" t="n">
        <v>18826.23</v>
      </c>
      <c r="U26" t="n">
        <v>0.61</v>
      </c>
      <c r="V26" t="n">
        <v>0.83</v>
      </c>
      <c r="W26" t="n">
        <v>5.38</v>
      </c>
      <c r="X26" t="n">
        <v>1.17</v>
      </c>
      <c r="Y26" t="n">
        <v>1</v>
      </c>
      <c r="Z26" t="n">
        <v>10</v>
      </c>
      <c r="AA26" t="n">
        <v>949.2534299264981</v>
      </c>
      <c r="AB26" t="n">
        <v>1298.810420931155</v>
      </c>
      <c r="AC26" t="n">
        <v>1174.85377724936</v>
      </c>
      <c r="AD26" t="n">
        <v>949253.4299264981</v>
      </c>
      <c r="AE26" t="n">
        <v>1298810.420931155</v>
      </c>
      <c r="AF26" t="n">
        <v>4.12749261388098e-06</v>
      </c>
      <c r="AG26" t="n">
        <v>34.75694444444445</v>
      </c>
      <c r="AH26" t="n">
        <v>1174853.77724936</v>
      </c>
    </row>
    <row r="27">
      <c r="A27" t="n">
        <v>25</v>
      </c>
      <c r="B27" t="n">
        <v>125</v>
      </c>
      <c r="C27" t="inlineStr">
        <is>
          <t xml:space="preserve">CONCLUIDO	</t>
        </is>
      </c>
      <c r="D27" t="n">
        <v>3.3475</v>
      </c>
      <c r="E27" t="n">
        <v>29.87</v>
      </c>
      <c r="F27" t="n">
        <v>25.27</v>
      </c>
      <c r="G27" t="n">
        <v>38.88</v>
      </c>
      <c r="H27" t="n">
        <v>0.51</v>
      </c>
      <c r="I27" t="n">
        <v>39</v>
      </c>
      <c r="J27" t="n">
        <v>253.81</v>
      </c>
      <c r="K27" t="n">
        <v>58.47</v>
      </c>
      <c r="L27" t="n">
        <v>7.25</v>
      </c>
      <c r="M27" t="n">
        <v>37</v>
      </c>
      <c r="N27" t="n">
        <v>63.08</v>
      </c>
      <c r="O27" t="n">
        <v>31537.13</v>
      </c>
      <c r="P27" t="n">
        <v>382.79</v>
      </c>
      <c r="Q27" t="n">
        <v>1397.23</v>
      </c>
      <c r="R27" t="n">
        <v>108.47</v>
      </c>
      <c r="S27" t="n">
        <v>66.97</v>
      </c>
      <c r="T27" t="n">
        <v>18041.47</v>
      </c>
      <c r="U27" t="n">
        <v>0.62</v>
      </c>
      <c r="V27" t="n">
        <v>0.83</v>
      </c>
      <c r="W27" t="n">
        <v>5.36</v>
      </c>
      <c r="X27" t="n">
        <v>1.11</v>
      </c>
      <c r="Y27" t="n">
        <v>1</v>
      </c>
      <c r="Z27" t="n">
        <v>10</v>
      </c>
      <c r="AA27" t="n">
        <v>945.4409263949568</v>
      </c>
      <c r="AB27" t="n">
        <v>1293.593985403515</v>
      </c>
      <c r="AC27" t="n">
        <v>1170.135191007165</v>
      </c>
      <c r="AD27" t="n">
        <v>945440.9263949568</v>
      </c>
      <c r="AE27" t="n">
        <v>1293593.985403515</v>
      </c>
      <c r="AF27" t="n">
        <v>4.148685300554463e-06</v>
      </c>
      <c r="AG27" t="n">
        <v>34.57175925925926</v>
      </c>
      <c r="AH27" t="n">
        <v>1170135.191007165</v>
      </c>
    </row>
    <row r="28">
      <c r="A28" t="n">
        <v>26</v>
      </c>
      <c r="B28" t="n">
        <v>125</v>
      </c>
      <c r="C28" t="inlineStr">
        <is>
          <t xml:space="preserve">CONCLUIDO	</t>
        </is>
      </c>
      <c r="D28" t="n">
        <v>3.3572</v>
      </c>
      <c r="E28" t="n">
        <v>29.79</v>
      </c>
      <c r="F28" t="n">
        <v>25.24</v>
      </c>
      <c r="G28" t="n">
        <v>39.85</v>
      </c>
      <c r="H28" t="n">
        <v>0.52</v>
      </c>
      <c r="I28" t="n">
        <v>38</v>
      </c>
      <c r="J28" t="n">
        <v>254.26</v>
      </c>
      <c r="K28" t="n">
        <v>58.47</v>
      </c>
      <c r="L28" t="n">
        <v>7.5</v>
      </c>
      <c r="M28" t="n">
        <v>36</v>
      </c>
      <c r="N28" t="n">
        <v>63.29</v>
      </c>
      <c r="O28" t="n">
        <v>31593.16</v>
      </c>
      <c r="P28" t="n">
        <v>380.4</v>
      </c>
      <c r="Q28" t="n">
        <v>1397.4</v>
      </c>
      <c r="R28" t="n">
        <v>107.16</v>
      </c>
      <c r="S28" t="n">
        <v>66.97</v>
      </c>
      <c r="T28" t="n">
        <v>17390.15</v>
      </c>
      <c r="U28" t="n">
        <v>0.63</v>
      </c>
      <c r="V28" t="n">
        <v>0.83</v>
      </c>
      <c r="W28" t="n">
        <v>5.36</v>
      </c>
      <c r="X28" t="n">
        <v>1.07</v>
      </c>
      <c r="Y28" t="n">
        <v>1</v>
      </c>
      <c r="Z28" t="n">
        <v>10</v>
      </c>
      <c r="AA28" t="n">
        <v>942.2504558842137</v>
      </c>
      <c r="AB28" t="n">
        <v>1289.228642897092</v>
      </c>
      <c r="AC28" t="n">
        <v>1166.186470662757</v>
      </c>
      <c r="AD28" t="n">
        <v>942250.4558842137</v>
      </c>
      <c r="AE28" t="n">
        <v>1289228.642897092</v>
      </c>
      <c r="AF28" t="n">
        <v>4.160706883053456e-06</v>
      </c>
      <c r="AG28" t="n">
        <v>34.47916666666666</v>
      </c>
      <c r="AH28" t="n">
        <v>1166186.470662757</v>
      </c>
    </row>
    <row r="29">
      <c r="A29" t="n">
        <v>27</v>
      </c>
      <c r="B29" t="n">
        <v>125</v>
      </c>
      <c r="C29" t="inlineStr">
        <is>
          <t xml:space="preserve">CONCLUIDO	</t>
        </is>
      </c>
      <c r="D29" t="n">
        <v>3.3754</v>
      </c>
      <c r="E29" t="n">
        <v>29.63</v>
      </c>
      <c r="F29" t="n">
        <v>25.17</v>
      </c>
      <c r="G29" t="n">
        <v>41.95</v>
      </c>
      <c r="H29" t="n">
        <v>0.54</v>
      </c>
      <c r="I29" t="n">
        <v>36</v>
      </c>
      <c r="J29" t="n">
        <v>254.72</v>
      </c>
      <c r="K29" t="n">
        <v>58.47</v>
      </c>
      <c r="L29" t="n">
        <v>7.75</v>
      </c>
      <c r="M29" t="n">
        <v>34</v>
      </c>
      <c r="N29" t="n">
        <v>63.49</v>
      </c>
      <c r="O29" t="n">
        <v>31649.26</v>
      </c>
      <c r="P29" t="n">
        <v>378.86</v>
      </c>
      <c r="Q29" t="n">
        <v>1397.31</v>
      </c>
      <c r="R29" t="n">
        <v>105.15</v>
      </c>
      <c r="S29" t="n">
        <v>66.97</v>
      </c>
      <c r="T29" t="n">
        <v>16398.16</v>
      </c>
      <c r="U29" t="n">
        <v>0.64</v>
      </c>
      <c r="V29" t="n">
        <v>0.84</v>
      </c>
      <c r="W29" t="n">
        <v>5.35</v>
      </c>
      <c r="X29" t="n">
        <v>1</v>
      </c>
      <c r="Y29" t="n">
        <v>1</v>
      </c>
      <c r="Z29" t="n">
        <v>10</v>
      </c>
      <c r="AA29" t="n">
        <v>928.6989218188467</v>
      </c>
      <c r="AB29" t="n">
        <v>1270.686836137367</v>
      </c>
      <c r="AC29" t="n">
        <v>1149.414267916592</v>
      </c>
      <c r="AD29" t="n">
        <v>928698.9218188466</v>
      </c>
      <c r="AE29" t="n">
        <v>1270686.836137367</v>
      </c>
      <c r="AF29" t="n">
        <v>4.183262841969091e-06</v>
      </c>
      <c r="AG29" t="n">
        <v>34.29398148148148</v>
      </c>
      <c r="AH29" t="n">
        <v>1149414.267916592</v>
      </c>
    </row>
    <row r="30">
      <c r="A30" t="n">
        <v>28</v>
      </c>
      <c r="B30" t="n">
        <v>125</v>
      </c>
      <c r="C30" t="inlineStr">
        <is>
          <t xml:space="preserve">CONCLUIDO	</t>
        </is>
      </c>
      <c r="D30" t="n">
        <v>3.3842</v>
      </c>
      <c r="E30" t="n">
        <v>29.55</v>
      </c>
      <c r="F30" t="n">
        <v>25.14</v>
      </c>
      <c r="G30" t="n">
        <v>43.1</v>
      </c>
      <c r="H30" t="n">
        <v>0.5600000000000001</v>
      </c>
      <c r="I30" t="n">
        <v>35</v>
      </c>
      <c r="J30" t="n">
        <v>255.17</v>
      </c>
      <c r="K30" t="n">
        <v>58.47</v>
      </c>
      <c r="L30" t="n">
        <v>8</v>
      </c>
      <c r="M30" t="n">
        <v>33</v>
      </c>
      <c r="N30" t="n">
        <v>63.7</v>
      </c>
      <c r="O30" t="n">
        <v>31705.44</v>
      </c>
      <c r="P30" t="n">
        <v>377.24</v>
      </c>
      <c r="Q30" t="n">
        <v>1397.25</v>
      </c>
      <c r="R30" t="n">
        <v>104.34</v>
      </c>
      <c r="S30" t="n">
        <v>66.97</v>
      </c>
      <c r="T30" t="n">
        <v>15994.47</v>
      </c>
      <c r="U30" t="n">
        <v>0.64</v>
      </c>
      <c r="V30" t="n">
        <v>0.84</v>
      </c>
      <c r="W30" t="n">
        <v>5.35</v>
      </c>
      <c r="X30" t="n">
        <v>0.97</v>
      </c>
      <c r="Y30" t="n">
        <v>1</v>
      </c>
      <c r="Z30" t="n">
        <v>10</v>
      </c>
      <c r="AA30" t="n">
        <v>926.3132203116036</v>
      </c>
      <c r="AB30" t="n">
        <v>1267.422614085435</v>
      </c>
      <c r="AC30" t="n">
        <v>1146.461578635932</v>
      </c>
      <c r="AD30" t="n">
        <v>926313.2203116036</v>
      </c>
      <c r="AE30" t="n">
        <v>1267422.614085435</v>
      </c>
      <c r="AF30" t="n">
        <v>4.194169019906321e-06</v>
      </c>
      <c r="AG30" t="n">
        <v>34.20138888888889</v>
      </c>
      <c r="AH30" t="n">
        <v>1146461.578635931</v>
      </c>
    </row>
    <row r="31">
      <c r="A31" t="n">
        <v>29</v>
      </c>
      <c r="B31" t="n">
        <v>125</v>
      </c>
      <c r="C31" t="inlineStr">
        <is>
          <t xml:space="preserve">CONCLUIDO	</t>
        </is>
      </c>
      <c r="D31" t="n">
        <v>3.3944</v>
      </c>
      <c r="E31" t="n">
        <v>29.46</v>
      </c>
      <c r="F31" t="n">
        <v>25.1</v>
      </c>
      <c r="G31" t="n">
        <v>44.29</v>
      </c>
      <c r="H31" t="n">
        <v>0.57</v>
      </c>
      <c r="I31" t="n">
        <v>34</v>
      </c>
      <c r="J31" t="n">
        <v>255.63</v>
      </c>
      <c r="K31" t="n">
        <v>58.47</v>
      </c>
      <c r="L31" t="n">
        <v>8.25</v>
      </c>
      <c r="M31" t="n">
        <v>32</v>
      </c>
      <c r="N31" t="n">
        <v>63.91</v>
      </c>
      <c r="O31" t="n">
        <v>31761.69</v>
      </c>
      <c r="P31" t="n">
        <v>375.98</v>
      </c>
      <c r="Q31" t="n">
        <v>1397.25</v>
      </c>
      <c r="R31" t="n">
        <v>102.8</v>
      </c>
      <c r="S31" t="n">
        <v>66.97</v>
      </c>
      <c r="T31" t="n">
        <v>15231.44</v>
      </c>
      <c r="U31" t="n">
        <v>0.65</v>
      </c>
      <c r="V31" t="n">
        <v>0.84</v>
      </c>
      <c r="W31" t="n">
        <v>5.35</v>
      </c>
      <c r="X31" t="n">
        <v>0.93</v>
      </c>
      <c r="Y31" t="n">
        <v>1</v>
      </c>
      <c r="Z31" t="n">
        <v>10</v>
      </c>
      <c r="AA31" t="n">
        <v>923.9751597634734</v>
      </c>
      <c r="AB31" t="n">
        <v>1264.223576495532</v>
      </c>
      <c r="AC31" t="n">
        <v>1143.567852703731</v>
      </c>
      <c r="AD31" t="n">
        <v>923975.1597634733</v>
      </c>
      <c r="AE31" t="n">
        <v>1264223.576495532</v>
      </c>
      <c r="AF31" t="n">
        <v>4.206810271606293e-06</v>
      </c>
      <c r="AG31" t="n">
        <v>34.09722222222222</v>
      </c>
      <c r="AH31" t="n">
        <v>1143567.852703731</v>
      </c>
    </row>
    <row r="32">
      <c r="A32" t="n">
        <v>30</v>
      </c>
      <c r="B32" t="n">
        <v>125</v>
      </c>
      <c r="C32" t="inlineStr">
        <is>
          <t xml:space="preserve">CONCLUIDO	</t>
        </is>
      </c>
      <c r="D32" t="n">
        <v>3.4045</v>
      </c>
      <c r="E32" t="n">
        <v>29.37</v>
      </c>
      <c r="F32" t="n">
        <v>25.06</v>
      </c>
      <c r="G32" t="n">
        <v>45.56</v>
      </c>
      <c r="H32" t="n">
        <v>0.59</v>
      </c>
      <c r="I32" t="n">
        <v>33</v>
      </c>
      <c r="J32" t="n">
        <v>256.09</v>
      </c>
      <c r="K32" t="n">
        <v>58.47</v>
      </c>
      <c r="L32" t="n">
        <v>8.5</v>
      </c>
      <c r="M32" t="n">
        <v>31</v>
      </c>
      <c r="N32" t="n">
        <v>64.11</v>
      </c>
      <c r="O32" t="n">
        <v>31818.02</v>
      </c>
      <c r="P32" t="n">
        <v>374.74</v>
      </c>
      <c r="Q32" t="n">
        <v>1397.22</v>
      </c>
      <c r="R32" t="n">
        <v>101.52</v>
      </c>
      <c r="S32" t="n">
        <v>66.97</v>
      </c>
      <c r="T32" t="n">
        <v>14595.28</v>
      </c>
      <c r="U32" t="n">
        <v>0.66</v>
      </c>
      <c r="V32" t="n">
        <v>0.84</v>
      </c>
      <c r="W32" t="n">
        <v>5.35</v>
      </c>
      <c r="X32" t="n">
        <v>0.89</v>
      </c>
      <c r="Y32" t="n">
        <v>1</v>
      </c>
      <c r="Z32" t="n">
        <v>10</v>
      </c>
      <c r="AA32" t="n">
        <v>921.5756452854748</v>
      </c>
      <c r="AB32" t="n">
        <v>1260.940454927626</v>
      </c>
      <c r="AC32" t="n">
        <v>1140.598067650377</v>
      </c>
      <c r="AD32" t="n">
        <v>921575.6452854748</v>
      </c>
      <c r="AE32" t="n">
        <v>1260940.454927627</v>
      </c>
      <c r="AF32" t="n">
        <v>4.219327589466069e-06</v>
      </c>
      <c r="AG32" t="n">
        <v>33.99305555555556</v>
      </c>
      <c r="AH32" t="n">
        <v>1140598.067650377</v>
      </c>
    </row>
    <row r="33">
      <c r="A33" t="n">
        <v>31</v>
      </c>
      <c r="B33" t="n">
        <v>125</v>
      </c>
      <c r="C33" t="inlineStr">
        <is>
          <t xml:space="preserve">CONCLUIDO	</t>
        </is>
      </c>
      <c r="D33" t="n">
        <v>3.4109</v>
      </c>
      <c r="E33" t="n">
        <v>29.32</v>
      </c>
      <c r="F33" t="n">
        <v>25.05</v>
      </c>
      <c r="G33" t="n">
        <v>46.97</v>
      </c>
      <c r="H33" t="n">
        <v>0.61</v>
      </c>
      <c r="I33" t="n">
        <v>32</v>
      </c>
      <c r="J33" t="n">
        <v>256.54</v>
      </c>
      <c r="K33" t="n">
        <v>58.47</v>
      </c>
      <c r="L33" t="n">
        <v>8.75</v>
      </c>
      <c r="M33" t="n">
        <v>30</v>
      </c>
      <c r="N33" t="n">
        <v>64.31999999999999</v>
      </c>
      <c r="O33" t="n">
        <v>31874.43</v>
      </c>
      <c r="P33" t="n">
        <v>372.94</v>
      </c>
      <c r="Q33" t="n">
        <v>1397.21</v>
      </c>
      <c r="R33" t="n">
        <v>101.48</v>
      </c>
      <c r="S33" t="n">
        <v>66.97</v>
      </c>
      <c r="T33" t="n">
        <v>14581.24</v>
      </c>
      <c r="U33" t="n">
        <v>0.66</v>
      </c>
      <c r="V33" t="n">
        <v>0.84</v>
      </c>
      <c r="W33" t="n">
        <v>5.34</v>
      </c>
      <c r="X33" t="n">
        <v>0.88</v>
      </c>
      <c r="Y33" t="n">
        <v>1</v>
      </c>
      <c r="Z33" t="n">
        <v>10</v>
      </c>
      <c r="AA33" t="n">
        <v>919.4904293109253</v>
      </c>
      <c r="AB33" t="n">
        <v>1258.087370438012</v>
      </c>
      <c r="AC33" t="n">
        <v>1138.017277540122</v>
      </c>
      <c r="AD33" t="n">
        <v>919490.4293109253</v>
      </c>
      <c r="AE33" t="n">
        <v>1258087.370438012</v>
      </c>
      <c r="AF33" t="n">
        <v>4.2272593552386e-06</v>
      </c>
      <c r="AG33" t="n">
        <v>33.93518518518518</v>
      </c>
      <c r="AH33" t="n">
        <v>1138017.277540121</v>
      </c>
    </row>
    <row r="34">
      <c r="A34" t="n">
        <v>32</v>
      </c>
      <c r="B34" t="n">
        <v>125</v>
      </c>
      <c r="C34" t="inlineStr">
        <is>
          <t xml:space="preserve">CONCLUIDO	</t>
        </is>
      </c>
      <c r="D34" t="n">
        <v>3.4172</v>
      </c>
      <c r="E34" t="n">
        <v>29.26</v>
      </c>
      <c r="F34" t="n">
        <v>25.04</v>
      </c>
      <c r="G34" t="n">
        <v>48.47</v>
      </c>
      <c r="H34" t="n">
        <v>0.62</v>
      </c>
      <c r="I34" t="n">
        <v>31</v>
      </c>
      <c r="J34" t="n">
        <v>257</v>
      </c>
      <c r="K34" t="n">
        <v>58.47</v>
      </c>
      <c r="L34" t="n">
        <v>9</v>
      </c>
      <c r="M34" t="n">
        <v>29</v>
      </c>
      <c r="N34" t="n">
        <v>64.53</v>
      </c>
      <c r="O34" t="n">
        <v>31931.04</v>
      </c>
      <c r="P34" t="n">
        <v>373.18</v>
      </c>
      <c r="Q34" t="n">
        <v>1397.18</v>
      </c>
      <c r="R34" t="n">
        <v>101.18</v>
      </c>
      <c r="S34" t="n">
        <v>66.97</v>
      </c>
      <c r="T34" t="n">
        <v>14437.4</v>
      </c>
      <c r="U34" t="n">
        <v>0.66</v>
      </c>
      <c r="V34" t="n">
        <v>0.84</v>
      </c>
      <c r="W34" t="n">
        <v>5.34</v>
      </c>
      <c r="X34" t="n">
        <v>0.88</v>
      </c>
      <c r="Y34" t="n">
        <v>1</v>
      </c>
      <c r="Z34" t="n">
        <v>10</v>
      </c>
      <c r="AA34" t="n">
        <v>918.8685568069252</v>
      </c>
      <c r="AB34" t="n">
        <v>1257.236497042961</v>
      </c>
      <c r="AC34" t="n">
        <v>1137.247610307686</v>
      </c>
      <c r="AD34" t="n">
        <v>918868.5568069252</v>
      </c>
      <c r="AE34" t="n">
        <v>1257236.49704296</v>
      </c>
      <c r="AF34" t="n">
        <v>4.235067187170936e-06</v>
      </c>
      <c r="AG34" t="n">
        <v>33.86574074074074</v>
      </c>
      <c r="AH34" t="n">
        <v>1137247.610307686</v>
      </c>
    </row>
    <row r="35">
      <c r="A35" t="n">
        <v>33</v>
      </c>
      <c r="B35" t="n">
        <v>125</v>
      </c>
      <c r="C35" t="inlineStr">
        <is>
          <t xml:space="preserve">CONCLUIDO	</t>
        </is>
      </c>
      <c r="D35" t="n">
        <v>3.4266</v>
      </c>
      <c r="E35" t="n">
        <v>29.18</v>
      </c>
      <c r="F35" t="n">
        <v>25.01</v>
      </c>
      <c r="G35" t="n">
        <v>50.02</v>
      </c>
      <c r="H35" t="n">
        <v>0.64</v>
      </c>
      <c r="I35" t="n">
        <v>30</v>
      </c>
      <c r="J35" t="n">
        <v>257.46</v>
      </c>
      <c r="K35" t="n">
        <v>58.47</v>
      </c>
      <c r="L35" t="n">
        <v>9.25</v>
      </c>
      <c r="M35" t="n">
        <v>28</v>
      </c>
      <c r="N35" t="n">
        <v>64.73999999999999</v>
      </c>
      <c r="O35" t="n">
        <v>31987.61</v>
      </c>
      <c r="P35" t="n">
        <v>371.31</v>
      </c>
      <c r="Q35" t="n">
        <v>1397.21</v>
      </c>
      <c r="R35" t="n">
        <v>99.88</v>
      </c>
      <c r="S35" t="n">
        <v>66.97</v>
      </c>
      <c r="T35" t="n">
        <v>13793.82</v>
      </c>
      <c r="U35" t="n">
        <v>0.67</v>
      </c>
      <c r="V35" t="n">
        <v>0.84</v>
      </c>
      <c r="W35" t="n">
        <v>5.35</v>
      </c>
      <c r="X35" t="n">
        <v>0.84</v>
      </c>
      <c r="Y35" t="n">
        <v>1</v>
      </c>
      <c r="Z35" t="n">
        <v>10</v>
      </c>
      <c r="AA35" t="n">
        <v>916.2909458742081</v>
      </c>
      <c r="AB35" t="n">
        <v>1253.709696048648</v>
      </c>
      <c r="AC35" t="n">
        <v>1134.057402250374</v>
      </c>
      <c r="AD35" t="n">
        <v>916290.9458742081</v>
      </c>
      <c r="AE35" t="n">
        <v>1253709.696048648</v>
      </c>
      <c r="AF35" t="n">
        <v>4.246716968149341e-06</v>
      </c>
      <c r="AG35" t="n">
        <v>33.77314814814815</v>
      </c>
      <c r="AH35" t="n">
        <v>1134057.402250374</v>
      </c>
    </row>
    <row r="36">
      <c r="A36" t="n">
        <v>34</v>
      </c>
      <c r="B36" t="n">
        <v>125</v>
      </c>
      <c r="C36" t="inlineStr">
        <is>
          <t xml:space="preserve">CONCLUIDO	</t>
        </is>
      </c>
      <c r="D36" t="n">
        <v>3.4381</v>
      </c>
      <c r="E36" t="n">
        <v>29.09</v>
      </c>
      <c r="F36" t="n">
        <v>24.96</v>
      </c>
      <c r="G36" t="n">
        <v>51.64</v>
      </c>
      <c r="H36" t="n">
        <v>0.66</v>
      </c>
      <c r="I36" t="n">
        <v>29</v>
      </c>
      <c r="J36" t="n">
        <v>257.92</v>
      </c>
      <c r="K36" t="n">
        <v>58.47</v>
      </c>
      <c r="L36" t="n">
        <v>9.5</v>
      </c>
      <c r="M36" t="n">
        <v>27</v>
      </c>
      <c r="N36" t="n">
        <v>64.95</v>
      </c>
      <c r="O36" t="n">
        <v>32044.25</v>
      </c>
      <c r="P36" t="n">
        <v>368.97</v>
      </c>
      <c r="Q36" t="n">
        <v>1397.33</v>
      </c>
      <c r="R36" t="n">
        <v>98.48999999999999</v>
      </c>
      <c r="S36" t="n">
        <v>66.97</v>
      </c>
      <c r="T36" t="n">
        <v>13101.52</v>
      </c>
      <c r="U36" t="n">
        <v>0.68</v>
      </c>
      <c r="V36" t="n">
        <v>0.84</v>
      </c>
      <c r="W36" t="n">
        <v>5.34</v>
      </c>
      <c r="X36" t="n">
        <v>0.79</v>
      </c>
      <c r="Y36" t="n">
        <v>1</v>
      </c>
      <c r="Z36" t="n">
        <v>10</v>
      </c>
      <c r="AA36" t="n">
        <v>913.0484548974167</v>
      </c>
      <c r="AB36" t="n">
        <v>1249.273176845596</v>
      </c>
      <c r="AC36" t="n">
        <v>1130.044298213367</v>
      </c>
      <c r="AD36" t="n">
        <v>913048.4548974168</v>
      </c>
      <c r="AE36" t="n">
        <v>1249273.176845596</v>
      </c>
      <c r="AF36" t="n">
        <v>4.260969359771859e-06</v>
      </c>
      <c r="AG36" t="n">
        <v>33.66898148148148</v>
      </c>
      <c r="AH36" t="n">
        <v>1130044.298213368</v>
      </c>
    </row>
    <row r="37">
      <c r="A37" t="n">
        <v>35</v>
      </c>
      <c r="B37" t="n">
        <v>125</v>
      </c>
      <c r="C37" t="inlineStr">
        <is>
          <t xml:space="preserve">CONCLUIDO	</t>
        </is>
      </c>
      <c r="D37" t="n">
        <v>3.445</v>
      </c>
      <c r="E37" t="n">
        <v>29.03</v>
      </c>
      <c r="F37" t="n">
        <v>24.95</v>
      </c>
      <c r="G37" t="n">
        <v>53.46</v>
      </c>
      <c r="H37" t="n">
        <v>0.67</v>
      </c>
      <c r="I37" t="n">
        <v>28</v>
      </c>
      <c r="J37" t="n">
        <v>258.38</v>
      </c>
      <c r="K37" t="n">
        <v>58.47</v>
      </c>
      <c r="L37" t="n">
        <v>9.75</v>
      </c>
      <c r="M37" t="n">
        <v>26</v>
      </c>
      <c r="N37" t="n">
        <v>65.16</v>
      </c>
      <c r="O37" t="n">
        <v>32100.97</v>
      </c>
      <c r="P37" t="n">
        <v>367.64</v>
      </c>
      <c r="Q37" t="n">
        <v>1397.21</v>
      </c>
      <c r="R37" t="n">
        <v>98.04000000000001</v>
      </c>
      <c r="S37" t="n">
        <v>66.97</v>
      </c>
      <c r="T37" t="n">
        <v>12879.73</v>
      </c>
      <c r="U37" t="n">
        <v>0.68</v>
      </c>
      <c r="V37" t="n">
        <v>0.84</v>
      </c>
      <c r="W37" t="n">
        <v>5.34</v>
      </c>
      <c r="X37" t="n">
        <v>0.78</v>
      </c>
      <c r="Y37" t="n">
        <v>1</v>
      </c>
      <c r="Z37" t="n">
        <v>10</v>
      </c>
      <c r="AA37" t="n">
        <v>901.4342256603476</v>
      </c>
      <c r="AB37" t="n">
        <v>1233.382076019806</v>
      </c>
      <c r="AC37" t="n">
        <v>1115.669821747091</v>
      </c>
      <c r="AD37" t="n">
        <v>901434.2256603476</v>
      </c>
      <c r="AE37" t="n">
        <v>1233382.076019806</v>
      </c>
      <c r="AF37" t="n">
        <v>4.269520794745369e-06</v>
      </c>
      <c r="AG37" t="n">
        <v>33.59953703703704</v>
      </c>
      <c r="AH37" t="n">
        <v>1115669.821747091</v>
      </c>
    </row>
    <row r="38">
      <c r="A38" t="n">
        <v>36</v>
      </c>
      <c r="B38" t="n">
        <v>125</v>
      </c>
      <c r="C38" t="inlineStr">
        <is>
          <t xml:space="preserve">CONCLUIDO	</t>
        </is>
      </c>
      <c r="D38" t="n">
        <v>3.449</v>
      </c>
      <c r="E38" t="n">
        <v>28.99</v>
      </c>
      <c r="F38" t="n">
        <v>24.91</v>
      </c>
      <c r="G38" t="n">
        <v>53.39</v>
      </c>
      <c r="H38" t="n">
        <v>0.6899999999999999</v>
      </c>
      <c r="I38" t="n">
        <v>28</v>
      </c>
      <c r="J38" t="n">
        <v>258.84</v>
      </c>
      <c r="K38" t="n">
        <v>58.47</v>
      </c>
      <c r="L38" t="n">
        <v>10</v>
      </c>
      <c r="M38" t="n">
        <v>26</v>
      </c>
      <c r="N38" t="n">
        <v>65.37</v>
      </c>
      <c r="O38" t="n">
        <v>32157.77</v>
      </c>
      <c r="P38" t="n">
        <v>366.46</v>
      </c>
      <c r="Q38" t="n">
        <v>1397.28</v>
      </c>
      <c r="R38" t="n">
        <v>97.09</v>
      </c>
      <c r="S38" t="n">
        <v>66.97</v>
      </c>
      <c r="T38" t="n">
        <v>12407.45</v>
      </c>
      <c r="U38" t="n">
        <v>0.6899999999999999</v>
      </c>
      <c r="V38" t="n">
        <v>0.84</v>
      </c>
      <c r="W38" t="n">
        <v>5.33</v>
      </c>
      <c r="X38" t="n">
        <v>0.75</v>
      </c>
      <c r="Y38" t="n">
        <v>1</v>
      </c>
      <c r="Z38" t="n">
        <v>10</v>
      </c>
      <c r="AA38" t="n">
        <v>899.9379632775381</v>
      </c>
      <c r="AB38" t="n">
        <v>1231.334823817209</v>
      </c>
      <c r="AC38" t="n">
        <v>1113.817956421373</v>
      </c>
      <c r="AD38" t="n">
        <v>899937.9632775381</v>
      </c>
      <c r="AE38" t="n">
        <v>1231334.823817209</v>
      </c>
      <c r="AF38" t="n">
        <v>4.2744781483532e-06</v>
      </c>
      <c r="AG38" t="n">
        <v>33.55324074074074</v>
      </c>
      <c r="AH38" t="n">
        <v>1113817.956421373</v>
      </c>
    </row>
    <row r="39">
      <c r="A39" t="n">
        <v>37</v>
      </c>
      <c r="B39" t="n">
        <v>125</v>
      </c>
      <c r="C39" t="inlineStr">
        <is>
          <t xml:space="preserve">CONCLUIDO	</t>
        </is>
      </c>
      <c r="D39" t="n">
        <v>3.4572</v>
      </c>
      <c r="E39" t="n">
        <v>28.92</v>
      </c>
      <c r="F39" t="n">
        <v>24.89</v>
      </c>
      <c r="G39" t="n">
        <v>55.32</v>
      </c>
      <c r="H39" t="n">
        <v>0.7</v>
      </c>
      <c r="I39" t="n">
        <v>27</v>
      </c>
      <c r="J39" t="n">
        <v>259.3</v>
      </c>
      <c r="K39" t="n">
        <v>58.47</v>
      </c>
      <c r="L39" t="n">
        <v>10.25</v>
      </c>
      <c r="M39" t="n">
        <v>25</v>
      </c>
      <c r="N39" t="n">
        <v>65.58</v>
      </c>
      <c r="O39" t="n">
        <v>32214.64</v>
      </c>
      <c r="P39" t="n">
        <v>365.33</v>
      </c>
      <c r="Q39" t="n">
        <v>1397.18</v>
      </c>
      <c r="R39" t="n">
        <v>96.18000000000001</v>
      </c>
      <c r="S39" t="n">
        <v>66.97</v>
      </c>
      <c r="T39" t="n">
        <v>11955.19</v>
      </c>
      <c r="U39" t="n">
        <v>0.7</v>
      </c>
      <c r="V39" t="n">
        <v>0.85</v>
      </c>
      <c r="W39" t="n">
        <v>5.34</v>
      </c>
      <c r="X39" t="n">
        <v>0.73</v>
      </c>
      <c r="Y39" t="n">
        <v>1</v>
      </c>
      <c r="Z39" t="n">
        <v>10</v>
      </c>
      <c r="AA39" t="n">
        <v>898.0130552007352</v>
      </c>
      <c r="AB39" t="n">
        <v>1228.701079665576</v>
      </c>
      <c r="AC39" t="n">
        <v>1111.435573115089</v>
      </c>
      <c r="AD39" t="n">
        <v>898013.0552007351</v>
      </c>
      <c r="AE39" t="n">
        <v>1228701.079665576</v>
      </c>
      <c r="AF39" t="n">
        <v>4.284640723249256e-06</v>
      </c>
      <c r="AG39" t="n">
        <v>33.47222222222222</v>
      </c>
      <c r="AH39" t="n">
        <v>1111435.573115089</v>
      </c>
    </row>
    <row r="40">
      <c r="A40" t="n">
        <v>38</v>
      </c>
      <c r="B40" t="n">
        <v>125</v>
      </c>
      <c r="C40" t="inlineStr">
        <is>
          <t xml:space="preserve">CONCLUIDO	</t>
        </is>
      </c>
      <c r="D40" t="n">
        <v>3.4647</v>
      </c>
      <c r="E40" t="n">
        <v>28.86</v>
      </c>
      <c r="F40" t="n">
        <v>24.88</v>
      </c>
      <c r="G40" t="n">
        <v>57.41</v>
      </c>
      <c r="H40" t="n">
        <v>0.72</v>
      </c>
      <c r="I40" t="n">
        <v>26</v>
      </c>
      <c r="J40" t="n">
        <v>259.76</v>
      </c>
      <c r="K40" t="n">
        <v>58.47</v>
      </c>
      <c r="L40" t="n">
        <v>10.5</v>
      </c>
      <c r="M40" t="n">
        <v>24</v>
      </c>
      <c r="N40" t="n">
        <v>65.79000000000001</v>
      </c>
      <c r="O40" t="n">
        <v>32271.6</v>
      </c>
      <c r="P40" t="n">
        <v>363.38</v>
      </c>
      <c r="Q40" t="n">
        <v>1397.23</v>
      </c>
      <c r="R40" t="n">
        <v>95.70999999999999</v>
      </c>
      <c r="S40" t="n">
        <v>66.97</v>
      </c>
      <c r="T40" t="n">
        <v>11724.87</v>
      </c>
      <c r="U40" t="n">
        <v>0.7</v>
      </c>
      <c r="V40" t="n">
        <v>0.85</v>
      </c>
      <c r="W40" t="n">
        <v>5.34</v>
      </c>
      <c r="X40" t="n">
        <v>0.71</v>
      </c>
      <c r="Y40" t="n">
        <v>1</v>
      </c>
      <c r="Z40" t="n">
        <v>10</v>
      </c>
      <c r="AA40" t="n">
        <v>895.7572979108783</v>
      </c>
      <c r="AB40" t="n">
        <v>1225.614653024606</v>
      </c>
      <c r="AC40" t="n">
        <v>1108.643710700906</v>
      </c>
      <c r="AD40" t="n">
        <v>895757.2979108783</v>
      </c>
      <c r="AE40" t="n">
        <v>1225614.653024606</v>
      </c>
      <c r="AF40" t="n">
        <v>4.293935761263942e-06</v>
      </c>
      <c r="AG40" t="n">
        <v>33.40277777777778</v>
      </c>
      <c r="AH40" t="n">
        <v>1108643.710700906</v>
      </c>
    </row>
    <row r="41">
      <c r="A41" t="n">
        <v>39</v>
      </c>
      <c r="B41" t="n">
        <v>125</v>
      </c>
      <c r="C41" t="inlineStr">
        <is>
          <t xml:space="preserve">CONCLUIDO	</t>
        </is>
      </c>
      <c r="D41" t="n">
        <v>3.4637</v>
      </c>
      <c r="E41" t="n">
        <v>28.87</v>
      </c>
      <c r="F41" t="n">
        <v>24.89</v>
      </c>
      <c r="G41" t="n">
        <v>57.43</v>
      </c>
      <c r="H41" t="n">
        <v>0.74</v>
      </c>
      <c r="I41" t="n">
        <v>26</v>
      </c>
      <c r="J41" t="n">
        <v>260.23</v>
      </c>
      <c r="K41" t="n">
        <v>58.47</v>
      </c>
      <c r="L41" t="n">
        <v>10.75</v>
      </c>
      <c r="M41" t="n">
        <v>24</v>
      </c>
      <c r="N41" t="n">
        <v>66</v>
      </c>
      <c r="O41" t="n">
        <v>32328.64</v>
      </c>
      <c r="P41" t="n">
        <v>362.85</v>
      </c>
      <c r="Q41" t="n">
        <v>1397.21</v>
      </c>
      <c r="R41" t="n">
        <v>96.01000000000001</v>
      </c>
      <c r="S41" t="n">
        <v>66.97</v>
      </c>
      <c r="T41" t="n">
        <v>11875.11</v>
      </c>
      <c r="U41" t="n">
        <v>0.7</v>
      </c>
      <c r="V41" t="n">
        <v>0.85</v>
      </c>
      <c r="W41" t="n">
        <v>5.34</v>
      </c>
      <c r="X41" t="n">
        <v>0.72</v>
      </c>
      <c r="Y41" t="n">
        <v>1</v>
      </c>
      <c r="Z41" t="n">
        <v>10</v>
      </c>
      <c r="AA41" t="n">
        <v>895.5520815206512</v>
      </c>
      <c r="AB41" t="n">
        <v>1225.333866905989</v>
      </c>
      <c r="AC41" t="n">
        <v>1108.389722415364</v>
      </c>
      <c r="AD41" t="n">
        <v>895552.0815206512</v>
      </c>
      <c r="AE41" t="n">
        <v>1225333.866905989</v>
      </c>
      <c r="AF41" t="n">
        <v>4.292696422861983e-06</v>
      </c>
      <c r="AG41" t="n">
        <v>33.41435185185185</v>
      </c>
      <c r="AH41" t="n">
        <v>1108389.722415364</v>
      </c>
    </row>
    <row r="42">
      <c r="A42" t="n">
        <v>40</v>
      </c>
      <c r="B42" t="n">
        <v>125</v>
      </c>
      <c r="C42" t="inlineStr">
        <is>
          <t xml:space="preserve">CONCLUIDO	</t>
        </is>
      </c>
      <c r="D42" t="n">
        <v>3.4732</v>
      </c>
      <c r="E42" t="n">
        <v>28.79</v>
      </c>
      <c r="F42" t="n">
        <v>24.85</v>
      </c>
      <c r="G42" t="n">
        <v>59.65</v>
      </c>
      <c r="H42" t="n">
        <v>0.75</v>
      </c>
      <c r="I42" t="n">
        <v>25</v>
      </c>
      <c r="J42" t="n">
        <v>260.69</v>
      </c>
      <c r="K42" t="n">
        <v>58.47</v>
      </c>
      <c r="L42" t="n">
        <v>11</v>
      </c>
      <c r="M42" t="n">
        <v>23</v>
      </c>
      <c r="N42" t="n">
        <v>66.20999999999999</v>
      </c>
      <c r="O42" t="n">
        <v>32385.75</v>
      </c>
      <c r="P42" t="n">
        <v>361.71</v>
      </c>
      <c r="Q42" t="n">
        <v>1397.2</v>
      </c>
      <c r="R42" t="n">
        <v>94.88</v>
      </c>
      <c r="S42" t="n">
        <v>66.97</v>
      </c>
      <c r="T42" t="n">
        <v>11317.71</v>
      </c>
      <c r="U42" t="n">
        <v>0.71</v>
      </c>
      <c r="V42" t="n">
        <v>0.85</v>
      </c>
      <c r="W42" t="n">
        <v>5.34</v>
      </c>
      <c r="X42" t="n">
        <v>0.6899999999999999</v>
      </c>
      <c r="Y42" t="n">
        <v>1</v>
      </c>
      <c r="Z42" t="n">
        <v>10</v>
      </c>
      <c r="AA42" t="n">
        <v>893.4893027694195</v>
      </c>
      <c r="AB42" t="n">
        <v>1222.511482015178</v>
      </c>
      <c r="AC42" t="n">
        <v>1105.83670197729</v>
      </c>
      <c r="AD42" t="n">
        <v>893489.3027694195</v>
      </c>
      <c r="AE42" t="n">
        <v>1222511.482015178</v>
      </c>
      <c r="AF42" t="n">
        <v>4.304470137680585e-06</v>
      </c>
      <c r="AG42" t="n">
        <v>33.32175925925926</v>
      </c>
      <c r="AH42" t="n">
        <v>1105836.70197729</v>
      </c>
    </row>
    <row r="43">
      <c r="A43" t="n">
        <v>41</v>
      </c>
      <c r="B43" t="n">
        <v>125</v>
      </c>
      <c r="C43" t="inlineStr">
        <is>
          <t xml:space="preserve">CONCLUIDO	</t>
        </is>
      </c>
      <c r="D43" t="n">
        <v>3.4823</v>
      </c>
      <c r="E43" t="n">
        <v>28.72</v>
      </c>
      <c r="F43" t="n">
        <v>24.83</v>
      </c>
      <c r="G43" t="n">
        <v>62.07</v>
      </c>
      <c r="H43" t="n">
        <v>0.77</v>
      </c>
      <c r="I43" t="n">
        <v>24</v>
      </c>
      <c r="J43" t="n">
        <v>261.15</v>
      </c>
      <c r="K43" t="n">
        <v>58.47</v>
      </c>
      <c r="L43" t="n">
        <v>11.25</v>
      </c>
      <c r="M43" t="n">
        <v>22</v>
      </c>
      <c r="N43" t="n">
        <v>66.43000000000001</v>
      </c>
      <c r="O43" t="n">
        <v>32442.95</v>
      </c>
      <c r="P43" t="n">
        <v>359.66</v>
      </c>
      <c r="Q43" t="n">
        <v>1397.24</v>
      </c>
      <c r="R43" t="n">
        <v>94.09</v>
      </c>
      <c r="S43" t="n">
        <v>66.97</v>
      </c>
      <c r="T43" t="n">
        <v>10925.65</v>
      </c>
      <c r="U43" t="n">
        <v>0.71</v>
      </c>
      <c r="V43" t="n">
        <v>0.85</v>
      </c>
      <c r="W43" t="n">
        <v>5.33</v>
      </c>
      <c r="X43" t="n">
        <v>0.66</v>
      </c>
      <c r="Y43" t="n">
        <v>1</v>
      </c>
      <c r="Z43" t="n">
        <v>10</v>
      </c>
      <c r="AA43" t="n">
        <v>890.9557170559941</v>
      </c>
      <c r="AB43" t="n">
        <v>1219.044918268156</v>
      </c>
      <c r="AC43" t="n">
        <v>1102.700982208931</v>
      </c>
      <c r="AD43" t="n">
        <v>890955.7170559941</v>
      </c>
      <c r="AE43" t="n">
        <v>1219044.918268156</v>
      </c>
      <c r="AF43" t="n">
        <v>4.315748117138403e-06</v>
      </c>
      <c r="AG43" t="n">
        <v>33.24074074074074</v>
      </c>
      <c r="AH43" t="n">
        <v>1102700.982208931</v>
      </c>
    </row>
    <row r="44">
      <c r="A44" t="n">
        <v>42</v>
      </c>
      <c r="B44" t="n">
        <v>125</v>
      </c>
      <c r="C44" t="inlineStr">
        <is>
          <t xml:space="preserve">CONCLUIDO	</t>
        </is>
      </c>
      <c r="D44" t="n">
        <v>3.4824</v>
      </c>
      <c r="E44" t="n">
        <v>28.72</v>
      </c>
      <c r="F44" t="n">
        <v>24.83</v>
      </c>
      <c r="G44" t="n">
        <v>62.06</v>
      </c>
      <c r="H44" t="n">
        <v>0.78</v>
      </c>
      <c r="I44" t="n">
        <v>24</v>
      </c>
      <c r="J44" t="n">
        <v>261.62</v>
      </c>
      <c r="K44" t="n">
        <v>58.47</v>
      </c>
      <c r="L44" t="n">
        <v>11.5</v>
      </c>
      <c r="M44" t="n">
        <v>22</v>
      </c>
      <c r="N44" t="n">
        <v>66.64</v>
      </c>
      <c r="O44" t="n">
        <v>32500.22</v>
      </c>
      <c r="P44" t="n">
        <v>359.36</v>
      </c>
      <c r="Q44" t="n">
        <v>1397.19</v>
      </c>
      <c r="R44" t="n">
        <v>94.03</v>
      </c>
      <c r="S44" t="n">
        <v>66.97</v>
      </c>
      <c r="T44" t="n">
        <v>10895.17</v>
      </c>
      <c r="U44" t="n">
        <v>0.71</v>
      </c>
      <c r="V44" t="n">
        <v>0.85</v>
      </c>
      <c r="W44" t="n">
        <v>5.33</v>
      </c>
      <c r="X44" t="n">
        <v>0.66</v>
      </c>
      <c r="Y44" t="n">
        <v>1</v>
      </c>
      <c r="Z44" t="n">
        <v>10</v>
      </c>
      <c r="AA44" t="n">
        <v>890.7364006027677</v>
      </c>
      <c r="AB44" t="n">
        <v>1218.744839821293</v>
      </c>
      <c r="AC44" t="n">
        <v>1102.429542827874</v>
      </c>
      <c r="AD44" t="n">
        <v>890736.4006027677</v>
      </c>
      <c r="AE44" t="n">
        <v>1218744.839821293</v>
      </c>
      <c r="AF44" t="n">
        <v>4.315872050978599e-06</v>
      </c>
      <c r="AG44" t="n">
        <v>33.24074074074074</v>
      </c>
      <c r="AH44" t="n">
        <v>1102429.542827874</v>
      </c>
    </row>
    <row r="45">
      <c r="A45" t="n">
        <v>43</v>
      </c>
      <c r="B45" t="n">
        <v>125</v>
      </c>
      <c r="C45" t="inlineStr">
        <is>
          <t xml:space="preserve">CONCLUIDO	</t>
        </is>
      </c>
      <c r="D45" t="n">
        <v>3.4929</v>
      </c>
      <c r="E45" t="n">
        <v>28.63</v>
      </c>
      <c r="F45" t="n">
        <v>24.79</v>
      </c>
      <c r="G45" t="n">
        <v>64.66</v>
      </c>
      <c r="H45" t="n">
        <v>0.8</v>
      </c>
      <c r="I45" t="n">
        <v>23</v>
      </c>
      <c r="J45" t="n">
        <v>262.08</v>
      </c>
      <c r="K45" t="n">
        <v>58.47</v>
      </c>
      <c r="L45" t="n">
        <v>11.75</v>
      </c>
      <c r="M45" t="n">
        <v>21</v>
      </c>
      <c r="N45" t="n">
        <v>66.86</v>
      </c>
      <c r="O45" t="n">
        <v>32557.58</v>
      </c>
      <c r="P45" t="n">
        <v>357.53</v>
      </c>
      <c r="Q45" t="n">
        <v>1397.23</v>
      </c>
      <c r="R45" t="n">
        <v>92.84999999999999</v>
      </c>
      <c r="S45" t="n">
        <v>66.97</v>
      </c>
      <c r="T45" t="n">
        <v>10312.93</v>
      </c>
      <c r="U45" t="n">
        <v>0.72</v>
      </c>
      <c r="V45" t="n">
        <v>0.85</v>
      </c>
      <c r="W45" t="n">
        <v>5.33</v>
      </c>
      <c r="X45" t="n">
        <v>0.62</v>
      </c>
      <c r="Y45" t="n">
        <v>1</v>
      </c>
      <c r="Z45" t="n">
        <v>10</v>
      </c>
      <c r="AA45" t="n">
        <v>888.1113974309966</v>
      </c>
      <c r="AB45" t="n">
        <v>1215.153194674709</v>
      </c>
      <c r="AC45" t="n">
        <v>1099.180679253175</v>
      </c>
      <c r="AD45" t="n">
        <v>888111.3974309966</v>
      </c>
      <c r="AE45" t="n">
        <v>1215153.194674709</v>
      </c>
      <c r="AF45" t="n">
        <v>4.328885104199158e-06</v>
      </c>
      <c r="AG45" t="n">
        <v>33.13657407407408</v>
      </c>
      <c r="AH45" t="n">
        <v>1099180.679253174</v>
      </c>
    </row>
    <row r="46">
      <c r="A46" t="n">
        <v>44</v>
      </c>
      <c r="B46" t="n">
        <v>125</v>
      </c>
      <c r="C46" t="inlineStr">
        <is>
          <t xml:space="preserve">CONCLUIDO	</t>
        </is>
      </c>
      <c r="D46" t="n">
        <v>3.4905</v>
      </c>
      <c r="E46" t="n">
        <v>28.65</v>
      </c>
      <c r="F46" t="n">
        <v>24.81</v>
      </c>
      <c r="G46" t="n">
        <v>64.70999999999999</v>
      </c>
      <c r="H46" t="n">
        <v>0.8100000000000001</v>
      </c>
      <c r="I46" t="n">
        <v>23</v>
      </c>
      <c r="J46" t="n">
        <v>262.55</v>
      </c>
      <c r="K46" t="n">
        <v>58.47</v>
      </c>
      <c r="L46" t="n">
        <v>12</v>
      </c>
      <c r="M46" t="n">
        <v>21</v>
      </c>
      <c r="N46" t="n">
        <v>67.06999999999999</v>
      </c>
      <c r="O46" t="n">
        <v>32615.02</v>
      </c>
      <c r="P46" t="n">
        <v>356.59</v>
      </c>
      <c r="Q46" t="n">
        <v>1397.17</v>
      </c>
      <c r="R46" t="n">
        <v>93.45999999999999</v>
      </c>
      <c r="S46" t="n">
        <v>66.97</v>
      </c>
      <c r="T46" t="n">
        <v>10617.19</v>
      </c>
      <c r="U46" t="n">
        <v>0.72</v>
      </c>
      <c r="V46" t="n">
        <v>0.85</v>
      </c>
      <c r="W46" t="n">
        <v>5.33</v>
      </c>
      <c r="X46" t="n">
        <v>0.64</v>
      </c>
      <c r="Y46" t="n">
        <v>1</v>
      </c>
      <c r="Z46" t="n">
        <v>10</v>
      </c>
      <c r="AA46" t="n">
        <v>887.8262820619235</v>
      </c>
      <c r="AB46" t="n">
        <v>1214.763087248341</v>
      </c>
      <c r="AC46" t="n">
        <v>1098.827803132059</v>
      </c>
      <c r="AD46" t="n">
        <v>887826.2820619235</v>
      </c>
      <c r="AE46" t="n">
        <v>1214763.087248341</v>
      </c>
      <c r="AF46" t="n">
        <v>4.325910692034459e-06</v>
      </c>
      <c r="AG46" t="n">
        <v>33.15972222222222</v>
      </c>
      <c r="AH46" t="n">
        <v>1098827.80313206</v>
      </c>
    </row>
    <row r="47">
      <c r="A47" t="n">
        <v>45</v>
      </c>
      <c r="B47" t="n">
        <v>125</v>
      </c>
      <c r="C47" t="inlineStr">
        <is>
          <t xml:space="preserve">CONCLUIDO	</t>
        </is>
      </c>
      <c r="D47" t="n">
        <v>3.5013</v>
      </c>
      <c r="E47" t="n">
        <v>28.56</v>
      </c>
      <c r="F47" t="n">
        <v>24.77</v>
      </c>
      <c r="G47" t="n">
        <v>67.54000000000001</v>
      </c>
      <c r="H47" t="n">
        <v>0.83</v>
      </c>
      <c r="I47" t="n">
        <v>22</v>
      </c>
      <c r="J47" t="n">
        <v>263.01</v>
      </c>
      <c r="K47" t="n">
        <v>58.47</v>
      </c>
      <c r="L47" t="n">
        <v>12.25</v>
      </c>
      <c r="M47" t="n">
        <v>20</v>
      </c>
      <c r="N47" t="n">
        <v>67.29000000000001</v>
      </c>
      <c r="O47" t="n">
        <v>32672.53</v>
      </c>
      <c r="P47" t="n">
        <v>355.56</v>
      </c>
      <c r="Q47" t="n">
        <v>1397.22</v>
      </c>
      <c r="R47" t="n">
        <v>92.25</v>
      </c>
      <c r="S47" t="n">
        <v>66.97</v>
      </c>
      <c r="T47" t="n">
        <v>10019.01</v>
      </c>
      <c r="U47" t="n">
        <v>0.73</v>
      </c>
      <c r="V47" t="n">
        <v>0.85</v>
      </c>
      <c r="W47" t="n">
        <v>5.32</v>
      </c>
      <c r="X47" t="n">
        <v>0.6</v>
      </c>
      <c r="Y47" t="n">
        <v>1</v>
      </c>
      <c r="Z47" t="n">
        <v>10</v>
      </c>
      <c r="AA47" t="n">
        <v>885.7365098843668</v>
      </c>
      <c r="AB47" t="n">
        <v>1211.903768760766</v>
      </c>
      <c r="AC47" t="n">
        <v>1096.24137398786</v>
      </c>
      <c r="AD47" t="n">
        <v>885736.5098843668</v>
      </c>
      <c r="AE47" t="n">
        <v>1211903.768760766</v>
      </c>
      <c r="AF47" t="n">
        <v>4.339295546775605e-06</v>
      </c>
      <c r="AG47" t="n">
        <v>33.05555555555556</v>
      </c>
      <c r="AH47" t="n">
        <v>1096241.37398786</v>
      </c>
    </row>
    <row r="48">
      <c r="A48" t="n">
        <v>46</v>
      </c>
      <c r="B48" t="n">
        <v>125</v>
      </c>
      <c r="C48" t="inlineStr">
        <is>
          <t xml:space="preserve">CONCLUIDO	</t>
        </is>
      </c>
      <c r="D48" t="n">
        <v>3.4995</v>
      </c>
      <c r="E48" t="n">
        <v>28.58</v>
      </c>
      <c r="F48" t="n">
        <v>24.78</v>
      </c>
      <c r="G48" t="n">
        <v>67.58</v>
      </c>
      <c r="H48" t="n">
        <v>0.84</v>
      </c>
      <c r="I48" t="n">
        <v>22</v>
      </c>
      <c r="J48" t="n">
        <v>263.48</v>
      </c>
      <c r="K48" t="n">
        <v>58.47</v>
      </c>
      <c r="L48" t="n">
        <v>12.5</v>
      </c>
      <c r="M48" t="n">
        <v>20</v>
      </c>
      <c r="N48" t="n">
        <v>67.51000000000001</v>
      </c>
      <c r="O48" t="n">
        <v>32730.13</v>
      </c>
      <c r="P48" t="n">
        <v>354.13</v>
      </c>
      <c r="Q48" t="n">
        <v>1397.21</v>
      </c>
      <c r="R48" t="n">
        <v>92.44</v>
      </c>
      <c r="S48" t="n">
        <v>66.97</v>
      </c>
      <c r="T48" t="n">
        <v>10113.78</v>
      </c>
      <c r="U48" t="n">
        <v>0.72</v>
      </c>
      <c r="V48" t="n">
        <v>0.85</v>
      </c>
      <c r="W48" t="n">
        <v>5.33</v>
      </c>
      <c r="X48" t="n">
        <v>0.61</v>
      </c>
      <c r="Y48" t="n">
        <v>1</v>
      </c>
      <c r="Z48" t="n">
        <v>10</v>
      </c>
      <c r="AA48" t="n">
        <v>884.9945288978226</v>
      </c>
      <c r="AB48" t="n">
        <v>1210.888557641086</v>
      </c>
      <c r="AC48" t="n">
        <v>1095.323053192584</v>
      </c>
      <c r="AD48" t="n">
        <v>884994.5288978226</v>
      </c>
      <c r="AE48" t="n">
        <v>1210888.557641086</v>
      </c>
      <c r="AF48" t="n">
        <v>4.337064737652081e-06</v>
      </c>
      <c r="AG48" t="n">
        <v>33.0787037037037</v>
      </c>
      <c r="AH48" t="n">
        <v>1095323.053192584</v>
      </c>
    </row>
    <row r="49">
      <c r="A49" t="n">
        <v>47</v>
      </c>
      <c r="B49" t="n">
        <v>125</v>
      </c>
      <c r="C49" t="inlineStr">
        <is>
          <t xml:space="preserve">CONCLUIDO	</t>
        </is>
      </c>
      <c r="D49" t="n">
        <v>3.5105</v>
      </c>
      <c r="E49" t="n">
        <v>28.49</v>
      </c>
      <c r="F49" t="n">
        <v>24.74</v>
      </c>
      <c r="G49" t="n">
        <v>70.68000000000001</v>
      </c>
      <c r="H49" t="n">
        <v>0.86</v>
      </c>
      <c r="I49" t="n">
        <v>21</v>
      </c>
      <c r="J49" t="n">
        <v>263.95</v>
      </c>
      <c r="K49" t="n">
        <v>58.47</v>
      </c>
      <c r="L49" t="n">
        <v>12.75</v>
      </c>
      <c r="M49" t="n">
        <v>19</v>
      </c>
      <c r="N49" t="n">
        <v>67.72</v>
      </c>
      <c r="O49" t="n">
        <v>32787.82</v>
      </c>
      <c r="P49" t="n">
        <v>352.33</v>
      </c>
      <c r="Q49" t="n">
        <v>1397.21</v>
      </c>
      <c r="R49" t="n">
        <v>91.05</v>
      </c>
      <c r="S49" t="n">
        <v>66.97</v>
      </c>
      <c r="T49" t="n">
        <v>9422.43</v>
      </c>
      <c r="U49" t="n">
        <v>0.74</v>
      </c>
      <c r="V49" t="n">
        <v>0.85</v>
      </c>
      <c r="W49" t="n">
        <v>5.33</v>
      </c>
      <c r="X49" t="n">
        <v>0.57</v>
      </c>
      <c r="Y49" t="n">
        <v>1</v>
      </c>
      <c r="Z49" t="n">
        <v>10</v>
      </c>
      <c r="AA49" t="n">
        <v>872.4272201680441</v>
      </c>
      <c r="AB49" t="n">
        <v>1193.693411406471</v>
      </c>
      <c r="AC49" t="n">
        <v>1079.768987581062</v>
      </c>
      <c r="AD49" t="n">
        <v>872427.2201680441</v>
      </c>
      <c r="AE49" t="n">
        <v>1193693.411406471</v>
      </c>
      <c r="AF49" t="n">
        <v>4.350697460073618e-06</v>
      </c>
      <c r="AG49" t="n">
        <v>32.97453703703704</v>
      </c>
      <c r="AH49" t="n">
        <v>1079768.987581062</v>
      </c>
    </row>
    <row r="50">
      <c r="A50" t="n">
        <v>48</v>
      </c>
      <c r="B50" t="n">
        <v>125</v>
      </c>
      <c r="C50" t="inlineStr">
        <is>
          <t xml:space="preserve">CONCLUIDO	</t>
        </is>
      </c>
      <c r="D50" t="n">
        <v>3.5095</v>
      </c>
      <c r="E50" t="n">
        <v>28.49</v>
      </c>
      <c r="F50" t="n">
        <v>24.75</v>
      </c>
      <c r="G50" t="n">
        <v>70.7</v>
      </c>
      <c r="H50" t="n">
        <v>0.87</v>
      </c>
      <c r="I50" t="n">
        <v>21</v>
      </c>
      <c r="J50" t="n">
        <v>264.42</v>
      </c>
      <c r="K50" t="n">
        <v>58.47</v>
      </c>
      <c r="L50" t="n">
        <v>13</v>
      </c>
      <c r="M50" t="n">
        <v>19</v>
      </c>
      <c r="N50" t="n">
        <v>67.94</v>
      </c>
      <c r="O50" t="n">
        <v>32845.58</v>
      </c>
      <c r="P50" t="n">
        <v>351.35</v>
      </c>
      <c r="Q50" t="n">
        <v>1397.17</v>
      </c>
      <c r="R50" t="n">
        <v>91.56999999999999</v>
      </c>
      <c r="S50" t="n">
        <v>66.97</v>
      </c>
      <c r="T50" t="n">
        <v>9681.42</v>
      </c>
      <c r="U50" t="n">
        <v>0.73</v>
      </c>
      <c r="V50" t="n">
        <v>0.85</v>
      </c>
      <c r="W50" t="n">
        <v>5.33</v>
      </c>
      <c r="X50" t="n">
        <v>0.58</v>
      </c>
      <c r="Y50" t="n">
        <v>1</v>
      </c>
      <c r="Z50" t="n">
        <v>10</v>
      </c>
      <c r="AA50" t="n">
        <v>871.9107391921419</v>
      </c>
      <c r="AB50" t="n">
        <v>1192.986739349709</v>
      </c>
      <c r="AC50" t="n">
        <v>1079.129759313577</v>
      </c>
      <c r="AD50" t="n">
        <v>871910.7391921419</v>
      </c>
      <c r="AE50" t="n">
        <v>1192986.739349709</v>
      </c>
      <c r="AF50" t="n">
        <v>4.349458121671661e-06</v>
      </c>
      <c r="AG50" t="n">
        <v>32.97453703703704</v>
      </c>
      <c r="AH50" t="n">
        <v>1079129.759313577</v>
      </c>
    </row>
    <row r="51">
      <c r="A51" t="n">
        <v>49</v>
      </c>
      <c r="B51" t="n">
        <v>125</v>
      </c>
      <c r="C51" t="inlineStr">
        <is>
          <t xml:space="preserve">CONCLUIDO	</t>
        </is>
      </c>
      <c r="D51" t="n">
        <v>3.5197</v>
      </c>
      <c r="E51" t="n">
        <v>28.41</v>
      </c>
      <c r="F51" t="n">
        <v>24.71</v>
      </c>
      <c r="G51" t="n">
        <v>74.13</v>
      </c>
      <c r="H51" t="n">
        <v>0.89</v>
      </c>
      <c r="I51" t="n">
        <v>20</v>
      </c>
      <c r="J51" t="n">
        <v>264.89</v>
      </c>
      <c r="K51" t="n">
        <v>58.47</v>
      </c>
      <c r="L51" t="n">
        <v>13.25</v>
      </c>
      <c r="M51" t="n">
        <v>18</v>
      </c>
      <c r="N51" t="n">
        <v>68.16</v>
      </c>
      <c r="O51" t="n">
        <v>32903.43</v>
      </c>
      <c r="P51" t="n">
        <v>349.9</v>
      </c>
      <c r="Q51" t="n">
        <v>1397.18</v>
      </c>
      <c r="R51" t="n">
        <v>90.15000000000001</v>
      </c>
      <c r="S51" t="n">
        <v>66.97</v>
      </c>
      <c r="T51" t="n">
        <v>8978.58</v>
      </c>
      <c r="U51" t="n">
        <v>0.74</v>
      </c>
      <c r="V51" t="n">
        <v>0.85</v>
      </c>
      <c r="W51" t="n">
        <v>5.33</v>
      </c>
      <c r="X51" t="n">
        <v>0.54</v>
      </c>
      <c r="Y51" t="n">
        <v>1</v>
      </c>
      <c r="Z51" t="n">
        <v>10</v>
      </c>
      <c r="AA51" t="n">
        <v>869.6251017793277</v>
      </c>
      <c r="AB51" t="n">
        <v>1189.859429406291</v>
      </c>
      <c r="AC51" t="n">
        <v>1076.300915441951</v>
      </c>
      <c r="AD51" t="n">
        <v>869625.1017793277</v>
      </c>
      <c r="AE51" t="n">
        <v>1189859.429406291</v>
      </c>
      <c r="AF51" t="n">
        <v>4.362099373371633e-06</v>
      </c>
      <c r="AG51" t="n">
        <v>32.88194444444445</v>
      </c>
      <c r="AH51" t="n">
        <v>1076300.915441951</v>
      </c>
    </row>
    <row r="52">
      <c r="A52" t="n">
        <v>50</v>
      </c>
      <c r="B52" t="n">
        <v>125</v>
      </c>
      <c r="C52" t="inlineStr">
        <is>
          <t xml:space="preserve">CONCLUIDO	</t>
        </is>
      </c>
      <c r="D52" t="n">
        <v>3.5211</v>
      </c>
      <c r="E52" t="n">
        <v>28.4</v>
      </c>
      <c r="F52" t="n">
        <v>24.7</v>
      </c>
      <c r="G52" t="n">
        <v>74.09999999999999</v>
      </c>
      <c r="H52" t="n">
        <v>0.91</v>
      </c>
      <c r="I52" t="n">
        <v>20</v>
      </c>
      <c r="J52" t="n">
        <v>265.36</v>
      </c>
      <c r="K52" t="n">
        <v>58.47</v>
      </c>
      <c r="L52" t="n">
        <v>13.5</v>
      </c>
      <c r="M52" t="n">
        <v>18</v>
      </c>
      <c r="N52" t="n">
        <v>68.38</v>
      </c>
      <c r="O52" t="n">
        <v>32961.36</v>
      </c>
      <c r="P52" t="n">
        <v>349.24</v>
      </c>
      <c r="Q52" t="n">
        <v>1397.3</v>
      </c>
      <c r="R52" t="n">
        <v>89.95</v>
      </c>
      <c r="S52" t="n">
        <v>66.97</v>
      </c>
      <c r="T52" t="n">
        <v>8874.870000000001</v>
      </c>
      <c r="U52" t="n">
        <v>0.74</v>
      </c>
      <c r="V52" t="n">
        <v>0.85</v>
      </c>
      <c r="W52" t="n">
        <v>5.33</v>
      </c>
      <c r="X52" t="n">
        <v>0.53</v>
      </c>
      <c r="Y52" t="n">
        <v>1</v>
      </c>
      <c r="Z52" t="n">
        <v>10</v>
      </c>
      <c r="AA52" t="n">
        <v>868.9721105904607</v>
      </c>
      <c r="AB52" t="n">
        <v>1188.965978053745</v>
      </c>
      <c r="AC52" t="n">
        <v>1075.492733832526</v>
      </c>
      <c r="AD52" t="n">
        <v>868972.1105904607</v>
      </c>
      <c r="AE52" t="n">
        <v>1188965.978053745</v>
      </c>
      <c r="AF52" t="n">
        <v>4.363834447134374e-06</v>
      </c>
      <c r="AG52" t="n">
        <v>32.87037037037037</v>
      </c>
      <c r="AH52" t="n">
        <v>1075492.733832526</v>
      </c>
    </row>
    <row r="53">
      <c r="A53" t="n">
        <v>51</v>
      </c>
      <c r="B53" t="n">
        <v>125</v>
      </c>
      <c r="C53" t="inlineStr">
        <is>
          <t xml:space="preserve">CONCLUIDO	</t>
        </is>
      </c>
      <c r="D53" t="n">
        <v>3.5301</v>
      </c>
      <c r="E53" t="n">
        <v>28.33</v>
      </c>
      <c r="F53" t="n">
        <v>24.67</v>
      </c>
      <c r="G53" t="n">
        <v>77.92</v>
      </c>
      <c r="H53" t="n">
        <v>0.92</v>
      </c>
      <c r="I53" t="n">
        <v>19</v>
      </c>
      <c r="J53" t="n">
        <v>265.83</v>
      </c>
      <c r="K53" t="n">
        <v>58.47</v>
      </c>
      <c r="L53" t="n">
        <v>13.75</v>
      </c>
      <c r="M53" t="n">
        <v>17</v>
      </c>
      <c r="N53" t="n">
        <v>68.59999999999999</v>
      </c>
      <c r="O53" t="n">
        <v>33019.37</v>
      </c>
      <c r="P53" t="n">
        <v>345.68</v>
      </c>
      <c r="Q53" t="n">
        <v>1397.24</v>
      </c>
      <c r="R53" t="n">
        <v>89.20999999999999</v>
      </c>
      <c r="S53" t="n">
        <v>66.97</v>
      </c>
      <c r="T53" t="n">
        <v>8513.950000000001</v>
      </c>
      <c r="U53" t="n">
        <v>0.75</v>
      </c>
      <c r="V53" t="n">
        <v>0.85</v>
      </c>
      <c r="W53" t="n">
        <v>5.32</v>
      </c>
      <c r="X53" t="n">
        <v>0.51</v>
      </c>
      <c r="Y53" t="n">
        <v>1</v>
      </c>
      <c r="Z53" t="n">
        <v>10</v>
      </c>
      <c r="AA53" t="n">
        <v>865.4339660378885</v>
      </c>
      <c r="AB53" t="n">
        <v>1184.124932584994</v>
      </c>
      <c r="AC53" t="n">
        <v>1071.113710948862</v>
      </c>
      <c r="AD53" t="n">
        <v>865433.9660378884</v>
      </c>
      <c r="AE53" t="n">
        <v>1184124.932584994</v>
      </c>
      <c r="AF53" t="n">
        <v>4.374988492751996e-06</v>
      </c>
      <c r="AG53" t="n">
        <v>32.78935185185185</v>
      </c>
      <c r="AH53" t="n">
        <v>1071113.710948863</v>
      </c>
    </row>
    <row r="54">
      <c r="A54" t="n">
        <v>52</v>
      </c>
      <c r="B54" t="n">
        <v>125</v>
      </c>
      <c r="C54" t="inlineStr">
        <is>
          <t xml:space="preserve">CONCLUIDO	</t>
        </is>
      </c>
      <c r="D54" t="n">
        <v>3.5288</v>
      </c>
      <c r="E54" t="n">
        <v>28.34</v>
      </c>
      <c r="F54" t="n">
        <v>24.68</v>
      </c>
      <c r="G54" t="n">
        <v>77.95</v>
      </c>
      <c r="H54" t="n">
        <v>0.9399999999999999</v>
      </c>
      <c r="I54" t="n">
        <v>19</v>
      </c>
      <c r="J54" t="n">
        <v>266.3</v>
      </c>
      <c r="K54" t="n">
        <v>58.47</v>
      </c>
      <c r="L54" t="n">
        <v>14</v>
      </c>
      <c r="M54" t="n">
        <v>17</v>
      </c>
      <c r="N54" t="n">
        <v>68.81999999999999</v>
      </c>
      <c r="O54" t="n">
        <v>33077.47</v>
      </c>
      <c r="P54" t="n">
        <v>347.07</v>
      </c>
      <c r="Q54" t="n">
        <v>1397.18</v>
      </c>
      <c r="R54" t="n">
        <v>89.62</v>
      </c>
      <c r="S54" t="n">
        <v>66.97</v>
      </c>
      <c r="T54" t="n">
        <v>8718.01</v>
      </c>
      <c r="U54" t="n">
        <v>0.75</v>
      </c>
      <c r="V54" t="n">
        <v>0.85</v>
      </c>
      <c r="W54" t="n">
        <v>5.32</v>
      </c>
      <c r="X54" t="n">
        <v>0.52</v>
      </c>
      <c r="Y54" t="n">
        <v>1</v>
      </c>
      <c r="Z54" t="n">
        <v>10</v>
      </c>
      <c r="AA54" t="n">
        <v>866.5738430389384</v>
      </c>
      <c r="AB54" t="n">
        <v>1185.684562585655</v>
      </c>
      <c r="AC54" t="n">
        <v>1072.524492051215</v>
      </c>
      <c r="AD54" t="n">
        <v>866573.8430389385</v>
      </c>
      <c r="AE54" t="n">
        <v>1185684.562585655</v>
      </c>
      <c r="AF54" t="n">
        <v>4.373377352829451e-06</v>
      </c>
      <c r="AG54" t="n">
        <v>32.80092592592593</v>
      </c>
      <c r="AH54" t="n">
        <v>1072524.492051215</v>
      </c>
    </row>
    <row r="55">
      <c r="A55" t="n">
        <v>53</v>
      </c>
      <c r="B55" t="n">
        <v>125</v>
      </c>
      <c r="C55" t="inlineStr">
        <is>
          <t xml:space="preserve">CONCLUIDO	</t>
        </is>
      </c>
      <c r="D55" t="n">
        <v>3.5294</v>
      </c>
      <c r="E55" t="n">
        <v>28.33</v>
      </c>
      <c r="F55" t="n">
        <v>24.68</v>
      </c>
      <c r="G55" t="n">
        <v>77.93000000000001</v>
      </c>
      <c r="H55" t="n">
        <v>0.95</v>
      </c>
      <c r="I55" t="n">
        <v>19</v>
      </c>
      <c r="J55" t="n">
        <v>266.77</v>
      </c>
      <c r="K55" t="n">
        <v>58.47</v>
      </c>
      <c r="L55" t="n">
        <v>14.25</v>
      </c>
      <c r="M55" t="n">
        <v>17</v>
      </c>
      <c r="N55" t="n">
        <v>69.04000000000001</v>
      </c>
      <c r="O55" t="n">
        <v>33135.65</v>
      </c>
      <c r="P55" t="n">
        <v>345.54</v>
      </c>
      <c r="Q55" t="n">
        <v>1397.2</v>
      </c>
      <c r="R55" t="n">
        <v>89.42</v>
      </c>
      <c r="S55" t="n">
        <v>66.97</v>
      </c>
      <c r="T55" t="n">
        <v>8616.379999999999</v>
      </c>
      <c r="U55" t="n">
        <v>0.75</v>
      </c>
      <c r="V55" t="n">
        <v>0.85</v>
      </c>
      <c r="W55" t="n">
        <v>5.32</v>
      </c>
      <c r="X55" t="n">
        <v>0.51</v>
      </c>
      <c r="Y55" t="n">
        <v>1</v>
      </c>
      <c r="Z55" t="n">
        <v>10</v>
      </c>
      <c r="AA55" t="n">
        <v>865.4629501285094</v>
      </c>
      <c r="AB55" t="n">
        <v>1184.16458989647</v>
      </c>
      <c r="AC55" t="n">
        <v>1071.14958342219</v>
      </c>
      <c r="AD55" t="n">
        <v>865462.9501285094</v>
      </c>
      <c r="AE55" t="n">
        <v>1184164.58989647</v>
      </c>
      <c r="AF55" t="n">
        <v>4.374120955870625e-06</v>
      </c>
      <c r="AG55" t="n">
        <v>32.78935185185185</v>
      </c>
      <c r="AH55" t="n">
        <v>1071149.58342219</v>
      </c>
    </row>
    <row r="56">
      <c r="A56" t="n">
        <v>54</v>
      </c>
      <c r="B56" t="n">
        <v>125</v>
      </c>
      <c r="C56" t="inlineStr">
        <is>
          <t xml:space="preserve">CONCLUIDO	</t>
        </is>
      </c>
      <c r="D56" t="n">
        <v>3.5394</v>
      </c>
      <c r="E56" t="n">
        <v>28.25</v>
      </c>
      <c r="F56" t="n">
        <v>24.65</v>
      </c>
      <c r="G56" t="n">
        <v>82.15000000000001</v>
      </c>
      <c r="H56" t="n">
        <v>0.97</v>
      </c>
      <c r="I56" t="n">
        <v>18</v>
      </c>
      <c r="J56" t="n">
        <v>267.24</v>
      </c>
      <c r="K56" t="n">
        <v>58.47</v>
      </c>
      <c r="L56" t="n">
        <v>14.5</v>
      </c>
      <c r="M56" t="n">
        <v>16</v>
      </c>
      <c r="N56" t="n">
        <v>69.27</v>
      </c>
      <c r="O56" t="n">
        <v>33193.92</v>
      </c>
      <c r="P56" t="n">
        <v>342.56</v>
      </c>
      <c r="Q56" t="n">
        <v>1397.23</v>
      </c>
      <c r="R56" t="n">
        <v>88.23999999999999</v>
      </c>
      <c r="S56" t="n">
        <v>66.97</v>
      </c>
      <c r="T56" t="n">
        <v>8032.8</v>
      </c>
      <c r="U56" t="n">
        <v>0.76</v>
      </c>
      <c r="V56" t="n">
        <v>0.85</v>
      </c>
      <c r="W56" t="n">
        <v>5.32</v>
      </c>
      <c r="X56" t="n">
        <v>0.48</v>
      </c>
      <c r="Y56" t="n">
        <v>1</v>
      </c>
      <c r="Z56" t="n">
        <v>10</v>
      </c>
      <c r="AA56" t="n">
        <v>862.2359669912418</v>
      </c>
      <c r="AB56" t="n">
        <v>1179.749289203612</v>
      </c>
      <c r="AC56" t="n">
        <v>1067.155672830545</v>
      </c>
      <c r="AD56" t="n">
        <v>862235.9669912418</v>
      </c>
      <c r="AE56" t="n">
        <v>1179749.289203612</v>
      </c>
      <c r="AF56" t="n">
        <v>4.386514339890206e-06</v>
      </c>
      <c r="AG56" t="n">
        <v>32.69675925925926</v>
      </c>
      <c r="AH56" t="n">
        <v>1067155.672830545</v>
      </c>
    </row>
    <row r="57">
      <c r="A57" t="n">
        <v>55</v>
      </c>
      <c r="B57" t="n">
        <v>125</v>
      </c>
      <c r="C57" t="inlineStr">
        <is>
          <t xml:space="preserve">CONCLUIDO	</t>
        </is>
      </c>
      <c r="D57" t="n">
        <v>3.5361</v>
      </c>
      <c r="E57" t="n">
        <v>28.28</v>
      </c>
      <c r="F57" t="n">
        <v>24.67</v>
      </c>
      <c r="G57" t="n">
        <v>82.23999999999999</v>
      </c>
      <c r="H57" t="n">
        <v>0.98</v>
      </c>
      <c r="I57" t="n">
        <v>18</v>
      </c>
      <c r="J57" t="n">
        <v>267.71</v>
      </c>
      <c r="K57" t="n">
        <v>58.47</v>
      </c>
      <c r="L57" t="n">
        <v>14.75</v>
      </c>
      <c r="M57" t="n">
        <v>16</v>
      </c>
      <c r="N57" t="n">
        <v>69.48999999999999</v>
      </c>
      <c r="O57" t="n">
        <v>33252.27</v>
      </c>
      <c r="P57" t="n">
        <v>343.7</v>
      </c>
      <c r="Q57" t="n">
        <v>1397.17</v>
      </c>
      <c r="R57" t="n">
        <v>89.22</v>
      </c>
      <c r="S57" t="n">
        <v>66.97</v>
      </c>
      <c r="T57" t="n">
        <v>8519.379999999999</v>
      </c>
      <c r="U57" t="n">
        <v>0.75</v>
      </c>
      <c r="V57" t="n">
        <v>0.85</v>
      </c>
      <c r="W57" t="n">
        <v>5.32</v>
      </c>
      <c r="X57" t="n">
        <v>0.51</v>
      </c>
      <c r="Y57" t="n">
        <v>1</v>
      </c>
      <c r="Z57" t="n">
        <v>10</v>
      </c>
      <c r="AA57" t="n">
        <v>863.4587333232365</v>
      </c>
      <c r="AB57" t="n">
        <v>1181.42233204369</v>
      </c>
      <c r="AC57" t="n">
        <v>1068.669042810097</v>
      </c>
      <c r="AD57" t="n">
        <v>863458.7333232365</v>
      </c>
      <c r="AE57" t="n">
        <v>1181422.33204369</v>
      </c>
      <c r="AF57" t="n">
        <v>4.382424523163743e-06</v>
      </c>
      <c r="AG57" t="n">
        <v>32.73148148148149</v>
      </c>
      <c r="AH57" t="n">
        <v>1068669.042810097</v>
      </c>
    </row>
    <row r="58">
      <c r="A58" t="n">
        <v>56</v>
      </c>
      <c r="B58" t="n">
        <v>125</v>
      </c>
      <c r="C58" t="inlineStr">
        <is>
          <t xml:space="preserve">CONCLUIDO	</t>
        </is>
      </c>
      <c r="D58" t="n">
        <v>3.5382</v>
      </c>
      <c r="E58" t="n">
        <v>28.26</v>
      </c>
      <c r="F58" t="n">
        <v>24.66</v>
      </c>
      <c r="G58" t="n">
        <v>82.19</v>
      </c>
      <c r="H58" t="n">
        <v>1</v>
      </c>
      <c r="I58" t="n">
        <v>18</v>
      </c>
      <c r="J58" t="n">
        <v>268.19</v>
      </c>
      <c r="K58" t="n">
        <v>58.47</v>
      </c>
      <c r="L58" t="n">
        <v>15</v>
      </c>
      <c r="M58" t="n">
        <v>16</v>
      </c>
      <c r="N58" t="n">
        <v>69.70999999999999</v>
      </c>
      <c r="O58" t="n">
        <v>33310.7</v>
      </c>
      <c r="P58" t="n">
        <v>341.3</v>
      </c>
      <c r="Q58" t="n">
        <v>1397.22</v>
      </c>
      <c r="R58" t="n">
        <v>88.44</v>
      </c>
      <c r="S58" t="n">
        <v>66.97</v>
      </c>
      <c r="T58" t="n">
        <v>8131.84</v>
      </c>
      <c r="U58" t="n">
        <v>0.76</v>
      </c>
      <c r="V58" t="n">
        <v>0.85</v>
      </c>
      <c r="W58" t="n">
        <v>5.33</v>
      </c>
      <c r="X58" t="n">
        <v>0.49</v>
      </c>
      <c r="Y58" t="n">
        <v>1</v>
      </c>
      <c r="Z58" t="n">
        <v>10</v>
      </c>
      <c r="AA58" t="n">
        <v>861.5498971102221</v>
      </c>
      <c r="AB58" t="n">
        <v>1178.810578125134</v>
      </c>
      <c r="AC58" t="n">
        <v>1066.306551019908</v>
      </c>
      <c r="AD58" t="n">
        <v>861549.8971102221</v>
      </c>
      <c r="AE58" t="n">
        <v>1178810.578125134</v>
      </c>
      <c r="AF58" t="n">
        <v>4.385027133807856e-06</v>
      </c>
      <c r="AG58" t="n">
        <v>32.70833333333334</v>
      </c>
      <c r="AH58" t="n">
        <v>1066306.551019908</v>
      </c>
    </row>
    <row r="59">
      <c r="A59" t="n">
        <v>57</v>
      </c>
      <c r="B59" t="n">
        <v>125</v>
      </c>
      <c r="C59" t="inlineStr">
        <is>
          <t xml:space="preserve">CONCLUIDO	</t>
        </is>
      </c>
      <c r="D59" t="n">
        <v>3.55</v>
      </c>
      <c r="E59" t="n">
        <v>28.17</v>
      </c>
      <c r="F59" t="n">
        <v>24.61</v>
      </c>
      <c r="G59" t="n">
        <v>86.86</v>
      </c>
      <c r="H59" t="n">
        <v>1.01</v>
      </c>
      <c r="I59" t="n">
        <v>17</v>
      </c>
      <c r="J59" t="n">
        <v>268.66</v>
      </c>
      <c r="K59" t="n">
        <v>58.47</v>
      </c>
      <c r="L59" t="n">
        <v>15.25</v>
      </c>
      <c r="M59" t="n">
        <v>15</v>
      </c>
      <c r="N59" t="n">
        <v>69.94</v>
      </c>
      <c r="O59" t="n">
        <v>33369.22</v>
      </c>
      <c r="P59" t="n">
        <v>338.69</v>
      </c>
      <c r="Q59" t="n">
        <v>1397.23</v>
      </c>
      <c r="R59" t="n">
        <v>87.04000000000001</v>
      </c>
      <c r="S59" t="n">
        <v>66.97</v>
      </c>
      <c r="T59" t="n">
        <v>7438.11</v>
      </c>
      <c r="U59" t="n">
        <v>0.77</v>
      </c>
      <c r="V59" t="n">
        <v>0.86</v>
      </c>
      <c r="W59" t="n">
        <v>5.32</v>
      </c>
      <c r="X59" t="n">
        <v>0.44</v>
      </c>
      <c r="Y59" t="n">
        <v>1</v>
      </c>
      <c r="Z59" t="n">
        <v>10</v>
      </c>
      <c r="AA59" t="n">
        <v>858.3079938401148</v>
      </c>
      <c r="AB59" t="n">
        <v>1174.374863048295</v>
      </c>
      <c r="AC59" t="n">
        <v>1062.294174364437</v>
      </c>
      <c r="AD59" t="n">
        <v>858307.9938401148</v>
      </c>
      <c r="AE59" t="n">
        <v>1174374.863048295</v>
      </c>
      <c r="AF59" t="n">
        <v>4.39965132695096e-06</v>
      </c>
      <c r="AG59" t="n">
        <v>32.60416666666667</v>
      </c>
      <c r="AH59" t="n">
        <v>1062294.174364437</v>
      </c>
    </row>
    <row r="60">
      <c r="A60" t="n">
        <v>58</v>
      </c>
      <c r="B60" t="n">
        <v>125</v>
      </c>
      <c r="C60" t="inlineStr">
        <is>
          <t xml:space="preserve">CONCLUIDO	</t>
        </is>
      </c>
      <c r="D60" t="n">
        <v>3.5487</v>
      </c>
      <c r="E60" t="n">
        <v>28.18</v>
      </c>
      <c r="F60" t="n">
        <v>24.62</v>
      </c>
      <c r="G60" t="n">
        <v>86.89</v>
      </c>
      <c r="H60" t="n">
        <v>1.03</v>
      </c>
      <c r="I60" t="n">
        <v>17</v>
      </c>
      <c r="J60" t="n">
        <v>269.14</v>
      </c>
      <c r="K60" t="n">
        <v>58.47</v>
      </c>
      <c r="L60" t="n">
        <v>15.5</v>
      </c>
      <c r="M60" t="n">
        <v>15</v>
      </c>
      <c r="N60" t="n">
        <v>70.16</v>
      </c>
      <c r="O60" t="n">
        <v>33427.83</v>
      </c>
      <c r="P60" t="n">
        <v>338.69</v>
      </c>
      <c r="Q60" t="n">
        <v>1397.18</v>
      </c>
      <c r="R60" t="n">
        <v>87.18000000000001</v>
      </c>
      <c r="S60" t="n">
        <v>66.97</v>
      </c>
      <c r="T60" t="n">
        <v>7506.84</v>
      </c>
      <c r="U60" t="n">
        <v>0.77</v>
      </c>
      <c r="V60" t="n">
        <v>0.85</v>
      </c>
      <c r="W60" t="n">
        <v>5.33</v>
      </c>
      <c r="X60" t="n">
        <v>0.45</v>
      </c>
      <c r="Y60" t="n">
        <v>1</v>
      </c>
      <c r="Z60" t="n">
        <v>10</v>
      </c>
      <c r="AA60" t="n">
        <v>858.4915013575703</v>
      </c>
      <c r="AB60" t="n">
        <v>1174.625946129457</v>
      </c>
      <c r="AC60" t="n">
        <v>1062.521294428731</v>
      </c>
      <c r="AD60" t="n">
        <v>858491.5013575703</v>
      </c>
      <c r="AE60" t="n">
        <v>1174625.946129457</v>
      </c>
      <c r="AF60" t="n">
        <v>4.398040187028416e-06</v>
      </c>
      <c r="AG60" t="n">
        <v>32.61574074074074</v>
      </c>
      <c r="AH60" t="n">
        <v>1062521.294428731</v>
      </c>
    </row>
    <row r="61">
      <c r="A61" t="n">
        <v>59</v>
      </c>
      <c r="B61" t="n">
        <v>125</v>
      </c>
      <c r="C61" t="inlineStr">
        <is>
          <t xml:space="preserve">CONCLUIDO	</t>
        </is>
      </c>
      <c r="D61" t="n">
        <v>3.5489</v>
      </c>
      <c r="E61" t="n">
        <v>28.18</v>
      </c>
      <c r="F61" t="n">
        <v>24.62</v>
      </c>
      <c r="G61" t="n">
        <v>86.89</v>
      </c>
      <c r="H61" t="n">
        <v>1.04</v>
      </c>
      <c r="I61" t="n">
        <v>17</v>
      </c>
      <c r="J61" t="n">
        <v>269.61</v>
      </c>
      <c r="K61" t="n">
        <v>58.47</v>
      </c>
      <c r="L61" t="n">
        <v>15.75</v>
      </c>
      <c r="M61" t="n">
        <v>15</v>
      </c>
      <c r="N61" t="n">
        <v>70.39</v>
      </c>
      <c r="O61" t="n">
        <v>33486.53</v>
      </c>
      <c r="P61" t="n">
        <v>336.72</v>
      </c>
      <c r="Q61" t="n">
        <v>1397.23</v>
      </c>
      <c r="R61" t="n">
        <v>87.39</v>
      </c>
      <c r="S61" t="n">
        <v>66.97</v>
      </c>
      <c r="T61" t="n">
        <v>7609.65</v>
      </c>
      <c r="U61" t="n">
        <v>0.77</v>
      </c>
      <c r="V61" t="n">
        <v>0.85</v>
      </c>
      <c r="W61" t="n">
        <v>5.32</v>
      </c>
      <c r="X61" t="n">
        <v>0.45</v>
      </c>
      <c r="Y61" t="n">
        <v>1</v>
      </c>
      <c r="Z61" t="n">
        <v>10</v>
      </c>
      <c r="AA61" t="n">
        <v>857.1286738733039</v>
      </c>
      <c r="AB61" t="n">
        <v>1172.761265441779</v>
      </c>
      <c r="AC61" t="n">
        <v>1060.834576248789</v>
      </c>
      <c r="AD61" t="n">
        <v>857128.6738733039</v>
      </c>
      <c r="AE61" t="n">
        <v>1172761.265441779</v>
      </c>
      <c r="AF61" t="n">
        <v>4.398288054708806e-06</v>
      </c>
      <c r="AG61" t="n">
        <v>32.61574074074074</v>
      </c>
      <c r="AH61" t="n">
        <v>1060834.576248789</v>
      </c>
    </row>
    <row r="62">
      <c r="A62" t="n">
        <v>60</v>
      </c>
      <c r="B62" t="n">
        <v>125</v>
      </c>
      <c r="C62" t="inlineStr">
        <is>
          <t xml:space="preserve">CONCLUIDO	</t>
        </is>
      </c>
      <c r="D62" t="n">
        <v>3.5572</v>
      </c>
      <c r="E62" t="n">
        <v>28.11</v>
      </c>
      <c r="F62" t="n">
        <v>24.6</v>
      </c>
      <c r="G62" t="n">
        <v>92.25</v>
      </c>
      <c r="H62" t="n">
        <v>1.05</v>
      </c>
      <c r="I62" t="n">
        <v>16</v>
      </c>
      <c r="J62" t="n">
        <v>270.09</v>
      </c>
      <c r="K62" t="n">
        <v>58.47</v>
      </c>
      <c r="L62" t="n">
        <v>16</v>
      </c>
      <c r="M62" t="n">
        <v>14</v>
      </c>
      <c r="N62" t="n">
        <v>70.62</v>
      </c>
      <c r="O62" t="n">
        <v>33545.31</v>
      </c>
      <c r="P62" t="n">
        <v>334.89</v>
      </c>
      <c r="Q62" t="n">
        <v>1397.24</v>
      </c>
      <c r="R62" t="n">
        <v>86.58</v>
      </c>
      <c r="S62" t="n">
        <v>66.97</v>
      </c>
      <c r="T62" t="n">
        <v>7213.61</v>
      </c>
      <c r="U62" t="n">
        <v>0.77</v>
      </c>
      <c r="V62" t="n">
        <v>0.86</v>
      </c>
      <c r="W62" t="n">
        <v>5.32</v>
      </c>
      <c r="X62" t="n">
        <v>0.43</v>
      </c>
      <c r="Y62" t="n">
        <v>1</v>
      </c>
      <c r="Z62" t="n">
        <v>10</v>
      </c>
      <c r="AA62" t="n">
        <v>854.9460419778659</v>
      </c>
      <c r="AB62" t="n">
        <v>1169.774892191517</v>
      </c>
      <c r="AC62" t="n">
        <v>1058.133218270131</v>
      </c>
      <c r="AD62" t="n">
        <v>854946.0419778659</v>
      </c>
      <c r="AE62" t="n">
        <v>1169774.892191517</v>
      </c>
      <c r="AF62" t="n">
        <v>4.408574563445058e-06</v>
      </c>
      <c r="AG62" t="n">
        <v>32.53472222222222</v>
      </c>
      <c r="AH62" t="n">
        <v>1058133.218270131</v>
      </c>
    </row>
    <row r="63">
      <c r="A63" t="n">
        <v>61</v>
      </c>
      <c r="B63" t="n">
        <v>125</v>
      </c>
      <c r="C63" t="inlineStr">
        <is>
          <t xml:space="preserve">CONCLUIDO	</t>
        </is>
      </c>
      <c r="D63" t="n">
        <v>3.5576</v>
      </c>
      <c r="E63" t="n">
        <v>28.11</v>
      </c>
      <c r="F63" t="n">
        <v>24.6</v>
      </c>
      <c r="G63" t="n">
        <v>92.23999999999999</v>
      </c>
      <c r="H63" t="n">
        <v>1.07</v>
      </c>
      <c r="I63" t="n">
        <v>16</v>
      </c>
      <c r="J63" t="n">
        <v>270.57</v>
      </c>
      <c r="K63" t="n">
        <v>58.47</v>
      </c>
      <c r="L63" t="n">
        <v>16.25</v>
      </c>
      <c r="M63" t="n">
        <v>14</v>
      </c>
      <c r="N63" t="n">
        <v>70.84</v>
      </c>
      <c r="O63" t="n">
        <v>33604.17</v>
      </c>
      <c r="P63" t="n">
        <v>335.55</v>
      </c>
      <c r="Q63" t="n">
        <v>1397.17</v>
      </c>
      <c r="R63" t="n">
        <v>86.73</v>
      </c>
      <c r="S63" t="n">
        <v>66.97</v>
      </c>
      <c r="T63" t="n">
        <v>7285.19</v>
      </c>
      <c r="U63" t="n">
        <v>0.77</v>
      </c>
      <c r="V63" t="n">
        <v>0.86</v>
      </c>
      <c r="W63" t="n">
        <v>5.32</v>
      </c>
      <c r="X63" t="n">
        <v>0.43</v>
      </c>
      <c r="Y63" t="n">
        <v>1</v>
      </c>
      <c r="Z63" t="n">
        <v>10</v>
      </c>
      <c r="AA63" t="n">
        <v>855.3547791110572</v>
      </c>
      <c r="AB63" t="n">
        <v>1170.334144369359</v>
      </c>
      <c r="AC63" t="n">
        <v>1058.639096205035</v>
      </c>
      <c r="AD63" t="n">
        <v>855354.7791110572</v>
      </c>
      <c r="AE63" t="n">
        <v>1170334.144369359</v>
      </c>
      <c r="AF63" t="n">
        <v>4.409070298805841e-06</v>
      </c>
      <c r="AG63" t="n">
        <v>32.53472222222222</v>
      </c>
      <c r="AH63" t="n">
        <v>1058639.096205035</v>
      </c>
    </row>
    <row r="64">
      <c r="A64" t="n">
        <v>62</v>
      </c>
      <c r="B64" t="n">
        <v>125</v>
      </c>
      <c r="C64" t="inlineStr">
        <is>
          <t xml:space="preserve">CONCLUIDO	</t>
        </is>
      </c>
      <c r="D64" t="n">
        <v>3.5566</v>
      </c>
      <c r="E64" t="n">
        <v>28.12</v>
      </c>
      <c r="F64" t="n">
        <v>24.6</v>
      </c>
      <c r="G64" t="n">
        <v>92.26000000000001</v>
      </c>
      <c r="H64" t="n">
        <v>1.08</v>
      </c>
      <c r="I64" t="n">
        <v>16</v>
      </c>
      <c r="J64" t="n">
        <v>271.05</v>
      </c>
      <c r="K64" t="n">
        <v>58.47</v>
      </c>
      <c r="L64" t="n">
        <v>16.5</v>
      </c>
      <c r="M64" t="n">
        <v>14</v>
      </c>
      <c r="N64" t="n">
        <v>71.06999999999999</v>
      </c>
      <c r="O64" t="n">
        <v>33663.13</v>
      </c>
      <c r="P64" t="n">
        <v>334.66</v>
      </c>
      <c r="Q64" t="n">
        <v>1397.23</v>
      </c>
      <c r="R64" t="n">
        <v>86.86</v>
      </c>
      <c r="S64" t="n">
        <v>66.97</v>
      </c>
      <c r="T64" t="n">
        <v>7352.2</v>
      </c>
      <c r="U64" t="n">
        <v>0.77</v>
      </c>
      <c r="V64" t="n">
        <v>0.86</v>
      </c>
      <c r="W64" t="n">
        <v>5.32</v>
      </c>
      <c r="X64" t="n">
        <v>0.44</v>
      </c>
      <c r="Y64" t="n">
        <v>1</v>
      </c>
      <c r="Z64" t="n">
        <v>10</v>
      </c>
      <c r="AA64" t="n">
        <v>854.849598136541</v>
      </c>
      <c r="AB64" t="n">
        <v>1169.642933473014</v>
      </c>
      <c r="AC64" t="n">
        <v>1058.013853506517</v>
      </c>
      <c r="AD64" t="n">
        <v>854849.598136541</v>
      </c>
      <c r="AE64" t="n">
        <v>1169642.933473014</v>
      </c>
      <c r="AF64" t="n">
        <v>4.407830960403883e-06</v>
      </c>
      <c r="AG64" t="n">
        <v>32.5462962962963</v>
      </c>
      <c r="AH64" t="n">
        <v>1058013.853506517</v>
      </c>
    </row>
    <row r="65">
      <c r="A65" t="n">
        <v>63</v>
      </c>
      <c r="B65" t="n">
        <v>125</v>
      </c>
      <c r="C65" t="inlineStr">
        <is>
          <t xml:space="preserve">CONCLUIDO	</t>
        </is>
      </c>
      <c r="D65" t="n">
        <v>3.5569</v>
      </c>
      <c r="E65" t="n">
        <v>28.11</v>
      </c>
      <c r="F65" t="n">
        <v>24.6</v>
      </c>
      <c r="G65" t="n">
        <v>92.26000000000001</v>
      </c>
      <c r="H65" t="n">
        <v>1.1</v>
      </c>
      <c r="I65" t="n">
        <v>16</v>
      </c>
      <c r="J65" t="n">
        <v>271.52</v>
      </c>
      <c r="K65" t="n">
        <v>58.47</v>
      </c>
      <c r="L65" t="n">
        <v>16.75</v>
      </c>
      <c r="M65" t="n">
        <v>14</v>
      </c>
      <c r="N65" t="n">
        <v>71.3</v>
      </c>
      <c r="O65" t="n">
        <v>33722.17</v>
      </c>
      <c r="P65" t="n">
        <v>332.99</v>
      </c>
      <c r="Q65" t="n">
        <v>1397.21</v>
      </c>
      <c r="R65" t="n">
        <v>86.70999999999999</v>
      </c>
      <c r="S65" t="n">
        <v>66.97</v>
      </c>
      <c r="T65" t="n">
        <v>7276.82</v>
      </c>
      <c r="U65" t="n">
        <v>0.77</v>
      </c>
      <c r="V65" t="n">
        <v>0.86</v>
      </c>
      <c r="W65" t="n">
        <v>5.32</v>
      </c>
      <c r="X65" t="n">
        <v>0.44</v>
      </c>
      <c r="Y65" t="n">
        <v>1</v>
      </c>
      <c r="Z65" t="n">
        <v>10</v>
      </c>
      <c r="AA65" t="n">
        <v>853.6840460789609</v>
      </c>
      <c r="AB65" t="n">
        <v>1168.048173727306</v>
      </c>
      <c r="AC65" t="n">
        <v>1056.571295392679</v>
      </c>
      <c r="AD65" t="n">
        <v>853684.0460789609</v>
      </c>
      <c r="AE65" t="n">
        <v>1168048.173727306</v>
      </c>
      <c r="AF65" t="n">
        <v>4.408202761924471e-06</v>
      </c>
      <c r="AG65" t="n">
        <v>32.53472222222222</v>
      </c>
      <c r="AH65" t="n">
        <v>1056571.295392679</v>
      </c>
    </row>
    <row r="66">
      <c r="A66" t="n">
        <v>64</v>
      </c>
      <c r="B66" t="n">
        <v>125</v>
      </c>
      <c r="C66" t="inlineStr">
        <is>
          <t xml:space="preserve">CONCLUIDO	</t>
        </is>
      </c>
      <c r="D66" t="n">
        <v>3.5673</v>
      </c>
      <c r="E66" t="n">
        <v>28.03</v>
      </c>
      <c r="F66" t="n">
        <v>24.57</v>
      </c>
      <c r="G66" t="n">
        <v>98.27</v>
      </c>
      <c r="H66" t="n">
        <v>1.11</v>
      </c>
      <c r="I66" t="n">
        <v>15</v>
      </c>
      <c r="J66" t="n">
        <v>272</v>
      </c>
      <c r="K66" t="n">
        <v>58.47</v>
      </c>
      <c r="L66" t="n">
        <v>17</v>
      </c>
      <c r="M66" t="n">
        <v>13</v>
      </c>
      <c r="N66" t="n">
        <v>71.53</v>
      </c>
      <c r="O66" t="n">
        <v>33781.3</v>
      </c>
      <c r="P66" t="n">
        <v>331.82</v>
      </c>
      <c r="Q66" t="n">
        <v>1397.21</v>
      </c>
      <c r="R66" t="n">
        <v>85.47</v>
      </c>
      <c r="S66" t="n">
        <v>66.97</v>
      </c>
      <c r="T66" t="n">
        <v>6660.69</v>
      </c>
      <c r="U66" t="n">
        <v>0.78</v>
      </c>
      <c r="V66" t="n">
        <v>0.86</v>
      </c>
      <c r="W66" t="n">
        <v>5.32</v>
      </c>
      <c r="X66" t="n">
        <v>0.4</v>
      </c>
      <c r="Y66" t="n">
        <v>1</v>
      </c>
      <c r="Z66" t="n">
        <v>10</v>
      </c>
      <c r="AA66" t="n">
        <v>851.6013084872779</v>
      </c>
      <c r="AB66" t="n">
        <v>1165.198480270467</v>
      </c>
      <c r="AC66" t="n">
        <v>1053.993572679791</v>
      </c>
      <c r="AD66" t="n">
        <v>851601.3084872779</v>
      </c>
      <c r="AE66" t="n">
        <v>1165198.480270467</v>
      </c>
      <c r="AF66" t="n">
        <v>4.421091881304834e-06</v>
      </c>
      <c r="AG66" t="n">
        <v>32.44212962962963</v>
      </c>
      <c r="AH66" t="n">
        <v>1053993.572679791</v>
      </c>
    </row>
    <row r="67">
      <c r="A67" t="n">
        <v>65</v>
      </c>
      <c r="B67" t="n">
        <v>125</v>
      </c>
      <c r="C67" t="inlineStr">
        <is>
          <t xml:space="preserve">CONCLUIDO	</t>
        </is>
      </c>
      <c r="D67" t="n">
        <v>3.5677</v>
      </c>
      <c r="E67" t="n">
        <v>28.03</v>
      </c>
      <c r="F67" t="n">
        <v>24.56</v>
      </c>
      <c r="G67" t="n">
        <v>98.26000000000001</v>
      </c>
      <c r="H67" t="n">
        <v>1.13</v>
      </c>
      <c r="I67" t="n">
        <v>15</v>
      </c>
      <c r="J67" t="n">
        <v>272.48</v>
      </c>
      <c r="K67" t="n">
        <v>58.47</v>
      </c>
      <c r="L67" t="n">
        <v>17.25</v>
      </c>
      <c r="M67" t="n">
        <v>13</v>
      </c>
      <c r="N67" t="n">
        <v>71.76000000000001</v>
      </c>
      <c r="O67" t="n">
        <v>33840.65</v>
      </c>
      <c r="P67" t="n">
        <v>330.59</v>
      </c>
      <c r="Q67" t="n">
        <v>1397.2</v>
      </c>
      <c r="R67" t="n">
        <v>85.34999999999999</v>
      </c>
      <c r="S67" t="n">
        <v>66.97</v>
      </c>
      <c r="T67" t="n">
        <v>6602.35</v>
      </c>
      <c r="U67" t="n">
        <v>0.78</v>
      </c>
      <c r="V67" t="n">
        <v>0.86</v>
      </c>
      <c r="W67" t="n">
        <v>5.32</v>
      </c>
      <c r="X67" t="n">
        <v>0.4</v>
      </c>
      <c r="Y67" t="n">
        <v>1</v>
      </c>
      <c r="Z67" t="n">
        <v>10</v>
      </c>
      <c r="AA67" t="n">
        <v>850.6761838292194</v>
      </c>
      <c r="AB67" t="n">
        <v>1163.932683899692</v>
      </c>
      <c r="AC67" t="n">
        <v>1052.848582138087</v>
      </c>
      <c r="AD67" t="n">
        <v>850676.1838292194</v>
      </c>
      <c r="AE67" t="n">
        <v>1163932.683899692</v>
      </c>
      <c r="AF67" t="n">
        <v>4.421587616665617e-06</v>
      </c>
      <c r="AG67" t="n">
        <v>32.44212962962963</v>
      </c>
      <c r="AH67" t="n">
        <v>1052848.582138087</v>
      </c>
    </row>
    <row r="68">
      <c r="A68" t="n">
        <v>66</v>
      </c>
      <c r="B68" t="n">
        <v>125</v>
      </c>
      <c r="C68" t="inlineStr">
        <is>
          <t xml:space="preserve">CONCLUIDO	</t>
        </is>
      </c>
      <c r="D68" t="n">
        <v>3.5662</v>
      </c>
      <c r="E68" t="n">
        <v>28.04</v>
      </c>
      <c r="F68" t="n">
        <v>24.58</v>
      </c>
      <c r="G68" t="n">
        <v>98.3</v>
      </c>
      <c r="H68" t="n">
        <v>1.14</v>
      </c>
      <c r="I68" t="n">
        <v>15</v>
      </c>
      <c r="J68" t="n">
        <v>272.97</v>
      </c>
      <c r="K68" t="n">
        <v>58.47</v>
      </c>
      <c r="L68" t="n">
        <v>17.5</v>
      </c>
      <c r="M68" t="n">
        <v>13</v>
      </c>
      <c r="N68" t="n">
        <v>71.98999999999999</v>
      </c>
      <c r="O68" t="n">
        <v>33899.96</v>
      </c>
      <c r="P68" t="n">
        <v>329.31</v>
      </c>
      <c r="Q68" t="n">
        <v>1397.26</v>
      </c>
      <c r="R68" t="n">
        <v>85.98999999999999</v>
      </c>
      <c r="S68" t="n">
        <v>66.97</v>
      </c>
      <c r="T68" t="n">
        <v>6920.16</v>
      </c>
      <c r="U68" t="n">
        <v>0.78</v>
      </c>
      <c r="V68" t="n">
        <v>0.86</v>
      </c>
      <c r="W68" t="n">
        <v>5.32</v>
      </c>
      <c r="X68" t="n">
        <v>0.41</v>
      </c>
      <c r="Y68" t="n">
        <v>1</v>
      </c>
      <c r="Z68" t="n">
        <v>10</v>
      </c>
      <c r="AA68" t="n">
        <v>850.0594363526742</v>
      </c>
      <c r="AB68" t="n">
        <v>1163.088822793304</v>
      </c>
      <c r="AC68" t="n">
        <v>1052.085257951326</v>
      </c>
      <c r="AD68" t="n">
        <v>850059.4363526742</v>
      </c>
      <c r="AE68" t="n">
        <v>1163088.822793304</v>
      </c>
      <c r="AF68" t="n">
        <v>4.419728609062681e-06</v>
      </c>
      <c r="AG68" t="n">
        <v>32.4537037037037</v>
      </c>
      <c r="AH68" t="n">
        <v>1052085.257951326</v>
      </c>
    </row>
    <row r="69">
      <c r="A69" t="n">
        <v>67</v>
      </c>
      <c r="B69" t="n">
        <v>125</v>
      </c>
      <c r="C69" t="inlineStr">
        <is>
          <t xml:space="preserve">CONCLUIDO	</t>
        </is>
      </c>
      <c r="D69" t="n">
        <v>3.5687</v>
      </c>
      <c r="E69" t="n">
        <v>28.02</v>
      </c>
      <c r="F69" t="n">
        <v>24.56</v>
      </c>
      <c r="G69" t="n">
        <v>98.22</v>
      </c>
      <c r="H69" t="n">
        <v>1.16</v>
      </c>
      <c r="I69" t="n">
        <v>15</v>
      </c>
      <c r="J69" t="n">
        <v>273.45</v>
      </c>
      <c r="K69" t="n">
        <v>58.47</v>
      </c>
      <c r="L69" t="n">
        <v>17.75</v>
      </c>
      <c r="M69" t="n">
        <v>13</v>
      </c>
      <c r="N69" t="n">
        <v>72.22</v>
      </c>
      <c r="O69" t="n">
        <v>33959.36</v>
      </c>
      <c r="P69" t="n">
        <v>326.31</v>
      </c>
      <c r="Q69" t="n">
        <v>1397.24</v>
      </c>
      <c r="R69" t="n">
        <v>85.37</v>
      </c>
      <c r="S69" t="n">
        <v>66.97</v>
      </c>
      <c r="T69" t="n">
        <v>6613.64</v>
      </c>
      <c r="U69" t="n">
        <v>0.78</v>
      </c>
      <c r="V69" t="n">
        <v>0.86</v>
      </c>
      <c r="W69" t="n">
        <v>5.31</v>
      </c>
      <c r="X69" t="n">
        <v>0.39</v>
      </c>
      <c r="Y69" t="n">
        <v>1</v>
      </c>
      <c r="Z69" t="n">
        <v>10</v>
      </c>
      <c r="AA69" t="n">
        <v>847.6770223141788</v>
      </c>
      <c r="AB69" t="n">
        <v>1159.829098801146</v>
      </c>
      <c r="AC69" t="n">
        <v>1049.136637441928</v>
      </c>
      <c r="AD69" t="n">
        <v>847677.0223141788</v>
      </c>
      <c r="AE69" t="n">
        <v>1159829.098801146</v>
      </c>
      <c r="AF69" t="n">
        <v>4.422826955067575e-06</v>
      </c>
      <c r="AG69" t="n">
        <v>32.43055555555556</v>
      </c>
      <c r="AH69" t="n">
        <v>1049136.637441928</v>
      </c>
    </row>
    <row r="70">
      <c r="A70" t="n">
        <v>68</v>
      </c>
      <c r="B70" t="n">
        <v>125</v>
      </c>
      <c r="C70" t="inlineStr">
        <is>
          <t xml:space="preserve">CONCLUIDO	</t>
        </is>
      </c>
      <c r="D70" t="n">
        <v>3.5768</v>
      </c>
      <c r="E70" t="n">
        <v>27.96</v>
      </c>
      <c r="F70" t="n">
        <v>24.54</v>
      </c>
      <c r="G70" t="n">
        <v>105.17</v>
      </c>
      <c r="H70" t="n">
        <v>1.17</v>
      </c>
      <c r="I70" t="n">
        <v>14</v>
      </c>
      <c r="J70" t="n">
        <v>273.93</v>
      </c>
      <c r="K70" t="n">
        <v>58.47</v>
      </c>
      <c r="L70" t="n">
        <v>18</v>
      </c>
      <c r="M70" t="n">
        <v>12</v>
      </c>
      <c r="N70" t="n">
        <v>72.45999999999999</v>
      </c>
      <c r="O70" t="n">
        <v>34018.85</v>
      </c>
      <c r="P70" t="n">
        <v>324.96</v>
      </c>
      <c r="Q70" t="n">
        <v>1397.17</v>
      </c>
      <c r="R70" t="n">
        <v>84.48999999999999</v>
      </c>
      <c r="S70" t="n">
        <v>66.97</v>
      </c>
      <c r="T70" t="n">
        <v>6174.98</v>
      </c>
      <c r="U70" t="n">
        <v>0.79</v>
      </c>
      <c r="V70" t="n">
        <v>0.86</v>
      </c>
      <c r="W70" t="n">
        <v>5.32</v>
      </c>
      <c r="X70" t="n">
        <v>0.37</v>
      </c>
      <c r="Y70" t="n">
        <v>1</v>
      </c>
      <c r="Z70" t="n">
        <v>10</v>
      </c>
      <c r="AA70" t="n">
        <v>845.8721012022368</v>
      </c>
      <c r="AB70" t="n">
        <v>1157.359526108287</v>
      </c>
      <c r="AC70" t="n">
        <v>1046.902757300808</v>
      </c>
      <c r="AD70" t="n">
        <v>845872.1012022367</v>
      </c>
      <c r="AE70" t="n">
        <v>1157359.526108287</v>
      </c>
      <c r="AF70" t="n">
        <v>4.432865596123435e-06</v>
      </c>
      <c r="AG70" t="n">
        <v>32.36111111111111</v>
      </c>
      <c r="AH70" t="n">
        <v>1046902.757300808</v>
      </c>
    </row>
    <row r="71">
      <c r="A71" t="n">
        <v>69</v>
      </c>
      <c r="B71" t="n">
        <v>125</v>
      </c>
      <c r="C71" t="inlineStr">
        <is>
          <t xml:space="preserve">CONCLUIDO	</t>
        </is>
      </c>
      <c r="D71" t="n">
        <v>3.5786</v>
      </c>
      <c r="E71" t="n">
        <v>27.94</v>
      </c>
      <c r="F71" t="n">
        <v>24.53</v>
      </c>
      <c r="G71" t="n">
        <v>105.11</v>
      </c>
      <c r="H71" t="n">
        <v>1.18</v>
      </c>
      <c r="I71" t="n">
        <v>14</v>
      </c>
      <c r="J71" t="n">
        <v>274.41</v>
      </c>
      <c r="K71" t="n">
        <v>58.47</v>
      </c>
      <c r="L71" t="n">
        <v>18.25</v>
      </c>
      <c r="M71" t="n">
        <v>12</v>
      </c>
      <c r="N71" t="n">
        <v>72.69</v>
      </c>
      <c r="O71" t="n">
        <v>34078.44</v>
      </c>
      <c r="P71" t="n">
        <v>324.48</v>
      </c>
      <c r="Q71" t="n">
        <v>1397.2</v>
      </c>
      <c r="R71" t="n">
        <v>84.27</v>
      </c>
      <c r="S71" t="n">
        <v>66.97</v>
      </c>
      <c r="T71" t="n">
        <v>6065.15</v>
      </c>
      <c r="U71" t="n">
        <v>0.79</v>
      </c>
      <c r="V71" t="n">
        <v>0.86</v>
      </c>
      <c r="W71" t="n">
        <v>5.32</v>
      </c>
      <c r="X71" t="n">
        <v>0.36</v>
      </c>
      <c r="Y71" t="n">
        <v>1</v>
      </c>
      <c r="Z71" t="n">
        <v>10</v>
      </c>
      <c r="AA71" t="n">
        <v>835.4834496842859</v>
      </c>
      <c r="AB71" t="n">
        <v>1143.145314786468</v>
      </c>
      <c r="AC71" t="n">
        <v>1034.045130357773</v>
      </c>
      <c r="AD71" t="n">
        <v>835483.4496842859</v>
      </c>
      <c r="AE71" t="n">
        <v>1143145.314786468</v>
      </c>
      <c r="AF71" t="n">
        <v>4.43509640524696e-06</v>
      </c>
      <c r="AG71" t="n">
        <v>32.33796296296297</v>
      </c>
      <c r="AH71" t="n">
        <v>1034045.130357773</v>
      </c>
    </row>
    <row r="72">
      <c r="A72" t="n">
        <v>70</v>
      </c>
      <c r="B72" t="n">
        <v>125</v>
      </c>
      <c r="C72" t="inlineStr">
        <is>
          <t xml:space="preserve">CONCLUIDO	</t>
        </is>
      </c>
      <c r="D72" t="n">
        <v>3.5785</v>
      </c>
      <c r="E72" t="n">
        <v>27.94</v>
      </c>
      <c r="F72" t="n">
        <v>24.53</v>
      </c>
      <c r="G72" t="n">
        <v>105.11</v>
      </c>
      <c r="H72" t="n">
        <v>1.2</v>
      </c>
      <c r="I72" t="n">
        <v>14</v>
      </c>
      <c r="J72" t="n">
        <v>274.9</v>
      </c>
      <c r="K72" t="n">
        <v>58.47</v>
      </c>
      <c r="L72" t="n">
        <v>18.5</v>
      </c>
      <c r="M72" t="n">
        <v>12</v>
      </c>
      <c r="N72" t="n">
        <v>72.92</v>
      </c>
      <c r="O72" t="n">
        <v>34138.11</v>
      </c>
      <c r="P72" t="n">
        <v>322.93</v>
      </c>
      <c r="Q72" t="n">
        <v>1397.17</v>
      </c>
      <c r="R72" t="n">
        <v>84.37</v>
      </c>
      <c r="S72" t="n">
        <v>66.97</v>
      </c>
      <c r="T72" t="n">
        <v>6116.27</v>
      </c>
      <c r="U72" t="n">
        <v>0.79</v>
      </c>
      <c r="V72" t="n">
        <v>0.86</v>
      </c>
      <c r="W72" t="n">
        <v>5.32</v>
      </c>
      <c r="X72" t="n">
        <v>0.36</v>
      </c>
      <c r="Y72" t="n">
        <v>1</v>
      </c>
      <c r="Z72" t="n">
        <v>10</v>
      </c>
      <c r="AA72" t="n">
        <v>834.4454977734907</v>
      </c>
      <c r="AB72" t="n">
        <v>1141.725143190911</v>
      </c>
      <c r="AC72" t="n">
        <v>1032.760497946073</v>
      </c>
      <c r="AD72" t="n">
        <v>834445.4977734907</v>
      </c>
      <c r="AE72" t="n">
        <v>1141725.143190912</v>
      </c>
      <c r="AF72" t="n">
        <v>4.434972471406764e-06</v>
      </c>
      <c r="AG72" t="n">
        <v>32.33796296296297</v>
      </c>
      <c r="AH72" t="n">
        <v>1032760.497946073</v>
      </c>
    </row>
    <row r="73">
      <c r="A73" t="n">
        <v>71</v>
      </c>
      <c r="B73" t="n">
        <v>125</v>
      </c>
      <c r="C73" t="inlineStr">
        <is>
          <t xml:space="preserve">CONCLUIDO	</t>
        </is>
      </c>
      <c r="D73" t="n">
        <v>3.578</v>
      </c>
      <c r="E73" t="n">
        <v>27.95</v>
      </c>
      <c r="F73" t="n">
        <v>24.53</v>
      </c>
      <c r="G73" t="n">
        <v>105.13</v>
      </c>
      <c r="H73" t="n">
        <v>1.21</v>
      </c>
      <c r="I73" t="n">
        <v>14</v>
      </c>
      <c r="J73" t="n">
        <v>275.38</v>
      </c>
      <c r="K73" t="n">
        <v>58.47</v>
      </c>
      <c r="L73" t="n">
        <v>18.75</v>
      </c>
      <c r="M73" t="n">
        <v>12</v>
      </c>
      <c r="N73" t="n">
        <v>73.16</v>
      </c>
      <c r="O73" t="n">
        <v>34197.87</v>
      </c>
      <c r="P73" t="n">
        <v>318.94</v>
      </c>
      <c r="Q73" t="n">
        <v>1397.2</v>
      </c>
      <c r="R73" t="n">
        <v>84.53</v>
      </c>
      <c r="S73" t="n">
        <v>66.97</v>
      </c>
      <c r="T73" t="n">
        <v>6199.13</v>
      </c>
      <c r="U73" t="n">
        <v>0.79</v>
      </c>
      <c r="V73" t="n">
        <v>0.86</v>
      </c>
      <c r="W73" t="n">
        <v>5.31</v>
      </c>
      <c r="X73" t="n">
        <v>0.36</v>
      </c>
      <c r="Y73" t="n">
        <v>1</v>
      </c>
      <c r="Z73" t="n">
        <v>10</v>
      </c>
      <c r="AA73" t="n">
        <v>841.6348759465837</v>
      </c>
      <c r="AB73" t="n">
        <v>1151.561967580317</v>
      </c>
      <c r="AC73" t="n">
        <v>1041.658509621824</v>
      </c>
      <c r="AD73" t="n">
        <v>841634.8759465837</v>
      </c>
      <c r="AE73" t="n">
        <v>1151561.967580317</v>
      </c>
      <c r="AF73" t="n">
        <v>4.434352802205785e-06</v>
      </c>
      <c r="AG73" t="n">
        <v>32.34953703703704</v>
      </c>
      <c r="AH73" t="n">
        <v>1041658.509621824</v>
      </c>
    </row>
    <row r="74">
      <c r="A74" t="n">
        <v>72</v>
      </c>
      <c r="B74" t="n">
        <v>125</v>
      </c>
      <c r="C74" t="inlineStr">
        <is>
          <t xml:space="preserve">CONCLUIDO	</t>
        </is>
      </c>
      <c r="D74" t="n">
        <v>3.5868</v>
      </c>
      <c r="E74" t="n">
        <v>27.88</v>
      </c>
      <c r="F74" t="n">
        <v>24.51</v>
      </c>
      <c r="G74" t="n">
        <v>113.12</v>
      </c>
      <c r="H74" t="n">
        <v>1.23</v>
      </c>
      <c r="I74" t="n">
        <v>13</v>
      </c>
      <c r="J74" t="n">
        <v>275.87</v>
      </c>
      <c r="K74" t="n">
        <v>58.47</v>
      </c>
      <c r="L74" t="n">
        <v>19</v>
      </c>
      <c r="M74" t="n">
        <v>10</v>
      </c>
      <c r="N74" t="n">
        <v>73.39</v>
      </c>
      <c r="O74" t="n">
        <v>34257.73</v>
      </c>
      <c r="P74" t="n">
        <v>317.84</v>
      </c>
      <c r="Q74" t="n">
        <v>1397.2</v>
      </c>
      <c r="R74" t="n">
        <v>83.64</v>
      </c>
      <c r="S74" t="n">
        <v>66.97</v>
      </c>
      <c r="T74" t="n">
        <v>5758.46</v>
      </c>
      <c r="U74" t="n">
        <v>0.8</v>
      </c>
      <c r="V74" t="n">
        <v>0.86</v>
      </c>
      <c r="W74" t="n">
        <v>5.32</v>
      </c>
      <c r="X74" t="n">
        <v>0.34</v>
      </c>
      <c r="Y74" t="n">
        <v>1</v>
      </c>
      <c r="Z74" t="n">
        <v>10</v>
      </c>
      <c r="AA74" t="n">
        <v>830.1120859301525</v>
      </c>
      <c r="AB74" t="n">
        <v>1135.795977930218</v>
      </c>
      <c r="AC74" t="n">
        <v>1027.397203896224</v>
      </c>
      <c r="AD74" t="n">
        <v>830112.0859301524</v>
      </c>
      <c r="AE74" t="n">
        <v>1135795.977930218</v>
      </c>
      <c r="AF74" t="n">
        <v>4.445258980143016e-06</v>
      </c>
      <c r="AG74" t="n">
        <v>32.26851851851852</v>
      </c>
      <c r="AH74" t="n">
        <v>1027397.203896224</v>
      </c>
    </row>
    <row r="75">
      <c r="A75" t="n">
        <v>73</v>
      </c>
      <c r="B75" t="n">
        <v>125</v>
      </c>
      <c r="C75" t="inlineStr">
        <is>
          <t xml:space="preserve">CONCLUIDO	</t>
        </is>
      </c>
      <c r="D75" t="n">
        <v>3.5857</v>
      </c>
      <c r="E75" t="n">
        <v>27.89</v>
      </c>
      <c r="F75" t="n">
        <v>24.52</v>
      </c>
      <c r="G75" t="n">
        <v>113.16</v>
      </c>
      <c r="H75" t="n">
        <v>1.24</v>
      </c>
      <c r="I75" t="n">
        <v>13</v>
      </c>
      <c r="J75" t="n">
        <v>276.35</v>
      </c>
      <c r="K75" t="n">
        <v>58.47</v>
      </c>
      <c r="L75" t="n">
        <v>19.25</v>
      </c>
      <c r="M75" t="n">
        <v>8</v>
      </c>
      <c r="N75" t="n">
        <v>73.63</v>
      </c>
      <c r="O75" t="n">
        <v>34317.68</v>
      </c>
      <c r="P75" t="n">
        <v>318.97</v>
      </c>
      <c r="Q75" t="n">
        <v>1397.18</v>
      </c>
      <c r="R75" t="n">
        <v>83.95999999999999</v>
      </c>
      <c r="S75" t="n">
        <v>66.97</v>
      </c>
      <c r="T75" t="n">
        <v>5916.42</v>
      </c>
      <c r="U75" t="n">
        <v>0.8</v>
      </c>
      <c r="V75" t="n">
        <v>0.86</v>
      </c>
      <c r="W75" t="n">
        <v>5.32</v>
      </c>
      <c r="X75" t="n">
        <v>0.35</v>
      </c>
      <c r="Y75" t="n">
        <v>1</v>
      </c>
      <c r="Z75" t="n">
        <v>10</v>
      </c>
      <c r="AA75" t="n">
        <v>831.0302997380468</v>
      </c>
      <c r="AB75" t="n">
        <v>1137.052318570913</v>
      </c>
      <c r="AC75" t="n">
        <v>1028.533641149457</v>
      </c>
      <c r="AD75" t="n">
        <v>831030.2997380468</v>
      </c>
      <c r="AE75" t="n">
        <v>1137052.318570914</v>
      </c>
      <c r="AF75" t="n">
        <v>4.443895707900862e-06</v>
      </c>
      <c r="AG75" t="n">
        <v>32.2800925925926</v>
      </c>
      <c r="AH75" t="n">
        <v>1028533.641149457</v>
      </c>
    </row>
    <row r="76">
      <c r="A76" t="n">
        <v>74</v>
      </c>
      <c r="B76" t="n">
        <v>125</v>
      </c>
      <c r="C76" t="inlineStr">
        <is>
          <t xml:space="preserve">CONCLUIDO	</t>
        </is>
      </c>
      <c r="D76" t="n">
        <v>3.5868</v>
      </c>
      <c r="E76" t="n">
        <v>27.88</v>
      </c>
      <c r="F76" t="n">
        <v>24.51</v>
      </c>
      <c r="G76" t="n">
        <v>113.12</v>
      </c>
      <c r="H76" t="n">
        <v>1.25</v>
      </c>
      <c r="I76" t="n">
        <v>13</v>
      </c>
      <c r="J76" t="n">
        <v>276.84</v>
      </c>
      <c r="K76" t="n">
        <v>58.47</v>
      </c>
      <c r="L76" t="n">
        <v>19.5</v>
      </c>
      <c r="M76" t="n">
        <v>8</v>
      </c>
      <c r="N76" t="n">
        <v>73.87</v>
      </c>
      <c r="O76" t="n">
        <v>34377.72</v>
      </c>
      <c r="P76" t="n">
        <v>318.84</v>
      </c>
      <c r="Q76" t="n">
        <v>1397.18</v>
      </c>
      <c r="R76" t="n">
        <v>83.90000000000001</v>
      </c>
      <c r="S76" t="n">
        <v>66.97</v>
      </c>
      <c r="T76" t="n">
        <v>5886.73</v>
      </c>
      <c r="U76" t="n">
        <v>0.8</v>
      </c>
      <c r="V76" t="n">
        <v>0.86</v>
      </c>
      <c r="W76" t="n">
        <v>5.31</v>
      </c>
      <c r="X76" t="n">
        <v>0.34</v>
      </c>
      <c r="Y76" t="n">
        <v>1</v>
      </c>
      <c r="Z76" t="n">
        <v>10</v>
      </c>
      <c r="AA76" t="n">
        <v>830.786405170696</v>
      </c>
      <c r="AB76" t="n">
        <v>1136.718611263995</v>
      </c>
      <c r="AC76" t="n">
        <v>1028.23178239955</v>
      </c>
      <c r="AD76" t="n">
        <v>830786.405170696</v>
      </c>
      <c r="AE76" t="n">
        <v>1136718.611263995</v>
      </c>
      <c r="AF76" t="n">
        <v>4.445258980143016e-06</v>
      </c>
      <c r="AG76" t="n">
        <v>32.26851851851852</v>
      </c>
      <c r="AH76" t="n">
        <v>1028231.78239955</v>
      </c>
    </row>
    <row r="77">
      <c r="A77" t="n">
        <v>75</v>
      </c>
      <c r="B77" t="n">
        <v>125</v>
      </c>
      <c r="C77" t="inlineStr">
        <is>
          <t xml:space="preserve">CONCLUIDO	</t>
        </is>
      </c>
      <c r="D77" t="n">
        <v>3.5838</v>
      </c>
      <c r="E77" t="n">
        <v>27.9</v>
      </c>
      <c r="F77" t="n">
        <v>24.53</v>
      </c>
      <c r="G77" t="n">
        <v>113.23</v>
      </c>
      <c r="H77" t="n">
        <v>1.27</v>
      </c>
      <c r="I77" t="n">
        <v>13</v>
      </c>
      <c r="J77" t="n">
        <v>277.33</v>
      </c>
      <c r="K77" t="n">
        <v>58.47</v>
      </c>
      <c r="L77" t="n">
        <v>19.75</v>
      </c>
      <c r="M77" t="n">
        <v>7</v>
      </c>
      <c r="N77" t="n">
        <v>74.09999999999999</v>
      </c>
      <c r="O77" t="n">
        <v>34437.85</v>
      </c>
      <c r="P77" t="n">
        <v>319.47</v>
      </c>
      <c r="Q77" t="n">
        <v>1397.23</v>
      </c>
      <c r="R77" t="n">
        <v>84.37</v>
      </c>
      <c r="S77" t="n">
        <v>66.97</v>
      </c>
      <c r="T77" t="n">
        <v>6120.29</v>
      </c>
      <c r="U77" t="n">
        <v>0.79</v>
      </c>
      <c r="V77" t="n">
        <v>0.86</v>
      </c>
      <c r="W77" t="n">
        <v>5.32</v>
      </c>
      <c r="X77" t="n">
        <v>0.37</v>
      </c>
      <c r="Y77" t="n">
        <v>1</v>
      </c>
      <c r="Z77" t="n">
        <v>10</v>
      </c>
      <c r="AA77" t="n">
        <v>831.6003341679193</v>
      </c>
      <c r="AB77" t="n">
        <v>1137.832264826009</v>
      </c>
      <c r="AC77" t="n">
        <v>1029.239150428628</v>
      </c>
      <c r="AD77" t="n">
        <v>831600.3341679194</v>
      </c>
      <c r="AE77" t="n">
        <v>1137832.264826009</v>
      </c>
      <c r="AF77" t="n">
        <v>4.441540964937142e-06</v>
      </c>
      <c r="AG77" t="n">
        <v>32.29166666666666</v>
      </c>
      <c r="AH77" t="n">
        <v>1029239.150428628</v>
      </c>
    </row>
    <row r="78">
      <c r="A78" t="n">
        <v>76</v>
      </c>
      <c r="B78" t="n">
        <v>125</v>
      </c>
      <c r="C78" t="inlineStr">
        <is>
          <t xml:space="preserve">CONCLUIDO	</t>
        </is>
      </c>
      <c r="D78" t="n">
        <v>3.5857</v>
      </c>
      <c r="E78" t="n">
        <v>27.89</v>
      </c>
      <c r="F78" t="n">
        <v>24.52</v>
      </c>
      <c r="G78" t="n">
        <v>113.16</v>
      </c>
      <c r="H78" t="n">
        <v>1.28</v>
      </c>
      <c r="I78" t="n">
        <v>13</v>
      </c>
      <c r="J78" t="n">
        <v>277.82</v>
      </c>
      <c r="K78" t="n">
        <v>58.47</v>
      </c>
      <c r="L78" t="n">
        <v>20</v>
      </c>
      <c r="M78" t="n">
        <v>6</v>
      </c>
      <c r="N78" t="n">
        <v>74.34</v>
      </c>
      <c r="O78" t="n">
        <v>34498.07</v>
      </c>
      <c r="P78" t="n">
        <v>319.68</v>
      </c>
      <c r="Q78" t="n">
        <v>1397.18</v>
      </c>
      <c r="R78" t="n">
        <v>83.77</v>
      </c>
      <c r="S78" t="n">
        <v>66.97</v>
      </c>
      <c r="T78" t="n">
        <v>5819.52</v>
      </c>
      <c r="U78" t="n">
        <v>0.8</v>
      </c>
      <c r="V78" t="n">
        <v>0.86</v>
      </c>
      <c r="W78" t="n">
        <v>5.32</v>
      </c>
      <c r="X78" t="n">
        <v>0.35</v>
      </c>
      <c r="Y78" t="n">
        <v>1</v>
      </c>
      <c r="Z78" t="n">
        <v>10</v>
      </c>
      <c r="AA78" t="n">
        <v>831.5092132720589</v>
      </c>
      <c r="AB78" t="n">
        <v>1137.707589196322</v>
      </c>
      <c r="AC78" t="n">
        <v>1029.126373666055</v>
      </c>
      <c r="AD78" t="n">
        <v>831509.2132720589</v>
      </c>
      <c r="AE78" t="n">
        <v>1137707.589196322</v>
      </c>
      <c r="AF78" t="n">
        <v>4.443895707900862e-06</v>
      </c>
      <c r="AG78" t="n">
        <v>32.2800925925926</v>
      </c>
      <c r="AH78" t="n">
        <v>1029126.373666055</v>
      </c>
    </row>
    <row r="79">
      <c r="A79" t="n">
        <v>77</v>
      </c>
      <c r="B79" t="n">
        <v>125</v>
      </c>
      <c r="C79" t="inlineStr">
        <is>
          <t xml:space="preserve">CONCLUIDO	</t>
        </is>
      </c>
      <c r="D79" t="n">
        <v>3.5858</v>
      </c>
      <c r="E79" t="n">
        <v>27.89</v>
      </c>
      <c r="F79" t="n">
        <v>24.52</v>
      </c>
      <c r="G79" t="n">
        <v>113.16</v>
      </c>
      <c r="H79" t="n">
        <v>1.3</v>
      </c>
      <c r="I79" t="n">
        <v>13</v>
      </c>
      <c r="J79" t="n">
        <v>278.3</v>
      </c>
      <c r="K79" t="n">
        <v>58.47</v>
      </c>
      <c r="L79" t="n">
        <v>20.25</v>
      </c>
      <c r="M79" t="n">
        <v>5</v>
      </c>
      <c r="N79" t="n">
        <v>74.58</v>
      </c>
      <c r="O79" t="n">
        <v>34558.39</v>
      </c>
      <c r="P79" t="n">
        <v>318.75</v>
      </c>
      <c r="Q79" t="n">
        <v>1397.2</v>
      </c>
      <c r="R79" t="n">
        <v>83.94</v>
      </c>
      <c r="S79" t="n">
        <v>66.97</v>
      </c>
      <c r="T79" t="n">
        <v>5905.83</v>
      </c>
      <c r="U79" t="n">
        <v>0.8</v>
      </c>
      <c r="V79" t="n">
        <v>0.86</v>
      </c>
      <c r="W79" t="n">
        <v>5.32</v>
      </c>
      <c r="X79" t="n">
        <v>0.35</v>
      </c>
      <c r="Y79" t="n">
        <v>1</v>
      </c>
      <c r="Z79" t="n">
        <v>10</v>
      </c>
      <c r="AA79" t="n">
        <v>830.8723848576205</v>
      </c>
      <c r="AB79" t="n">
        <v>1136.836252464802</v>
      </c>
      <c r="AC79" t="n">
        <v>1028.338196089262</v>
      </c>
      <c r="AD79" t="n">
        <v>830872.3848576206</v>
      </c>
      <c r="AE79" t="n">
        <v>1136836.252464802</v>
      </c>
      <c r="AF79" t="n">
        <v>4.444019641741057e-06</v>
      </c>
      <c r="AG79" t="n">
        <v>32.2800925925926</v>
      </c>
      <c r="AH79" t="n">
        <v>1028338.196089262</v>
      </c>
    </row>
    <row r="80">
      <c r="A80" t="n">
        <v>78</v>
      </c>
      <c r="B80" t="n">
        <v>125</v>
      </c>
      <c r="C80" t="inlineStr">
        <is>
          <t xml:space="preserve">CONCLUIDO	</t>
        </is>
      </c>
      <c r="D80" t="n">
        <v>3.5852</v>
      </c>
      <c r="E80" t="n">
        <v>27.89</v>
      </c>
      <c r="F80" t="n">
        <v>24.52</v>
      </c>
      <c r="G80" t="n">
        <v>113.18</v>
      </c>
      <c r="H80" t="n">
        <v>1.31</v>
      </c>
      <c r="I80" t="n">
        <v>13</v>
      </c>
      <c r="J80" t="n">
        <v>278.79</v>
      </c>
      <c r="K80" t="n">
        <v>58.47</v>
      </c>
      <c r="L80" t="n">
        <v>20.5</v>
      </c>
      <c r="M80" t="n">
        <v>4</v>
      </c>
      <c r="N80" t="n">
        <v>74.81999999999999</v>
      </c>
      <c r="O80" t="n">
        <v>34618.81</v>
      </c>
      <c r="P80" t="n">
        <v>316.98</v>
      </c>
      <c r="Q80" t="n">
        <v>1397.28</v>
      </c>
      <c r="R80" t="n">
        <v>83.8</v>
      </c>
      <c r="S80" t="n">
        <v>66.97</v>
      </c>
      <c r="T80" t="n">
        <v>5834.31</v>
      </c>
      <c r="U80" t="n">
        <v>0.8</v>
      </c>
      <c r="V80" t="n">
        <v>0.86</v>
      </c>
      <c r="W80" t="n">
        <v>5.33</v>
      </c>
      <c r="X80" t="n">
        <v>0.36</v>
      </c>
      <c r="Y80" t="n">
        <v>1</v>
      </c>
      <c r="Z80" t="n">
        <v>10</v>
      </c>
      <c r="AA80" t="n">
        <v>829.7354299379068</v>
      </c>
      <c r="AB80" t="n">
        <v>1135.280620584738</v>
      </c>
      <c r="AC80" t="n">
        <v>1026.931031532488</v>
      </c>
      <c r="AD80" t="n">
        <v>829735.4299379068</v>
      </c>
      <c r="AE80" t="n">
        <v>1135280.620584738</v>
      </c>
      <c r="AF80" t="n">
        <v>4.443276038699883e-06</v>
      </c>
      <c r="AG80" t="n">
        <v>32.2800925925926</v>
      </c>
      <c r="AH80" t="n">
        <v>1026931.031532488</v>
      </c>
    </row>
    <row r="81">
      <c r="A81" t="n">
        <v>79</v>
      </c>
      <c r="B81" t="n">
        <v>125</v>
      </c>
      <c r="C81" t="inlineStr">
        <is>
          <t xml:space="preserve">CONCLUIDO	</t>
        </is>
      </c>
      <c r="D81" t="n">
        <v>3.5852</v>
      </c>
      <c r="E81" t="n">
        <v>27.89</v>
      </c>
      <c r="F81" t="n">
        <v>24.52</v>
      </c>
      <c r="G81" t="n">
        <v>113.18</v>
      </c>
      <c r="H81" t="n">
        <v>1.32</v>
      </c>
      <c r="I81" t="n">
        <v>13</v>
      </c>
      <c r="J81" t="n">
        <v>279.28</v>
      </c>
      <c r="K81" t="n">
        <v>58.47</v>
      </c>
      <c r="L81" t="n">
        <v>20.75</v>
      </c>
      <c r="M81" t="n">
        <v>3</v>
      </c>
      <c r="N81" t="n">
        <v>75.06</v>
      </c>
      <c r="O81" t="n">
        <v>34679.32</v>
      </c>
      <c r="P81" t="n">
        <v>317.14</v>
      </c>
      <c r="Q81" t="n">
        <v>1397.22</v>
      </c>
      <c r="R81" t="n">
        <v>83.89</v>
      </c>
      <c r="S81" t="n">
        <v>66.97</v>
      </c>
      <c r="T81" t="n">
        <v>5883.84</v>
      </c>
      <c r="U81" t="n">
        <v>0.8</v>
      </c>
      <c r="V81" t="n">
        <v>0.86</v>
      </c>
      <c r="W81" t="n">
        <v>5.32</v>
      </c>
      <c r="X81" t="n">
        <v>0.36</v>
      </c>
      <c r="Y81" t="n">
        <v>1</v>
      </c>
      <c r="Z81" t="n">
        <v>10</v>
      </c>
      <c r="AA81" t="n">
        <v>829.8433691659321</v>
      </c>
      <c r="AB81" t="n">
        <v>1135.428307798465</v>
      </c>
      <c r="AC81" t="n">
        <v>1027.064623685818</v>
      </c>
      <c r="AD81" t="n">
        <v>829843.3691659322</v>
      </c>
      <c r="AE81" t="n">
        <v>1135428.307798465</v>
      </c>
      <c r="AF81" t="n">
        <v>4.443276038699883e-06</v>
      </c>
      <c r="AG81" t="n">
        <v>32.2800925925926</v>
      </c>
      <c r="AH81" t="n">
        <v>1027064.623685818</v>
      </c>
    </row>
    <row r="82">
      <c r="A82" t="n">
        <v>80</v>
      </c>
      <c r="B82" t="n">
        <v>125</v>
      </c>
      <c r="C82" t="inlineStr">
        <is>
          <t xml:space="preserve">CONCLUIDO	</t>
        </is>
      </c>
      <c r="D82" t="n">
        <v>3.5854</v>
      </c>
      <c r="E82" t="n">
        <v>27.89</v>
      </c>
      <c r="F82" t="n">
        <v>24.52</v>
      </c>
      <c r="G82" t="n">
        <v>113.17</v>
      </c>
      <c r="H82" t="n">
        <v>1.34</v>
      </c>
      <c r="I82" t="n">
        <v>13</v>
      </c>
      <c r="J82" t="n">
        <v>279.78</v>
      </c>
      <c r="K82" t="n">
        <v>58.47</v>
      </c>
      <c r="L82" t="n">
        <v>21</v>
      </c>
      <c r="M82" t="n">
        <v>1</v>
      </c>
      <c r="N82" t="n">
        <v>75.3</v>
      </c>
      <c r="O82" t="n">
        <v>34739.92</v>
      </c>
      <c r="P82" t="n">
        <v>317.08</v>
      </c>
      <c r="Q82" t="n">
        <v>1397.22</v>
      </c>
      <c r="R82" t="n">
        <v>83.81</v>
      </c>
      <c r="S82" t="n">
        <v>66.97</v>
      </c>
      <c r="T82" t="n">
        <v>5840.36</v>
      </c>
      <c r="U82" t="n">
        <v>0.8</v>
      </c>
      <c r="V82" t="n">
        <v>0.86</v>
      </c>
      <c r="W82" t="n">
        <v>5.32</v>
      </c>
      <c r="X82" t="n">
        <v>0.35</v>
      </c>
      <c r="Y82" t="n">
        <v>1</v>
      </c>
      <c r="Z82" t="n">
        <v>10</v>
      </c>
      <c r="AA82" t="n">
        <v>829.7839117456733</v>
      </c>
      <c r="AB82" t="n">
        <v>1135.34695553299</v>
      </c>
      <c r="AC82" t="n">
        <v>1026.991035566381</v>
      </c>
      <c r="AD82" t="n">
        <v>829783.9117456733</v>
      </c>
      <c r="AE82" t="n">
        <v>1135346.95553299</v>
      </c>
      <c r="AF82" t="n">
        <v>4.443523906380275e-06</v>
      </c>
      <c r="AG82" t="n">
        <v>32.2800925925926</v>
      </c>
      <c r="AH82" t="n">
        <v>1026991.035566381</v>
      </c>
    </row>
    <row r="83">
      <c r="A83" t="n">
        <v>81</v>
      </c>
      <c r="B83" t="n">
        <v>125</v>
      </c>
      <c r="C83" t="inlineStr">
        <is>
          <t xml:space="preserve">CONCLUIDO	</t>
        </is>
      </c>
      <c r="D83" t="n">
        <v>3.5852</v>
      </c>
      <c r="E83" t="n">
        <v>27.89</v>
      </c>
      <c r="F83" t="n">
        <v>24.52</v>
      </c>
      <c r="G83" t="n">
        <v>113.18</v>
      </c>
      <c r="H83" t="n">
        <v>1.35</v>
      </c>
      <c r="I83" t="n">
        <v>13</v>
      </c>
      <c r="J83" t="n">
        <v>280.27</v>
      </c>
      <c r="K83" t="n">
        <v>58.47</v>
      </c>
      <c r="L83" t="n">
        <v>21.25</v>
      </c>
      <c r="M83" t="n">
        <v>1</v>
      </c>
      <c r="N83" t="n">
        <v>75.54000000000001</v>
      </c>
      <c r="O83" t="n">
        <v>34800.62</v>
      </c>
      <c r="P83" t="n">
        <v>317.35</v>
      </c>
      <c r="Q83" t="n">
        <v>1397.22</v>
      </c>
      <c r="R83" t="n">
        <v>83.83</v>
      </c>
      <c r="S83" t="n">
        <v>66.97</v>
      </c>
      <c r="T83" t="n">
        <v>5853.18</v>
      </c>
      <c r="U83" t="n">
        <v>0.8</v>
      </c>
      <c r="V83" t="n">
        <v>0.86</v>
      </c>
      <c r="W83" t="n">
        <v>5.33</v>
      </c>
      <c r="X83" t="n">
        <v>0.36</v>
      </c>
      <c r="Y83" t="n">
        <v>1</v>
      </c>
      <c r="Z83" t="n">
        <v>10</v>
      </c>
      <c r="AA83" t="n">
        <v>829.9850394027158</v>
      </c>
      <c r="AB83" t="n">
        <v>1135.622147266482</v>
      </c>
      <c r="AC83" t="n">
        <v>1027.239963387063</v>
      </c>
      <c r="AD83" t="n">
        <v>829985.0394027157</v>
      </c>
      <c r="AE83" t="n">
        <v>1135622.147266482</v>
      </c>
      <c r="AF83" t="n">
        <v>4.443276038699883e-06</v>
      </c>
      <c r="AG83" t="n">
        <v>32.2800925925926</v>
      </c>
      <c r="AH83" t="n">
        <v>1027239.963387063</v>
      </c>
    </row>
    <row r="84">
      <c r="A84" t="n">
        <v>82</v>
      </c>
      <c r="B84" t="n">
        <v>125</v>
      </c>
      <c r="C84" t="inlineStr">
        <is>
          <t xml:space="preserve">CONCLUIDO	</t>
        </is>
      </c>
      <c r="D84" t="n">
        <v>3.5852</v>
      </c>
      <c r="E84" t="n">
        <v>27.89</v>
      </c>
      <c r="F84" t="n">
        <v>24.52</v>
      </c>
      <c r="G84" t="n">
        <v>113.18</v>
      </c>
      <c r="H84" t="n">
        <v>1.36</v>
      </c>
      <c r="I84" t="n">
        <v>13</v>
      </c>
      <c r="J84" t="n">
        <v>280.76</v>
      </c>
      <c r="K84" t="n">
        <v>58.47</v>
      </c>
      <c r="L84" t="n">
        <v>21.5</v>
      </c>
      <c r="M84" t="n">
        <v>0</v>
      </c>
      <c r="N84" t="n">
        <v>75.79000000000001</v>
      </c>
      <c r="O84" t="n">
        <v>34861.41</v>
      </c>
      <c r="P84" t="n">
        <v>317.85</v>
      </c>
      <c r="Q84" t="n">
        <v>1397.22</v>
      </c>
      <c r="R84" t="n">
        <v>83.81999999999999</v>
      </c>
      <c r="S84" t="n">
        <v>66.97</v>
      </c>
      <c r="T84" t="n">
        <v>5848.42</v>
      </c>
      <c r="U84" t="n">
        <v>0.8</v>
      </c>
      <c r="V84" t="n">
        <v>0.86</v>
      </c>
      <c r="W84" t="n">
        <v>5.33</v>
      </c>
      <c r="X84" t="n">
        <v>0.36</v>
      </c>
      <c r="Y84" t="n">
        <v>1</v>
      </c>
      <c r="Z84" t="n">
        <v>10</v>
      </c>
      <c r="AA84" t="n">
        <v>830.3223494902954</v>
      </c>
      <c r="AB84" t="n">
        <v>1136.083669809379</v>
      </c>
      <c r="AC84" t="n">
        <v>1027.657438866217</v>
      </c>
      <c r="AD84" t="n">
        <v>830322.3494902954</v>
      </c>
      <c r="AE84" t="n">
        <v>1136083.669809379</v>
      </c>
      <c r="AF84" t="n">
        <v>4.443276038699883e-06</v>
      </c>
      <c r="AG84" t="n">
        <v>32.2800925925926</v>
      </c>
      <c r="AH84" t="n">
        <v>1027657.438866217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3.1069</v>
      </c>
      <c r="E2" t="n">
        <v>32.19</v>
      </c>
      <c r="F2" t="n">
        <v>28.18</v>
      </c>
      <c r="G2" t="n">
        <v>12.16</v>
      </c>
      <c r="H2" t="n">
        <v>0.24</v>
      </c>
      <c r="I2" t="n">
        <v>139</v>
      </c>
      <c r="J2" t="n">
        <v>71.52</v>
      </c>
      <c r="K2" t="n">
        <v>32.27</v>
      </c>
      <c r="L2" t="n">
        <v>1</v>
      </c>
      <c r="M2" t="n">
        <v>137</v>
      </c>
      <c r="N2" t="n">
        <v>8.25</v>
      </c>
      <c r="O2" t="n">
        <v>9054.6</v>
      </c>
      <c r="P2" t="n">
        <v>191.2</v>
      </c>
      <c r="Q2" t="n">
        <v>1397.48</v>
      </c>
      <c r="R2" t="n">
        <v>203.57</v>
      </c>
      <c r="S2" t="n">
        <v>66.97</v>
      </c>
      <c r="T2" t="n">
        <v>65089.92</v>
      </c>
      <c r="U2" t="n">
        <v>0.33</v>
      </c>
      <c r="V2" t="n">
        <v>0.75</v>
      </c>
      <c r="W2" t="n">
        <v>5.52</v>
      </c>
      <c r="X2" t="n">
        <v>4.01</v>
      </c>
      <c r="Y2" t="n">
        <v>1</v>
      </c>
      <c r="Z2" t="n">
        <v>10</v>
      </c>
      <c r="AA2" t="n">
        <v>778.09874844532</v>
      </c>
      <c r="AB2" t="n">
        <v>1064.62903491697</v>
      </c>
      <c r="AC2" t="n">
        <v>963.0223340407289</v>
      </c>
      <c r="AD2" t="n">
        <v>778098.7484453199</v>
      </c>
      <c r="AE2" t="n">
        <v>1064629.03491697</v>
      </c>
      <c r="AF2" t="n">
        <v>6.84731236668243e-06</v>
      </c>
      <c r="AG2" t="n">
        <v>37.25694444444444</v>
      </c>
      <c r="AH2" t="n">
        <v>963022.3340407289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3.2584</v>
      </c>
      <c r="E3" t="n">
        <v>30.69</v>
      </c>
      <c r="F3" t="n">
        <v>27.21</v>
      </c>
      <c r="G3" t="n">
        <v>15.55</v>
      </c>
      <c r="H3" t="n">
        <v>0.3</v>
      </c>
      <c r="I3" t="n">
        <v>105</v>
      </c>
      <c r="J3" t="n">
        <v>71.81</v>
      </c>
      <c r="K3" t="n">
        <v>32.27</v>
      </c>
      <c r="L3" t="n">
        <v>1.25</v>
      </c>
      <c r="M3" t="n">
        <v>103</v>
      </c>
      <c r="N3" t="n">
        <v>8.289999999999999</v>
      </c>
      <c r="O3" t="n">
        <v>9090.98</v>
      </c>
      <c r="P3" t="n">
        <v>180.07</v>
      </c>
      <c r="Q3" t="n">
        <v>1397.54</v>
      </c>
      <c r="R3" t="n">
        <v>171.54</v>
      </c>
      <c r="S3" t="n">
        <v>66.97</v>
      </c>
      <c r="T3" t="n">
        <v>49248.86</v>
      </c>
      <c r="U3" t="n">
        <v>0.39</v>
      </c>
      <c r="V3" t="n">
        <v>0.77</v>
      </c>
      <c r="W3" t="n">
        <v>5.47</v>
      </c>
      <c r="X3" t="n">
        <v>3.04</v>
      </c>
      <c r="Y3" t="n">
        <v>1</v>
      </c>
      <c r="Z3" t="n">
        <v>10</v>
      </c>
      <c r="AA3" t="n">
        <v>727.4254483781674</v>
      </c>
      <c r="AB3" t="n">
        <v>995.2955902168699</v>
      </c>
      <c r="AC3" t="n">
        <v>900.3059759927054</v>
      </c>
      <c r="AD3" t="n">
        <v>727425.4483781673</v>
      </c>
      <c r="AE3" t="n">
        <v>995295.5902168698</v>
      </c>
      <c r="AF3" t="n">
        <v>7.181203970387854e-06</v>
      </c>
      <c r="AG3" t="n">
        <v>35.52083333333334</v>
      </c>
      <c r="AH3" t="n">
        <v>900305.9759927054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3.3709</v>
      </c>
      <c r="E4" t="n">
        <v>29.67</v>
      </c>
      <c r="F4" t="n">
        <v>26.53</v>
      </c>
      <c r="G4" t="n">
        <v>19.18</v>
      </c>
      <c r="H4" t="n">
        <v>0.36</v>
      </c>
      <c r="I4" t="n">
        <v>83</v>
      </c>
      <c r="J4" t="n">
        <v>72.11</v>
      </c>
      <c r="K4" t="n">
        <v>32.27</v>
      </c>
      <c r="L4" t="n">
        <v>1.5</v>
      </c>
      <c r="M4" t="n">
        <v>81</v>
      </c>
      <c r="N4" t="n">
        <v>8.34</v>
      </c>
      <c r="O4" t="n">
        <v>9127.379999999999</v>
      </c>
      <c r="P4" t="n">
        <v>170.78</v>
      </c>
      <c r="Q4" t="n">
        <v>1397.31</v>
      </c>
      <c r="R4" t="n">
        <v>149.78</v>
      </c>
      <c r="S4" t="n">
        <v>66.97</v>
      </c>
      <c r="T4" t="n">
        <v>38475.65</v>
      </c>
      <c r="U4" t="n">
        <v>0.45</v>
      </c>
      <c r="V4" t="n">
        <v>0.79</v>
      </c>
      <c r="W4" t="n">
        <v>5.42</v>
      </c>
      <c r="X4" t="n">
        <v>2.36</v>
      </c>
      <c r="Y4" t="n">
        <v>1</v>
      </c>
      <c r="Z4" t="n">
        <v>10</v>
      </c>
      <c r="AA4" t="n">
        <v>701.7658700629116</v>
      </c>
      <c r="AB4" t="n">
        <v>960.1870231452357</v>
      </c>
      <c r="AC4" t="n">
        <v>868.5481212872046</v>
      </c>
      <c r="AD4" t="n">
        <v>701765.8700629117</v>
      </c>
      <c r="AE4" t="n">
        <v>960187.0231452357</v>
      </c>
      <c r="AF4" t="n">
        <v>7.429143280070101e-06</v>
      </c>
      <c r="AG4" t="n">
        <v>34.34027777777778</v>
      </c>
      <c r="AH4" t="n">
        <v>868548.1212872046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3.4468</v>
      </c>
      <c r="E5" t="n">
        <v>29.01</v>
      </c>
      <c r="F5" t="n">
        <v>26.11</v>
      </c>
      <c r="G5" t="n">
        <v>23.04</v>
      </c>
      <c r="H5" t="n">
        <v>0.42</v>
      </c>
      <c r="I5" t="n">
        <v>68</v>
      </c>
      <c r="J5" t="n">
        <v>72.40000000000001</v>
      </c>
      <c r="K5" t="n">
        <v>32.27</v>
      </c>
      <c r="L5" t="n">
        <v>1.75</v>
      </c>
      <c r="M5" t="n">
        <v>66</v>
      </c>
      <c r="N5" t="n">
        <v>8.380000000000001</v>
      </c>
      <c r="O5" t="n">
        <v>9163.799999999999</v>
      </c>
      <c r="P5" t="n">
        <v>163.13</v>
      </c>
      <c r="Q5" t="n">
        <v>1397.26</v>
      </c>
      <c r="R5" t="n">
        <v>135.35</v>
      </c>
      <c r="S5" t="n">
        <v>66.97</v>
      </c>
      <c r="T5" t="n">
        <v>31336.34</v>
      </c>
      <c r="U5" t="n">
        <v>0.49</v>
      </c>
      <c r="V5" t="n">
        <v>0.8100000000000001</v>
      </c>
      <c r="W5" t="n">
        <v>5.42</v>
      </c>
      <c r="X5" t="n">
        <v>1.94</v>
      </c>
      <c r="Y5" t="n">
        <v>1</v>
      </c>
      <c r="Z5" t="n">
        <v>10</v>
      </c>
      <c r="AA5" t="n">
        <v>672.0564034691665</v>
      </c>
      <c r="AB5" t="n">
        <v>919.5372202625114</v>
      </c>
      <c r="AC5" t="n">
        <v>831.7778785392509</v>
      </c>
      <c r="AD5" t="n">
        <v>672056.4034691665</v>
      </c>
      <c r="AE5" t="n">
        <v>919537.2202625114</v>
      </c>
      <c r="AF5" t="n">
        <v>7.596419667669058e-06</v>
      </c>
      <c r="AG5" t="n">
        <v>33.57638888888889</v>
      </c>
      <c r="AH5" t="n">
        <v>831777.8785392509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3.5065</v>
      </c>
      <c r="E6" t="n">
        <v>28.52</v>
      </c>
      <c r="F6" t="n">
        <v>25.79</v>
      </c>
      <c r="G6" t="n">
        <v>27.15</v>
      </c>
      <c r="H6" t="n">
        <v>0.48</v>
      </c>
      <c r="I6" t="n">
        <v>57</v>
      </c>
      <c r="J6" t="n">
        <v>72.7</v>
      </c>
      <c r="K6" t="n">
        <v>32.27</v>
      </c>
      <c r="L6" t="n">
        <v>2</v>
      </c>
      <c r="M6" t="n">
        <v>52</v>
      </c>
      <c r="N6" t="n">
        <v>8.43</v>
      </c>
      <c r="O6" t="n">
        <v>9200.25</v>
      </c>
      <c r="P6" t="n">
        <v>155.74</v>
      </c>
      <c r="Q6" t="n">
        <v>1397.32</v>
      </c>
      <c r="R6" t="n">
        <v>125.31</v>
      </c>
      <c r="S6" t="n">
        <v>66.97</v>
      </c>
      <c r="T6" t="n">
        <v>26369.22</v>
      </c>
      <c r="U6" t="n">
        <v>0.53</v>
      </c>
      <c r="V6" t="n">
        <v>0.82</v>
      </c>
      <c r="W6" t="n">
        <v>5.39</v>
      </c>
      <c r="X6" t="n">
        <v>1.62</v>
      </c>
      <c r="Y6" t="n">
        <v>1</v>
      </c>
      <c r="Z6" t="n">
        <v>10</v>
      </c>
      <c r="AA6" t="n">
        <v>662.6207586856342</v>
      </c>
      <c r="AB6" t="n">
        <v>906.6269547984136</v>
      </c>
      <c r="AC6" t="n">
        <v>820.0997506913753</v>
      </c>
      <c r="AD6" t="n">
        <v>662620.7586856342</v>
      </c>
      <c r="AE6" t="n">
        <v>906626.9547984137</v>
      </c>
      <c r="AF6" t="n">
        <v>7.727992794673771e-06</v>
      </c>
      <c r="AG6" t="n">
        <v>33.00925925925926</v>
      </c>
      <c r="AH6" t="n">
        <v>820099.7506913753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3.5371</v>
      </c>
      <c r="E7" t="n">
        <v>28.27</v>
      </c>
      <c r="F7" t="n">
        <v>25.63</v>
      </c>
      <c r="G7" t="n">
        <v>30.16</v>
      </c>
      <c r="H7" t="n">
        <v>0.54</v>
      </c>
      <c r="I7" t="n">
        <v>51</v>
      </c>
      <c r="J7" t="n">
        <v>73</v>
      </c>
      <c r="K7" t="n">
        <v>32.27</v>
      </c>
      <c r="L7" t="n">
        <v>2.25</v>
      </c>
      <c r="M7" t="n">
        <v>31</v>
      </c>
      <c r="N7" t="n">
        <v>8.48</v>
      </c>
      <c r="O7" t="n">
        <v>9236.709999999999</v>
      </c>
      <c r="P7" t="n">
        <v>151.96</v>
      </c>
      <c r="Q7" t="n">
        <v>1397.25</v>
      </c>
      <c r="R7" t="n">
        <v>119.48</v>
      </c>
      <c r="S7" t="n">
        <v>66.97</v>
      </c>
      <c r="T7" t="n">
        <v>23489.17</v>
      </c>
      <c r="U7" t="n">
        <v>0.5600000000000001</v>
      </c>
      <c r="V7" t="n">
        <v>0.82</v>
      </c>
      <c r="W7" t="n">
        <v>5.41</v>
      </c>
      <c r="X7" t="n">
        <v>1.47</v>
      </c>
      <c r="Y7" t="n">
        <v>1</v>
      </c>
      <c r="Z7" t="n">
        <v>10</v>
      </c>
      <c r="AA7" t="n">
        <v>648.6366029206741</v>
      </c>
      <c r="AB7" t="n">
        <v>887.4932159433843</v>
      </c>
      <c r="AC7" t="n">
        <v>802.7921090182987</v>
      </c>
      <c r="AD7" t="n">
        <v>648636.6029206741</v>
      </c>
      <c r="AE7" t="n">
        <v>887493.2159433842</v>
      </c>
      <c r="AF7" t="n">
        <v>7.795432286907341e-06</v>
      </c>
      <c r="AG7" t="n">
        <v>32.71990740740741</v>
      </c>
      <c r="AH7" t="n">
        <v>802792.1090182987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3.5525</v>
      </c>
      <c r="E8" t="n">
        <v>28.15</v>
      </c>
      <c r="F8" t="n">
        <v>25.56</v>
      </c>
      <c r="G8" t="n">
        <v>31.95</v>
      </c>
      <c r="H8" t="n">
        <v>0.6</v>
      </c>
      <c r="I8" t="n">
        <v>48</v>
      </c>
      <c r="J8" t="n">
        <v>73.29000000000001</v>
      </c>
      <c r="K8" t="n">
        <v>32.27</v>
      </c>
      <c r="L8" t="n">
        <v>2.5</v>
      </c>
      <c r="M8" t="n">
        <v>4</v>
      </c>
      <c r="N8" t="n">
        <v>8.52</v>
      </c>
      <c r="O8" t="n">
        <v>9273.200000000001</v>
      </c>
      <c r="P8" t="n">
        <v>150.05</v>
      </c>
      <c r="Q8" t="n">
        <v>1397.32</v>
      </c>
      <c r="R8" t="n">
        <v>115.89</v>
      </c>
      <c r="S8" t="n">
        <v>66.97</v>
      </c>
      <c r="T8" t="n">
        <v>21705.92</v>
      </c>
      <c r="U8" t="n">
        <v>0.58</v>
      </c>
      <c r="V8" t="n">
        <v>0.82</v>
      </c>
      <c r="W8" t="n">
        <v>5.43</v>
      </c>
      <c r="X8" t="n">
        <v>1.39</v>
      </c>
      <c r="Y8" t="n">
        <v>1</v>
      </c>
      <c r="Z8" t="n">
        <v>10</v>
      </c>
      <c r="AA8" t="n">
        <v>646.3547423250916</v>
      </c>
      <c r="AB8" t="n">
        <v>884.3710736079237</v>
      </c>
      <c r="AC8" t="n">
        <v>799.9679395653801</v>
      </c>
      <c r="AD8" t="n">
        <v>646354.7423250916</v>
      </c>
      <c r="AE8" t="n">
        <v>884371.0736079237</v>
      </c>
      <c r="AF8" t="n">
        <v>7.829372423521622e-06</v>
      </c>
      <c r="AG8" t="n">
        <v>32.58101851851852</v>
      </c>
      <c r="AH8" t="n">
        <v>799967.9395653801</v>
      </c>
    </row>
    <row r="9">
      <c r="A9" t="n">
        <v>7</v>
      </c>
      <c r="B9" t="n">
        <v>30</v>
      </c>
      <c r="C9" t="inlineStr">
        <is>
          <t xml:space="preserve">CONCLUIDO	</t>
        </is>
      </c>
      <c r="D9" t="n">
        <v>3.5523</v>
      </c>
      <c r="E9" t="n">
        <v>28.15</v>
      </c>
      <c r="F9" t="n">
        <v>25.56</v>
      </c>
      <c r="G9" t="n">
        <v>31.95</v>
      </c>
      <c r="H9" t="n">
        <v>0.65</v>
      </c>
      <c r="I9" t="n">
        <v>48</v>
      </c>
      <c r="J9" t="n">
        <v>73.59</v>
      </c>
      <c r="K9" t="n">
        <v>32.27</v>
      </c>
      <c r="L9" t="n">
        <v>2.75</v>
      </c>
      <c r="M9" t="n">
        <v>1</v>
      </c>
      <c r="N9" t="n">
        <v>8.57</v>
      </c>
      <c r="O9" t="n">
        <v>9309.700000000001</v>
      </c>
      <c r="P9" t="n">
        <v>150.37</v>
      </c>
      <c r="Q9" t="n">
        <v>1397.37</v>
      </c>
      <c r="R9" t="n">
        <v>115.78</v>
      </c>
      <c r="S9" t="n">
        <v>66.97</v>
      </c>
      <c r="T9" t="n">
        <v>21651.46</v>
      </c>
      <c r="U9" t="n">
        <v>0.58</v>
      </c>
      <c r="V9" t="n">
        <v>0.82</v>
      </c>
      <c r="W9" t="n">
        <v>5.44</v>
      </c>
      <c r="X9" t="n">
        <v>1.39</v>
      </c>
      <c r="Y9" t="n">
        <v>1</v>
      </c>
      <c r="Z9" t="n">
        <v>10</v>
      </c>
      <c r="AA9" t="n">
        <v>646.582580188908</v>
      </c>
      <c r="AB9" t="n">
        <v>884.6828114246943</v>
      </c>
      <c r="AC9" t="n">
        <v>800.249925562445</v>
      </c>
      <c r="AD9" t="n">
        <v>646582.5801889079</v>
      </c>
      <c r="AE9" t="n">
        <v>884682.8114246943</v>
      </c>
      <c r="AF9" t="n">
        <v>7.828931642526631e-06</v>
      </c>
      <c r="AG9" t="n">
        <v>32.58101851851852</v>
      </c>
      <c r="AH9" t="n">
        <v>800249.925562445</v>
      </c>
    </row>
    <row r="10">
      <c r="A10" t="n">
        <v>8</v>
      </c>
      <c r="B10" t="n">
        <v>30</v>
      </c>
      <c r="C10" t="inlineStr">
        <is>
          <t xml:space="preserve">CONCLUIDO	</t>
        </is>
      </c>
      <c r="D10" t="n">
        <v>3.5523</v>
      </c>
      <c r="E10" t="n">
        <v>28.15</v>
      </c>
      <c r="F10" t="n">
        <v>25.56</v>
      </c>
      <c r="G10" t="n">
        <v>31.95</v>
      </c>
      <c r="H10" t="n">
        <v>0.71</v>
      </c>
      <c r="I10" t="n">
        <v>48</v>
      </c>
      <c r="J10" t="n">
        <v>73.88</v>
      </c>
      <c r="K10" t="n">
        <v>32.27</v>
      </c>
      <c r="L10" t="n">
        <v>3</v>
      </c>
      <c r="M10" t="n">
        <v>0</v>
      </c>
      <c r="N10" t="n">
        <v>8.609999999999999</v>
      </c>
      <c r="O10" t="n">
        <v>9346.23</v>
      </c>
      <c r="P10" t="n">
        <v>150.93</v>
      </c>
      <c r="Q10" t="n">
        <v>1397.37</v>
      </c>
      <c r="R10" t="n">
        <v>115.82</v>
      </c>
      <c r="S10" t="n">
        <v>66.97</v>
      </c>
      <c r="T10" t="n">
        <v>21669.53</v>
      </c>
      <c r="U10" t="n">
        <v>0.58</v>
      </c>
      <c r="V10" t="n">
        <v>0.82</v>
      </c>
      <c r="W10" t="n">
        <v>5.44</v>
      </c>
      <c r="X10" t="n">
        <v>1.39</v>
      </c>
      <c r="Y10" t="n">
        <v>1</v>
      </c>
      <c r="Z10" t="n">
        <v>10</v>
      </c>
      <c r="AA10" t="n">
        <v>646.9638664037856</v>
      </c>
      <c r="AB10" t="n">
        <v>885.2045040450504</v>
      </c>
      <c r="AC10" t="n">
        <v>800.7218285713144</v>
      </c>
      <c r="AD10" t="n">
        <v>646963.8664037855</v>
      </c>
      <c r="AE10" t="n">
        <v>885204.5040450504</v>
      </c>
      <c r="AF10" t="n">
        <v>7.828931642526631e-06</v>
      </c>
      <c r="AG10" t="n">
        <v>32.58101851851852</v>
      </c>
      <c r="AH10" t="n">
        <v>800721.8285713145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3.3624</v>
      </c>
      <c r="E2" t="n">
        <v>29.74</v>
      </c>
      <c r="F2" t="n">
        <v>26.99</v>
      </c>
      <c r="G2" t="n">
        <v>17.04</v>
      </c>
      <c r="H2" t="n">
        <v>0.43</v>
      </c>
      <c r="I2" t="n">
        <v>95</v>
      </c>
      <c r="J2" t="n">
        <v>39.78</v>
      </c>
      <c r="K2" t="n">
        <v>19.54</v>
      </c>
      <c r="L2" t="n">
        <v>1</v>
      </c>
      <c r="M2" t="n">
        <v>3</v>
      </c>
      <c r="N2" t="n">
        <v>4.24</v>
      </c>
      <c r="O2" t="n">
        <v>5140</v>
      </c>
      <c r="P2" t="n">
        <v>106.42</v>
      </c>
      <c r="Q2" t="n">
        <v>1397.78</v>
      </c>
      <c r="R2" t="n">
        <v>159.82</v>
      </c>
      <c r="S2" t="n">
        <v>66.97</v>
      </c>
      <c r="T2" t="n">
        <v>43436.49</v>
      </c>
      <c r="U2" t="n">
        <v>0.42</v>
      </c>
      <c r="V2" t="n">
        <v>0.78</v>
      </c>
      <c r="W2" t="n">
        <v>5.58</v>
      </c>
      <c r="X2" t="n">
        <v>2.82</v>
      </c>
      <c r="Y2" t="n">
        <v>1</v>
      </c>
      <c r="Z2" t="n">
        <v>10</v>
      </c>
      <c r="AA2" t="n">
        <v>627.0909383893965</v>
      </c>
      <c r="AB2" t="n">
        <v>858.013487204056</v>
      </c>
      <c r="AC2" t="n">
        <v>776.1258842147927</v>
      </c>
      <c r="AD2" t="n">
        <v>627090.9383893964</v>
      </c>
      <c r="AE2" t="n">
        <v>858013.487204056</v>
      </c>
      <c r="AF2" t="n">
        <v>9.800948625023507e-06</v>
      </c>
      <c r="AG2" t="n">
        <v>34.4212962962963</v>
      </c>
      <c r="AH2" t="n">
        <v>776125.8842147926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3.3625</v>
      </c>
      <c r="E3" t="n">
        <v>29.74</v>
      </c>
      <c r="F3" t="n">
        <v>26.99</v>
      </c>
      <c r="G3" t="n">
        <v>17.04</v>
      </c>
      <c r="H3" t="n">
        <v>0.53</v>
      </c>
      <c r="I3" t="n">
        <v>95</v>
      </c>
      <c r="J3" t="n">
        <v>40.06</v>
      </c>
      <c r="K3" t="n">
        <v>19.54</v>
      </c>
      <c r="L3" t="n">
        <v>1.25</v>
      </c>
      <c r="M3" t="n">
        <v>0</v>
      </c>
      <c r="N3" t="n">
        <v>4.26</v>
      </c>
      <c r="O3" t="n">
        <v>5174.29</v>
      </c>
      <c r="P3" t="n">
        <v>106.96</v>
      </c>
      <c r="Q3" t="n">
        <v>1397.92</v>
      </c>
      <c r="R3" t="n">
        <v>159.61</v>
      </c>
      <c r="S3" t="n">
        <v>66.97</v>
      </c>
      <c r="T3" t="n">
        <v>43333.74</v>
      </c>
      <c r="U3" t="n">
        <v>0.42</v>
      </c>
      <c r="V3" t="n">
        <v>0.78</v>
      </c>
      <c r="W3" t="n">
        <v>5.59</v>
      </c>
      <c r="X3" t="n">
        <v>2.82</v>
      </c>
      <c r="Y3" t="n">
        <v>1</v>
      </c>
      <c r="Z3" t="n">
        <v>10</v>
      </c>
      <c r="AA3" t="n">
        <v>627.4752090023595</v>
      </c>
      <c r="AB3" t="n">
        <v>858.5392632095351</v>
      </c>
      <c r="AC3" t="n">
        <v>776.6014808962401</v>
      </c>
      <c r="AD3" t="n">
        <v>627475.2090023595</v>
      </c>
      <c r="AE3" t="n">
        <v>858539.263209535</v>
      </c>
      <c r="AF3" t="n">
        <v>9.801240111718279e-06</v>
      </c>
      <c r="AG3" t="n">
        <v>34.4212962962963</v>
      </c>
      <c r="AH3" t="n">
        <v>776601.4808962401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2.4057</v>
      </c>
      <c r="E2" t="n">
        <v>41.57</v>
      </c>
      <c r="F2" t="n">
        <v>31.83</v>
      </c>
      <c r="G2" t="n">
        <v>7.35</v>
      </c>
      <c r="H2" t="n">
        <v>0.12</v>
      </c>
      <c r="I2" t="n">
        <v>260</v>
      </c>
      <c r="J2" t="n">
        <v>141.81</v>
      </c>
      <c r="K2" t="n">
        <v>47.83</v>
      </c>
      <c r="L2" t="n">
        <v>1</v>
      </c>
      <c r="M2" t="n">
        <v>258</v>
      </c>
      <c r="N2" t="n">
        <v>22.98</v>
      </c>
      <c r="O2" t="n">
        <v>17723.39</v>
      </c>
      <c r="P2" t="n">
        <v>359.41</v>
      </c>
      <c r="Q2" t="n">
        <v>1397.83</v>
      </c>
      <c r="R2" t="n">
        <v>321.99</v>
      </c>
      <c r="S2" t="n">
        <v>66.97</v>
      </c>
      <c r="T2" t="n">
        <v>123695.41</v>
      </c>
      <c r="U2" t="n">
        <v>0.21</v>
      </c>
      <c r="V2" t="n">
        <v>0.66</v>
      </c>
      <c r="W2" t="n">
        <v>5.73</v>
      </c>
      <c r="X2" t="n">
        <v>7.65</v>
      </c>
      <c r="Y2" t="n">
        <v>1</v>
      </c>
      <c r="Z2" t="n">
        <v>10</v>
      </c>
      <c r="AA2" t="n">
        <v>1262.821161009661</v>
      </c>
      <c r="AB2" t="n">
        <v>1727.847624231105</v>
      </c>
      <c r="AC2" t="n">
        <v>1562.944272023859</v>
      </c>
      <c r="AD2" t="n">
        <v>1262821.161009661</v>
      </c>
      <c r="AE2" t="n">
        <v>1727847.624231105</v>
      </c>
      <c r="AF2" t="n">
        <v>3.767075024667477e-06</v>
      </c>
      <c r="AG2" t="n">
        <v>48.11342592592592</v>
      </c>
      <c r="AH2" t="n">
        <v>1562944.272023859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2.655</v>
      </c>
      <c r="E3" t="n">
        <v>37.66</v>
      </c>
      <c r="F3" t="n">
        <v>29.83</v>
      </c>
      <c r="G3" t="n">
        <v>9.23</v>
      </c>
      <c r="H3" t="n">
        <v>0.16</v>
      </c>
      <c r="I3" t="n">
        <v>194</v>
      </c>
      <c r="J3" t="n">
        <v>142.15</v>
      </c>
      <c r="K3" t="n">
        <v>47.83</v>
      </c>
      <c r="L3" t="n">
        <v>1.25</v>
      </c>
      <c r="M3" t="n">
        <v>192</v>
      </c>
      <c r="N3" t="n">
        <v>23.07</v>
      </c>
      <c r="O3" t="n">
        <v>17765.46</v>
      </c>
      <c r="P3" t="n">
        <v>334.73</v>
      </c>
      <c r="Q3" t="n">
        <v>1397.39</v>
      </c>
      <c r="R3" t="n">
        <v>257.11</v>
      </c>
      <c r="S3" t="n">
        <v>66.97</v>
      </c>
      <c r="T3" t="n">
        <v>91585.34</v>
      </c>
      <c r="U3" t="n">
        <v>0.26</v>
      </c>
      <c r="V3" t="n">
        <v>0.71</v>
      </c>
      <c r="W3" t="n">
        <v>5.62</v>
      </c>
      <c r="X3" t="n">
        <v>5.66</v>
      </c>
      <c r="Y3" t="n">
        <v>1</v>
      </c>
      <c r="Z3" t="n">
        <v>10</v>
      </c>
      <c r="AA3" t="n">
        <v>1119.002730017593</v>
      </c>
      <c r="AB3" t="n">
        <v>1531.068902126377</v>
      </c>
      <c r="AC3" t="n">
        <v>1384.945834976135</v>
      </c>
      <c r="AD3" t="n">
        <v>1119002.730017593</v>
      </c>
      <c r="AE3" t="n">
        <v>1531068.902126377</v>
      </c>
      <c r="AF3" t="n">
        <v>4.15745279564873e-06</v>
      </c>
      <c r="AG3" t="n">
        <v>43.58796296296296</v>
      </c>
      <c r="AH3" t="n">
        <v>1384945.834976135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2.8261</v>
      </c>
      <c r="E4" t="n">
        <v>35.38</v>
      </c>
      <c r="F4" t="n">
        <v>28.68</v>
      </c>
      <c r="G4" t="n">
        <v>11.1</v>
      </c>
      <c r="H4" t="n">
        <v>0.19</v>
      </c>
      <c r="I4" t="n">
        <v>155</v>
      </c>
      <c r="J4" t="n">
        <v>142.49</v>
      </c>
      <c r="K4" t="n">
        <v>47.83</v>
      </c>
      <c r="L4" t="n">
        <v>1.5</v>
      </c>
      <c r="M4" t="n">
        <v>153</v>
      </c>
      <c r="N4" t="n">
        <v>23.16</v>
      </c>
      <c r="O4" t="n">
        <v>17807.56</v>
      </c>
      <c r="P4" t="n">
        <v>319.94</v>
      </c>
      <c r="Q4" t="n">
        <v>1397.55</v>
      </c>
      <c r="R4" t="n">
        <v>219.26</v>
      </c>
      <c r="S4" t="n">
        <v>66.97</v>
      </c>
      <c r="T4" t="n">
        <v>72856.53</v>
      </c>
      <c r="U4" t="n">
        <v>0.31</v>
      </c>
      <c r="V4" t="n">
        <v>0.73</v>
      </c>
      <c r="W4" t="n">
        <v>5.56</v>
      </c>
      <c r="X4" t="n">
        <v>4.51</v>
      </c>
      <c r="Y4" t="n">
        <v>1</v>
      </c>
      <c r="Z4" t="n">
        <v>10</v>
      </c>
      <c r="AA4" t="n">
        <v>1033.17055867508</v>
      </c>
      <c r="AB4" t="n">
        <v>1413.6295386474</v>
      </c>
      <c r="AC4" t="n">
        <v>1278.71471952041</v>
      </c>
      <c r="AD4" t="n">
        <v>1033170.55867508</v>
      </c>
      <c r="AE4" t="n">
        <v>1413629.5386474</v>
      </c>
      <c r="AF4" t="n">
        <v>4.425377531368315e-06</v>
      </c>
      <c r="AG4" t="n">
        <v>40.94907407407408</v>
      </c>
      <c r="AH4" t="n">
        <v>1278714.71952041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2.9586</v>
      </c>
      <c r="E5" t="n">
        <v>33.8</v>
      </c>
      <c r="F5" t="n">
        <v>27.87</v>
      </c>
      <c r="G5" t="n">
        <v>13.07</v>
      </c>
      <c r="H5" t="n">
        <v>0.22</v>
      </c>
      <c r="I5" t="n">
        <v>128</v>
      </c>
      <c r="J5" t="n">
        <v>142.83</v>
      </c>
      <c r="K5" t="n">
        <v>47.83</v>
      </c>
      <c r="L5" t="n">
        <v>1.75</v>
      </c>
      <c r="M5" t="n">
        <v>126</v>
      </c>
      <c r="N5" t="n">
        <v>23.25</v>
      </c>
      <c r="O5" t="n">
        <v>17849.7</v>
      </c>
      <c r="P5" t="n">
        <v>308.8</v>
      </c>
      <c r="Q5" t="n">
        <v>1397.53</v>
      </c>
      <c r="R5" t="n">
        <v>193.44</v>
      </c>
      <c r="S5" t="n">
        <v>66.97</v>
      </c>
      <c r="T5" t="n">
        <v>60080.74</v>
      </c>
      <c r="U5" t="n">
        <v>0.35</v>
      </c>
      <c r="V5" t="n">
        <v>0.76</v>
      </c>
      <c r="W5" t="n">
        <v>5.5</v>
      </c>
      <c r="X5" t="n">
        <v>3.7</v>
      </c>
      <c r="Y5" t="n">
        <v>1</v>
      </c>
      <c r="Z5" t="n">
        <v>10</v>
      </c>
      <c r="AA5" t="n">
        <v>972.1918665459898</v>
      </c>
      <c r="AB5" t="n">
        <v>1330.195801886346</v>
      </c>
      <c r="AC5" t="n">
        <v>1203.243781495846</v>
      </c>
      <c r="AD5" t="n">
        <v>972191.8665459898</v>
      </c>
      <c r="AE5" t="n">
        <v>1330195.801886346</v>
      </c>
      <c r="AF5" t="n">
        <v>4.632858697252857e-06</v>
      </c>
      <c r="AG5" t="n">
        <v>39.12037037037037</v>
      </c>
      <c r="AH5" t="n">
        <v>1203243.781495846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3.0615</v>
      </c>
      <c r="E6" t="n">
        <v>32.66</v>
      </c>
      <c r="F6" t="n">
        <v>27.29</v>
      </c>
      <c r="G6" t="n">
        <v>15.02</v>
      </c>
      <c r="H6" t="n">
        <v>0.25</v>
      </c>
      <c r="I6" t="n">
        <v>109</v>
      </c>
      <c r="J6" t="n">
        <v>143.17</v>
      </c>
      <c r="K6" t="n">
        <v>47.83</v>
      </c>
      <c r="L6" t="n">
        <v>2</v>
      </c>
      <c r="M6" t="n">
        <v>107</v>
      </c>
      <c r="N6" t="n">
        <v>23.34</v>
      </c>
      <c r="O6" t="n">
        <v>17891.86</v>
      </c>
      <c r="P6" t="n">
        <v>300.41</v>
      </c>
      <c r="Q6" t="n">
        <v>1397.31</v>
      </c>
      <c r="R6" t="n">
        <v>173.84</v>
      </c>
      <c r="S6" t="n">
        <v>66.97</v>
      </c>
      <c r="T6" t="n">
        <v>50379.09</v>
      </c>
      <c r="U6" t="n">
        <v>0.39</v>
      </c>
      <c r="V6" t="n">
        <v>0.77</v>
      </c>
      <c r="W6" t="n">
        <v>5.48</v>
      </c>
      <c r="X6" t="n">
        <v>3.12</v>
      </c>
      <c r="Y6" t="n">
        <v>1</v>
      </c>
      <c r="Z6" t="n">
        <v>10</v>
      </c>
      <c r="AA6" t="n">
        <v>930.2706010609296</v>
      </c>
      <c r="AB6" t="n">
        <v>1272.83727701398</v>
      </c>
      <c r="AC6" t="n">
        <v>1151.359473734103</v>
      </c>
      <c r="AD6" t="n">
        <v>930270.6010609296</v>
      </c>
      <c r="AE6" t="n">
        <v>1272837.27701398</v>
      </c>
      <c r="AF6" t="n">
        <v>4.793989353626587e-06</v>
      </c>
      <c r="AG6" t="n">
        <v>37.80092592592592</v>
      </c>
      <c r="AH6" t="n">
        <v>1151359.473734103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3.1405</v>
      </c>
      <c r="E7" t="n">
        <v>31.84</v>
      </c>
      <c r="F7" t="n">
        <v>26.87</v>
      </c>
      <c r="G7" t="n">
        <v>16.97</v>
      </c>
      <c r="H7" t="n">
        <v>0.28</v>
      </c>
      <c r="I7" t="n">
        <v>95</v>
      </c>
      <c r="J7" t="n">
        <v>143.51</v>
      </c>
      <c r="K7" t="n">
        <v>47.83</v>
      </c>
      <c r="L7" t="n">
        <v>2.25</v>
      </c>
      <c r="M7" t="n">
        <v>93</v>
      </c>
      <c r="N7" t="n">
        <v>23.44</v>
      </c>
      <c r="O7" t="n">
        <v>17934.06</v>
      </c>
      <c r="P7" t="n">
        <v>293.71</v>
      </c>
      <c r="Q7" t="n">
        <v>1397.4</v>
      </c>
      <c r="R7" t="n">
        <v>161</v>
      </c>
      <c r="S7" t="n">
        <v>66.97</v>
      </c>
      <c r="T7" t="n">
        <v>44029.16</v>
      </c>
      <c r="U7" t="n">
        <v>0.42</v>
      </c>
      <c r="V7" t="n">
        <v>0.78</v>
      </c>
      <c r="W7" t="n">
        <v>5.43</v>
      </c>
      <c r="X7" t="n">
        <v>2.7</v>
      </c>
      <c r="Y7" t="n">
        <v>1</v>
      </c>
      <c r="Z7" t="n">
        <v>10</v>
      </c>
      <c r="AA7" t="n">
        <v>894.5992754710023</v>
      </c>
      <c r="AB7" t="n">
        <v>1224.030195634023</v>
      </c>
      <c r="AC7" t="n">
        <v>1107.210471699881</v>
      </c>
      <c r="AD7" t="n">
        <v>894599.2754710023</v>
      </c>
      <c r="AE7" t="n">
        <v>1224030.195634023</v>
      </c>
      <c r="AF7" t="n">
        <v>4.91769510536152e-06</v>
      </c>
      <c r="AG7" t="n">
        <v>36.85185185185185</v>
      </c>
      <c r="AH7" t="n">
        <v>1107210.471699881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3.2032</v>
      </c>
      <c r="E8" t="n">
        <v>31.22</v>
      </c>
      <c r="F8" t="n">
        <v>26.56</v>
      </c>
      <c r="G8" t="n">
        <v>18.97</v>
      </c>
      <c r="H8" t="n">
        <v>0.31</v>
      </c>
      <c r="I8" t="n">
        <v>84</v>
      </c>
      <c r="J8" t="n">
        <v>143.86</v>
      </c>
      <c r="K8" t="n">
        <v>47.83</v>
      </c>
      <c r="L8" t="n">
        <v>2.5</v>
      </c>
      <c r="M8" t="n">
        <v>82</v>
      </c>
      <c r="N8" t="n">
        <v>23.53</v>
      </c>
      <c r="O8" t="n">
        <v>17976.29</v>
      </c>
      <c r="P8" t="n">
        <v>288.47</v>
      </c>
      <c r="Q8" t="n">
        <v>1397.4</v>
      </c>
      <c r="R8" t="n">
        <v>150.26</v>
      </c>
      <c r="S8" t="n">
        <v>66.97</v>
      </c>
      <c r="T8" t="n">
        <v>38711.13</v>
      </c>
      <c r="U8" t="n">
        <v>0.45</v>
      </c>
      <c r="V8" t="n">
        <v>0.79</v>
      </c>
      <c r="W8" t="n">
        <v>5.44</v>
      </c>
      <c r="X8" t="n">
        <v>2.4</v>
      </c>
      <c r="Y8" t="n">
        <v>1</v>
      </c>
      <c r="Z8" t="n">
        <v>10</v>
      </c>
      <c r="AA8" t="n">
        <v>872.6976158584951</v>
      </c>
      <c r="AB8" t="n">
        <v>1194.063378719162</v>
      </c>
      <c r="AC8" t="n">
        <v>1080.103645732682</v>
      </c>
      <c r="AD8" t="n">
        <v>872697.615858495</v>
      </c>
      <c r="AE8" t="n">
        <v>1194063.378719162</v>
      </c>
      <c r="AF8" t="n">
        <v>5.015876758953677e-06</v>
      </c>
      <c r="AG8" t="n">
        <v>36.13425925925926</v>
      </c>
      <c r="AH8" t="n">
        <v>1080103.645732682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3.2562</v>
      </c>
      <c r="E9" t="n">
        <v>30.71</v>
      </c>
      <c r="F9" t="n">
        <v>26.32</v>
      </c>
      <c r="G9" t="n">
        <v>21.05</v>
      </c>
      <c r="H9" t="n">
        <v>0.34</v>
      </c>
      <c r="I9" t="n">
        <v>75</v>
      </c>
      <c r="J9" t="n">
        <v>144.2</v>
      </c>
      <c r="K9" t="n">
        <v>47.83</v>
      </c>
      <c r="L9" t="n">
        <v>2.75</v>
      </c>
      <c r="M9" t="n">
        <v>73</v>
      </c>
      <c r="N9" t="n">
        <v>23.62</v>
      </c>
      <c r="O9" t="n">
        <v>18018.55</v>
      </c>
      <c r="P9" t="n">
        <v>283.44</v>
      </c>
      <c r="Q9" t="n">
        <v>1397.36</v>
      </c>
      <c r="R9" t="n">
        <v>142.55</v>
      </c>
      <c r="S9" t="n">
        <v>66.97</v>
      </c>
      <c r="T9" t="n">
        <v>34901.21</v>
      </c>
      <c r="U9" t="n">
        <v>0.47</v>
      </c>
      <c r="V9" t="n">
        <v>0.8</v>
      </c>
      <c r="W9" t="n">
        <v>5.41</v>
      </c>
      <c r="X9" t="n">
        <v>2.15</v>
      </c>
      <c r="Y9" t="n">
        <v>1</v>
      </c>
      <c r="Z9" t="n">
        <v>10</v>
      </c>
      <c r="AA9" t="n">
        <v>852.7114859015478</v>
      </c>
      <c r="AB9" t="n">
        <v>1166.717473986242</v>
      </c>
      <c r="AC9" t="n">
        <v>1055.367595767254</v>
      </c>
      <c r="AD9" t="n">
        <v>852711.4859015478</v>
      </c>
      <c r="AE9" t="n">
        <v>1166717.473986242</v>
      </c>
      <c r="AF9" t="n">
        <v>5.098869225307493e-06</v>
      </c>
      <c r="AG9" t="n">
        <v>35.54398148148149</v>
      </c>
      <c r="AH9" t="n">
        <v>1055367.595767254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3.3015</v>
      </c>
      <c r="E10" t="n">
        <v>30.29</v>
      </c>
      <c r="F10" t="n">
        <v>26.1</v>
      </c>
      <c r="G10" t="n">
        <v>23.03</v>
      </c>
      <c r="H10" t="n">
        <v>0.37</v>
      </c>
      <c r="I10" t="n">
        <v>68</v>
      </c>
      <c r="J10" t="n">
        <v>144.54</v>
      </c>
      <c r="K10" t="n">
        <v>47.83</v>
      </c>
      <c r="L10" t="n">
        <v>3</v>
      </c>
      <c r="M10" t="n">
        <v>66</v>
      </c>
      <c r="N10" t="n">
        <v>23.71</v>
      </c>
      <c r="O10" t="n">
        <v>18060.85</v>
      </c>
      <c r="P10" t="n">
        <v>279.19</v>
      </c>
      <c r="Q10" t="n">
        <v>1397.41</v>
      </c>
      <c r="R10" t="n">
        <v>135.11</v>
      </c>
      <c r="S10" t="n">
        <v>66.97</v>
      </c>
      <c r="T10" t="n">
        <v>31217.2</v>
      </c>
      <c r="U10" t="n">
        <v>0.5</v>
      </c>
      <c r="V10" t="n">
        <v>0.8100000000000001</v>
      </c>
      <c r="W10" t="n">
        <v>5.41</v>
      </c>
      <c r="X10" t="n">
        <v>1.93</v>
      </c>
      <c r="Y10" t="n">
        <v>1</v>
      </c>
      <c r="Z10" t="n">
        <v>10</v>
      </c>
      <c r="AA10" t="n">
        <v>844.0117682882626</v>
      </c>
      <c r="AB10" t="n">
        <v>1154.814136543292</v>
      </c>
      <c r="AC10" t="n">
        <v>1044.60029614342</v>
      </c>
      <c r="AD10" t="n">
        <v>844011.7682882627</v>
      </c>
      <c r="AE10" t="n">
        <v>1154814.136543292</v>
      </c>
      <c r="AF10" t="n">
        <v>5.169804295606133e-06</v>
      </c>
      <c r="AG10" t="n">
        <v>35.05787037037037</v>
      </c>
      <c r="AH10" t="n">
        <v>1044600.29614342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3.3381</v>
      </c>
      <c r="E11" t="n">
        <v>29.96</v>
      </c>
      <c r="F11" t="n">
        <v>25.94</v>
      </c>
      <c r="G11" t="n">
        <v>25.1</v>
      </c>
      <c r="H11" t="n">
        <v>0.4</v>
      </c>
      <c r="I11" t="n">
        <v>62</v>
      </c>
      <c r="J11" t="n">
        <v>144.89</v>
      </c>
      <c r="K11" t="n">
        <v>47.83</v>
      </c>
      <c r="L11" t="n">
        <v>3.25</v>
      </c>
      <c r="M11" t="n">
        <v>60</v>
      </c>
      <c r="N11" t="n">
        <v>23.81</v>
      </c>
      <c r="O11" t="n">
        <v>18103.18</v>
      </c>
      <c r="P11" t="n">
        <v>275.62</v>
      </c>
      <c r="Q11" t="n">
        <v>1397.34</v>
      </c>
      <c r="R11" t="n">
        <v>130.1</v>
      </c>
      <c r="S11" t="n">
        <v>66.97</v>
      </c>
      <c r="T11" t="n">
        <v>28741.61</v>
      </c>
      <c r="U11" t="n">
        <v>0.51</v>
      </c>
      <c r="V11" t="n">
        <v>0.8100000000000001</v>
      </c>
      <c r="W11" t="n">
        <v>5.4</v>
      </c>
      <c r="X11" t="n">
        <v>1.77</v>
      </c>
      <c r="Y11" t="n">
        <v>1</v>
      </c>
      <c r="Z11" t="n">
        <v>10</v>
      </c>
      <c r="AA11" t="n">
        <v>827.5607428336847</v>
      </c>
      <c r="AB11" t="n">
        <v>1132.305117748317</v>
      </c>
      <c r="AC11" t="n">
        <v>1024.239506510631</v>
      </c>
      <c r="AD11" t="n">
        <v>827560.7428336847</v>
      </c>
      <c r="AE11" t="n">
        <v>1132305.117748317</v>
      </c>
      <c r="AF11" t="n">
        <v>5.227116074258014e-06</v>
      </c>
      <c r="AG11" t="n">
        <v>34.67592592592593</v>
      </c>
      <c r="AH11" t="n">
        <v>1024239.506510631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3.3745</v>
      </c>
      <c r="E12" t="n">
        <v>29.63</v>
      </c>
      <c r="F12" t="n">
        <v>25.76</v>
      </c>
      <c r="G12" t="n">
        <v>27.11</v>
      </c>
      <c r="H12" t="n">
        <v>0.43</v>
      </c>
      <c r="I12" t="n">
        <v>57</v>
      </c>
      <c r="J12" t="n">
        <v>145.23</v>
      </c>
      <c r="K12" t="n">
        <v>47.83</v>
      </c>
      <c r="L12" t="n">
        <v>3.5</v>
      </c>
      <c r="M12" t="n">
        <v>55</v>
      </c>
      <c r="N12" t="n">
        <v>23.9</v>
      </c>
      <c r="O12" t="n">
        <v>18145.54</v>
      </c>
      <c r="P12" t="n">
        <v>271.24</v>
      </c>
      <c r="Q12" t="n">
        <v>1397.28</v>
      </c>
      <c r="R12" t="n">
        <v>124.2</v>
      </c>
      <c r="S12" t="n">
        <v>66.97</v>
      </c>
      <c r="T12" t="n">
        <v>25815.56</v>
      </c>
      <c r="U12" t="n">
        <v>0.54</v>
      </c>
      <c r="V12" t="n">
        <v>0.82</v>
      </c>
      <c r="W12" t="n">
        <v>5.39</v>
      </c>
      <c r="X12" t="n">
        <v>1.59</v>
      </c>
      <c r="Y12" t="n">
        <v>1</v>
      </c>
      <c r="Z12" t="n">
        <v>10</v>
      </c>
      <c r="AA12" t="n">
        <v>810.6081145802524</v>
      </c>
      <c r="AB12" t="n">
        <v>1109.109783874797</v>
      </c>
      <c r="AC12" t="n">
        <v>1003.257902747144</v>
      </c>
      <c r="AD12" t="n">
        <v>810608.1145802524</v>
      </c>
      <c r="AE12" t="n">
        <v>1109109.783874797</v>
      </c>
      <c r="AF12" t="n">
        <v>5.284114673791578e-06</v>
      </c>
      <c r="AG12" t="n">
        <v>34.29398148148148</v>
      </c>
      <c r="AH12" t="n">
        <v>1003257.902747144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3.3981</v>
      </c>
      <c r="E13" t="n">
        <v>29.43</v>
      </c>
      <c r="F13" t="n">
        <v>25.67</v>
      </c>
      <c r="G13" t="n">
        <v>29.06</v>
      </c>
      <c r="H13" t="n">
        <v>0.46</v>
      </c>
      <c r="I13" t="n">
        <v>53</v>
      </c>
      <c r="J13" t="n">
        <v>145.57</v>
      </c>
      <c r="K13" t="n">
        <v>47.83</v>
      </c>
      <c r="L13" t="n">
        <v>3.75</v>
      </c>
      <c r="M13" t="n">
        <v>51</v>
      </c>
      <c r="N13" t="n">
        <v>23.99</v>
      </c>
      <c r="O13" t="n">
        <v>18187.93</v>
      </c>
      <c r="P13" t="n">
        <v>268.47</v>
      </c>
      <c r="Q13" t="n">
        <v>1397.28</v>
      </c>
      <c r="R13" t="n">
        <v>121.55</v>
      </c>
      <c r="S13" t="n">
        <v>66.97</v>
      </c>
      <c r="T13" t="n">
        <v>24512.88</v>
      </c>
      <c r="U13" t="n">
        <v>0.55</v>
      </c>
      <c r="V13" t="n">
        <v>0.82</v>
      </c>
      <c r="W13" t="n">
        <v>5.38</v>
      </c>
      <c r="X13" t="n">
        <v>1.5</v>
      </c>
      <c r="Y13" t="n">
        <v>1</v>
      </c>
      <c r="Z13" t="n">
        <v>10</v>
      </c>
      <c r="AA13" t="n">
        <v>806.1238973157522</v>
      </c>
      <c r="AB13" t="n">
        <v>1102.974279983804</v>
      </c>
      <c r="AC13" t="n">
        <v>997.7079627362737</v>
      </c>
      <c r="AD13" t="n">
        <v>806123.8973157522</v>
      </c>
      <c r="AE13" t="n">
        <v>1102974.279983804</v>
      </c>
      <c r="AF13" t="n">
        <v>5.3210698097529e-06</v>
      </c>
      <c r="AG13" t="n">
        <v>34.0625</v>
      </c>
      <c r="AH13" t="n">
        <v>997707.9627362737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3.4259</v>
      </c>
      <c r="E14" t="n">
        <v>29.19</v>
      </c>
      <c r="F14" t="n">
        <v>25.55</v>
      </c>
      <c r="G14" t="n">
        <v>31.28</v>
      </c>
      <c r="H14" t="n">
        <v>0.49</v>
      </c>
      <c r="I14" t="n">
        <v>49</v>
      </c>
      <c r="J14" t="n">
        <v>145.92</v>
      </c>
      <c r="K14" t="n">
        <v>47.83</v>
      </c>
      <c r="L14" t="n">
        <v>4</v>
      </c>
      <c r="M14" t="n">
        <v>47</v>
      </c>
      <c r="N14" t="n">
        <v>24.09</v>
      </c>
      <c r="O14" t="n">
        <v>18230.35</v>
      </c>
      <c r="P14" t="n">
        <v>265.4</v>
      </c>
      <c r="Q14" t="n">
        <v>1397.23</v>
      </c>
      <c r="R14" t="n">
        <v>117.34</v>
      </c>
      <c r="S14" t="n">
        <v>66.97</v>
      </c>
      <c r="T14" t="n">
        <v>22426.79</v>
      </c>
      <c r="U14" t="n">
        <v>0.57</v>
      </c>
      <c r="V14" t="n">
        <v>0.82</v>
      </c>
      <c r="W14" t="n">
        <v>5.38</v>
      </c>
      <c r="X14" t="n">
        <v>1.38</v>
      </c>
      <c r="Y14" t="n">
        <v>1</v>
      </c>
      <c r="Z14" t="n">
        <v>10</v>
      </c>
      <c r="AA14" t="n">
        <v>800.8959607315335</v>
      </c>
      <c r="AB14" t="n">
        <v>1095.821186508992</v>
      </c>
      <c r="AC14" t="n">
        <v>991.2375504632676</v>
      </c>
      <c r="AD14" t="n">
        <v>800895.9607315335</v>
      </c>
      <c r="AE14" t="n">
        <v>1095821.186508992</v>
      </c>
      <c r="AF14" t="n">
        <v>5.364601707198864e-06</v>
      </c>
      <c r="AG14" t="n">
        <v>33.78472222222222</v>
      </c>
      <c r="AH14" t="n">
        <v>991237.5504632676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3.4453</v>
      </c>
      <c r="E15" t="n">
        <v>29.03</v>
      </c>
      <c r="F15" t="n">
        <v>25.47</v>
      </c>
      <c r="G15" t="n">
        <v>33.22</v>
      </c>
      <c r="H15" t="n">
        <v>0.51</v>
      </c>
      <c r="I15" t="n">
        <v>46</v>
      </c>
      <c r="J15" t="n">
        <v>146.26</v>
      </c>
      <c r="K15" t="n">
        <v>47.83</v>
      </c>
      <c r="L15" t="n">
        <v>4.25</v>
      </c>
      <c r="M15" t="n">
        <v>44</v>
      </c>
      <c r="N15" t="n">
        <v>24.18</v>
      </c>
      <c r="O15" t="n">
        <v>18272.81</v>
      </c>
      <c r="P15" t="n">
        <v>262.32</v>
      </c>
      <c r="Q15" t="n">
        <v>1397.24</v>
      </c>
      <c r="R15" t="n">
        <v>114.68</v>
      </c>
      <c r="S15" t="n">
        <v>66.97</v>
      </c>
      <c r="T15" t="n">
        <v>21112.61</v>
      </c>
      <c r="U15" t="n">
        <v>0.58</v>
      </c>
      <c r="V15" t="n">
        <v>0.83</v>
      </c>
      <c r="W15" t="n">
        <v>5.38</v>
      </c>
      <c r="X15" t="n">
        <v>1.3</v>
      </c>
      <c r="Y15" t="n">
        <v>1</v>
      </c>
      <c r="Z15" t="n">
        <v>10</v>
      </c>
      <c r="AA15" t="n">
        <v>787.1730653447551</v>
      </c>
      <c r="AB15" t="n">
        <v>1077.044915629385</v>
      </c>
      <c r="AC15" t="n">
        <v>974.2532605237486</v>
      </c>
      <c r="AD15" t="n">
        <v>787173.0653447551</v>
      </c>
      <c r="AE15" t="n">
        <v>1077044.915629385</v>
      </c>
      <c r="AF15" t="n">
        <v>5.394980081675544e-06</v>
      </c>
      <c r="AG15" t="n">
        <v>33.59953703703704</v>
      </c>
      <c r="AH15" t="n">
        <v>974253.2605237486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3.4677</v>
      </c>
      <c r="E16" t="n">
        <v>28.84</v>
      </c>
      <c r="F16" t="n">
        <v>25.37</v>
      </c>
      <c r="G16" t="n">
        <v>35.4</v>
      </c>
      <c r="H16" t="n">
        <v>0.54</v>
      </c>
      <c r="I16" t="n">
        <v>43</v>
      </c>
      <c r="J16" t="n">
        <v>146.61</v>
      </c>
      <c r="K16" t="n">
        <v>47.83</v>
      </c>
      <c r="L16" t="n">
        <v>4.5</v>
      </c>
      <c r="M16" t="n">
        <v>41</v>
      </c>
      <c r="N16" t="n">
        <v>24.28</v>
      </c>
      <c r="O16" t="n">
        <v>18315.3</v>
      </c>
      <c r="P16" t="n">
        <v>258.76</v>
      </c>
      <c r="Q16" t="n">
        <v>1397.25</v>
      </c>
      <c r="R16" t="n">
        <v>111.51</v>
      </c>
      <c r="S16" t="n">
        <v>66.97</v>
      </c>
      <c r="T16" t="n">
        <v>19543.02</v>
      </c>
      <c r="U16" t="n">
        <v>0.6</v>
      </c>
      <c r="V16" t="n">
        <v>0.83</v>
      </c>
      <c r="W16" t="n">
        <v>5.37</v>
      </c>
      <c r="X16" t="n">
        <v>1.2</v>
      </c>
      <c r="Y16" t="n">
        <v>1</v>
      </c>
      <c r="Z16" t="n">
        <v>10</v>
      </c>
      <c r="AA16" t="n">
        <v>782.2791153043261</v>
      </c>
      <c r="AB16" t="n">
        <v>1070.348797278232</v>
      </c>
      <c r="AC16" t="n">
        <v>968.1962103099687</v>
      </c>
      <c r="AD16" t="n">
        <v>782279.1153043261</v>
      </c>
      <c r="AE16" t="n">
        <v>1070348.797278232</v>
      </c>
      <c r="AF16" t="n">
        <v>5.430056142926969e-06</v>
      </c>
      <c r="AG16" t="n">
        <v>33.37962962962963</v>
      </c>
      <c r="AH16" t="n">
        <v>968196.2103099687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3.4883</v>
      </c>
      <c r="E17" t="n">
        <v>28.67</v>
      </c>
      <c r="F17" t="n">
        <v>25.28</v>
      </c>
      <c r="G17" t="n">
        <v>37.92</v>
      </c>
      <c r="H17" t="n">
        <v>0.57</v>
      </c>
      <c r="I17" t="n">
        <v>40</v>
      </c>
      <c r="J17" t="n">
        <v>146.95</v>
      </c>
      <c r="K17" t="n">
        <v>47.83</v>
      </c>
      <c r="L17" t="n">
        <v>4.75</v>
      </c>
      <c r="M17" t="n">
        <v>38</v>
      </c>
      <c r="N17" t="n">
        <v>24.37</v>
      </c>
      <c r="O17" t="n">
        <v>18357.82</v>
      </c>
      <c r="P17" t="n">
        <v>256.02</v>
      </c>
      <c r="Q17" t="n">
        <v>1397.25</v>
      </c>
      <c r="R17" t="n">
        <v>108.82</v>
      </c>
      <c r="S17" t="n">
        <v>66.97</v>
      </c>
      <c r="T17" t="n">
        <v>18213.62</v>
      </c>
      <c r="U17" t="n">
        <v>0.62</v>
      </c>
      <c r="V17" t="n">
        <v>0.83</v>
      </c>
      <c r="W17" t="n">
        <v>5.36</v>
      </c>
      <c r="X17" t="n">
        <v>1.12</v>
      </c>
      <c r="Y17" t="n">
        <v>1</v>
      </c>
      <c r="Z17" t="n">
        <v>10</v>
      </c>
      <c r="AA17" t="n">
        <v>778.3045267103206</v>
      </c>
      <c r="AB17" t="n">
        <v>1064.91058981744</v>
      </c>
      <c r="AC17" t="n">
        <v>963.2770177366629</v>
      </c>
      <c r="AD17" t="n">
        <v>778304.5267103206</v>
      </c>
      <c r="AE17" t="n">
        <v>1064910.58981744</v>
      </c>
      <c r="AF17" t="n">
        <v>5.462313592113548e-06</v>
      </c>
      <c r="AG17" t="n">
        <v>33.18287037037037</v>
      </c>
      <c r="AH17" t="n">
        <v>963277.0177366629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3.5025</v>
      </c>
      <c r="E18" t="n">
        <v>28.55</v>
      </c>
      <c r="F18" t="n">
        <v>25.23</v>
      </c>
      <c r="G18" t="n">
        <v>39.83</v>
      </c>
      <c r="H18" t="n">
        <v>0.6</v>
      </c>
      <c r="I18" t="n">
        <v>38</v>
      </c>
      <c r="J18" t="n">
        <v>147.3</v>
      </c>
      <c r="K18" t="n">
        <v>47.83</v>
      </c>
      <c r="L18" t="n">
        <v>5</v>
      </c>
      <c r="M18" t="n">
        <v>36</v>
      </c>
      <c r="N18" t="n">
        <v>24.47</v>
      </c>
      <c r="O18" t="n">
        <v>18400.38</v>
      </c>
      <c r="P18" t="n">
        <v>252.49</v>
      </c>
      <c r="Q18" t="n">
        <v>1397.18</v>
      </c>
      <c r="R18" t="n">
        <v>107.35</v>
      </c>
      <c r="S18" t="n">
        <v>66.97</v>
      </c>
      <c r="T18" t="n">
        <v>17484.26</v>
      </c>
      <c r="U18" t="n">
        <v>0.62</v>
      </c>
      <c r="V18" t="n">
        <v>0.83</v>
      </c>
      <c r="W18" t="n">
        <v>5.35</v>
      </c>
      <c r="X18" t="n">
        <v>1.06</v>
      </c>
      <c r="Y18" t="n">
        <v>1</v>
      </c>
      <c r="Z18" t="n">
        <v>10</v>
      </c>
      <c r="AA18" t="n">
        <v>774.5088687449557</v>
      </c>
      <c r="AB18" t="n">
        <v>1059.717203136617</v>
      </c>
      <c r="AC18" t="n">
        <v>958.5792805916933</v>
      </c>
      <c r="AD18" t="n">
        <v>774508.8687449557</v>
      </c>
      <c r="AE18" t="n">
        <v>1059717.203136617</v>
      </c>
      <c r="AF18" t="n">
        <v>5.484549309514003e-06</v>
      </c>
      <c r="AG18" t="n">
        <v>33.04398148148148</v>
      </c>
      <c r="AH18" t="n">
        <v>958579.2805916934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3.5144</v>
      </c>
      <c r="E19" t="n">
        <v>28.45</v>
      </c>
      <c r="F19" t="n">
        <v>25.19</v>
      </c>
      <c r="G19" t="n">
        <v>41.98</v>
      </c>
      <c r="H19" t="n">
        <v>0.63</v>
      </c>
      <c r="I19" t="n">
        <v>36</v>
      </c>
      <c r="J19" t="n">
        <v>147.64</v>
      </c>
      <c r="K19" t="n">
        <v>47.83</v>
      </c>
      <c r="L19" t="n">
        <v>5.25</v>
      </c>
      <c r="M19" t="n">
        <v>34</v>
      </c>
      <c r="N19" t="n">
        <v>24.56</v>
      </c>
      <c r="O19" t="n">
        <v>18442.97</v>
      </c>
      <c r="P19" t="n">
        <v>250.09</v>
      </c>
      <c r="Q19" t="n">
        <v>1397.22</v>
      </c>
      <c r="R19" t="n">
        <v>105.94</v>
      </c>
      <c r="S19" t="n">
        <v>66.97</v>
      </c>
      <c r="T19" t="n">
        <v>16791.89</v>
      </c>
      <c r="U19" t="n">
        <v>0.63</v>
      </c>
      <c r="V19" t="n">
        <v>0.84</v>
      </c>
      <c r="W19" t="n">
        <v>5.35</v>
      </c>
      <c r="X19" t="n">
        <v>1.02</v>
      </c>
      <c r="Y19" t="n">
        <v>1</v>
      </c>
      <c r="Z19" t="n">
        <v>10</v>
      </c>
      <c r="AA19" t="n">
        <v>762.0901310720476</v>
      </c>
      <c r="AB19" t="n">
        <v>1042.725338376505</v>
      </c>
      <c r="AC19" t="n">
        <v>943.2090955560545</v>
      </c>
      <c r="AD19" t="n">
        <v>762090.1310720476</v>
      </c>
      <c r="AE19" t="n">
        <v>1042725.338376505</v>
      </c>
      <c r="AF19" t="n">
        <v>5.503183467053823e-06</v>
      </c>
      <c r="AG19" t="n">
        <v>32.92824074074074</v>
      </c>
      <c r="AH19" t="n">
        <v>943209.0955560545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3.5295</v>
      </c>
      <c r="E20" t="n">
        <v>28.33</v>
      </c>
      <c r="F20" t="n">
        <v>25.12</v>
      </c>
      <c r="G20" t="n">
        <v>44.33</v>
      </c>
      <c r="H20" t="n">
        <v>0.66</v>
      </c>
      <c r="I20" t="n">
        <v>34</v>
      </c>
      <c r="J20" t="n">
        <v>147.99</v>
      </c>
      <c r="K20" t="n">
        <v>47.83</v>
      </c>
      <c r="L20" t="n">
        <v>5.5</v>
      </c>
      <c r="M20" t="n">
        <v>32</v>
      </c>
      <c r="N20" t="n">
        <v>24.66</v>
      </c>
      <c r="O20" t="n">
        <v>18485.59</v>
      </c>
      <c r="P20" t="n">
        <v>247.92</v>
      </c>
      <c r="Q20" t="n">
        <v>1397.28</v>
      </c>
      <c r="R20" t="n">
        <v>103.42</v>
      </c>
      <c r="S20" t="n">
        <v>66.97</v>
      </c>
      <c r="T20" t="n">
        <v>15540.06</v>
      </c>
      <c r="U20" t="n">
        <v>0.65</v>
      </c>
      <c r="V20" t="n">
        <v>0.84</v>
      </c>
      <c r="W20" t="n">
        <v>5.36</v>
      </c>
      <c r="X20" t="n">
        <v>0.96</v>
      </c>
      <c r="Y20" t="n">
        <v>1</v>
      </c>
      <c r="Z20" t="n">
        <v>10</v>
      </c>
      <c r="AA20" t="n">
        <v>759.1284017272519</v>
      </c>
      <c r="AB20" t="n">
        <v>1038.672969624678</v>
      </c>
      <c r="AC20" t="n">
        <v>939.5434791903673</v>
      </c>
      <c r="AD20" t="n">
        <v>759128.4017272519</v>
      </c>
      <c r="AE20" t="n">
        <v>1038672.969624678</v>
      </c>
      <c r="AF20" t="n">
        <v>5.526828490486703e-06</v>
      </c>
      <c r="AG20" t="n">
        <v>32.78935185185185</v>
      </c>
      <c r="AH20" t="n">
        <v>939543.4791903673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3.5448</v>
      </c>
      <c r="E21" t="n">
        <v>28.21</v>
      </c>
      <c r="F21" t="n">
        <v>25.06</v>
      </c>
      <c r="G21" t="n">
        <v>46.98</v>
      </c>
      <c r="H21" t="n">
        <v>0.6899999999999999</v>
      </c>
      <c r="I21" t="n">
        <v>32</v>
      </c>
      <c r="J21" t="n">
        <v>148.33</v>
      </c>
      <c r="K21" t="n">
        <v>47.83</v>
      </c>
      <c r="L21" t="n">
        <v>5.75</v>
      </c>
      <c r="M21" t="n">
        <v>30</v>
      </c>
      <c r="N21" t="n">
        <v>24.75</v>
      </c>
      <c r="O21" t="n">
        <v>18528.25</v>
      </c>
      <c r="P21" t="n">
        <v>244.23</v>
      </c>
      <c r="Q21" t="n">
        <v>1397.28</v>
      </c>
      <c r="R21" t="n">
        <v>101.44</v>
      </c>
      <c r="S21" t="n">
        <v>66.97</v>
      </c>
      <c r="T21" t="n">
        <v>14562.21</v>
      </c>
      <c r="U21" t="n">
        <v>0.66</v>
      </c>
      <c r="V21" t="n">
        <v>0.84</v>
      </c>
      <c r="W21" t="n">
        <v>5.35</v>
      </c>
      <c r="X21" t="n">
        <v>0.89</v>
      </c>
      <c r="Y21" t="n">
        <v>1</v>
      </c>
      <c r="Z21" t="n">
        <v>10</v>
      </c>
      <c r="AA21" t="n">
        <v>755.1807538253898</v>
      </c>
      <c r="AB21" t="n">
        <v>1033.271623607417</v>
      </c>
      <c r="AC21" t="n">
        <v>934.6576300561562</v>
      </c>
      <c r="AD21" t="n">
        <v>755180.7538253899</v>
      </c>
      <c r="AE21" t="n">
        <v>1033271.623607417</v>
      </c>
      <c r="AF21" t="n">
        <v>5.550786693037898e-06</v>
      </c>
      <c r="AG21" t="n">
        <v>32.65046296296297</v>
      </c>
      <c r="AH21" t="n">
        <v>934657.6300561562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3.559</v>
      </c>
      <c r="E22" t="n">
        <v>28.1</v>
      </c>
      <c r="F22" t="n">
        <v>25</v>
      </c>
      <c r="G22" t="n">
        <v>50.01</v>
      </c>
      <c r="H22" t="n">
        <v>0.71</v>
      </c>
      <c r="I22" t="n">
        <v>30</v>
      </c>
      <c r="J22" t="n">
        <v>148.68</v>
      </c>
      <c r="K22" t="n">
        <v>47.83</v>
      </c>
      <c r="L22" t="n">
        <v>6</v>
      </c>
      <c r="M22" t="n">
        <v>28</v>
      </c>
      <c r="N22" t="n">
        <v>24.85</v>
      </c>
      <c r="O22" t="n">
        <v>18570.94</v>
      </c>
      <c r="P22" t="n">
        <v>241.98</v>
      </c>
      <c r="Q22" t="n">
        <v>1397.24</v>
      </c>
      <c r="R22" t="n">
        <v>99.75</v>
      </c>
      <c r="S22" t="n">
        <v>66.97</v>
      </c>
      <c r="T22" t="n">
        <v>13728.73</v>
      </c>
      <c r="U22" t="n">
        <v>0.67</v>
      </c>
      <c r="V22" t="n">
        <v>0.84</v>
      </c>
      <c r="W22" t="n">
        <v>5.35</v>
      </c>
      <c r="X22" t="n">
        <v>0.84</v>
      </c>
      <c r="Y22" t="n">
        <v>1</v>
      </c>
      <c r="Z22" t="n">
        <v>10</v>
      </c>
      <c r="AA22" t="n">
        <v>752.3278846528087</v>
      </c>
      <c r="AB22" t="n">
        <v>1029.368202145786</v>
      </c>
      <c r="AC22" t="n">
        <v>931.1267456603371</v>
      </c>
      <c r="AD22" t="n">
        <v>752327.8846528088</v>
      </c>
      <c r="AE22" t="n">
        <v>1029368.202145786</v>
      </c>
      <c r="AF22" t="n">
        <v>5.573022410438354e-06</v>
      </c>
      <c r="AG22" t="n">
        <v>32.52314814814815</v>
      </c>
      <c r="AH22" t="n">
        <v>931126.745660337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3.5672</v>
      </c>
      <c r="E23" t="n">
        <v>28.03</v>
      </c>
      <c r="F23" t="n">
        <v>24.97</v>
      </c>
      <c r="G23" t="n">
        <v>51.66</v>
      </c>
      <c r="H23" t="n">
        <v>0.74</v>
      </c>
      <c r="I23" t="n">
        <v>29</v>
      </c>
      <c r="J23" t="n">
        <v>149.02</v>
      </c>
      <c r="K23" t="n">
        <v>47.83</v>
      </c>
      <c r="L23" t="n">
        <v>6.25</v>
      </c>
      <c r="M23" t="n">
        <v>27</v>
      </c>
      <c r="N23" t="n">
        <v>24.95</v>
      </c>
      <c r="O23" t="n">
        <v>18613.66</v>
      </c>
      <c r="P23" t="n">
        <v>238.33</v>
      </c>
      <c r="Q23" t="n">
        <v>1397.2</v>
      </c>
      <c r="R23" t="n">
        <v>98.58</v>
      </c>
      <c r="S23" t="n">
        <v>66.97</v>
      </c>
      <c r="T23" t="n">
        <v>13146.15</v>
      </c>
      <c r="U23" t="n">
        <v>0.68</v>
      </c>
      <c r="V23" t="n">
        <v>0.84</v>
      </c>
      <c r="W23" t="n">
        <v>5.34</v>
      </c>
      <c r="X23" t="n">
        <v>0.8</v>
      </c>
      <c r="Y23" t="n">
        <v>1</v>
      </c>
      <c r="Z23" t="n">
        <v>10</v>
      </c>
      <c r="AA23" t="n">
        <v>749.0145294994344</v>
      </c>
      <c r="AB23" t="n">
        <v>1024.834723450027</v>
      </c>
      <c r="AC23" t="n">
        <v>927.0259358085234</v>
      </c>
      <c r="AD23" t="n">
        <v>749014.5294994344</v>
      </c>
      <c r="AE23" t="n">
        <v>1024834.723450026</v>
      </c>
      <c r="AF23" t="n">
        <v>5.585862754289323e-06</v>
      </c>
      <c r="AG23" t="n">
        <v>32.44212962962963</v>
      </c>
      <c r="AH23" t="n">
        <v>927025.9358085234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3.5829</v>
      </c>
      <c r="E24" t="n">
        <v>27.91</v>
      </c>
      <c r="F24" t="n">
        <v>24.9</v>
      </c>
      <c r="G24" t="n">
        <v>55.34</v>
      </c>
      <c r="H24" t="n">
        <v>0.77</v>
      </c>
      <c r="I24" t="n">
        <v>27</v>
      </c>
      <c r="J24" t="n">
        <v>149.37</v>
      </c>
      <c r="K24" t="n">
        <v>47.83</v>
      </c>
      <c r="L24" t="n">
        <v>6.5</v>
      </c>
      <c r="M24" t="n">
        <v>25</v>
      </c>
      <c r="N24" t="n">
        <v>25.04</v>
      </c>
      <c r="O24" t="n">
        <v>18656.42</v>
      </c>
      <c r="P24" t="n">
        <v>235.88</v>
      </c>
      <c r="Q24" t="n">
        <v>1397.28</v>
      </c>
      <c r="R24" t="n">
        <v>96.59</v>
      </c>
      <c r="S24" t="n">
        <v>66.97</v>
      </c>
      <c r="T24" t="n">
        <v>12162.94</v>
      </c>
      <c r="U24" t="n">
        <v>0.6899999999999999</v>
      </c>
      <c r="V24" t="n">
        <v>0.85</v>
      </c>
      <c r="W24" t="n">
        <v>5.34</v>
      </c>
      <c r="X24" t="n">
        <v>0.74</v>
      </c>
      <c r="Y24" t="n">
        <v>1</v>
      </c>
      <c r="Z24" t="n">
        <v>10</v>
      </c>
      <c r="AA24" t="n">
        <v>736.366301385983</v>
      </c>
      <c r="AB24" t="n">
        <v>1007.52885974476</v>
      </c>
      <c r="AC24" t="n">
        <v>911.3717194463549</v>
      </c>
      <c r="AD24" t="n">
        <v>736366.301385983</v>
      </c>
      <c r="AE24" t="n">
        <v>1007528.85974476</v>
      </c>
      <c r="AF24" t="n">
        <v>5.610447315077151e-06</v>
      </c>
      <c r="AG24" t="n">
        <v>32.30324074074074</v>
      </c>
      <c r="AH24" t="n">
        <v>911371.7194463549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3.589</v>
      </c>
      <c r="E25" t="n">
        <v>27.86</v>
      </c>
      <c r="F25" t="n">
        <v>24.88</v>
      </c>
      <c r="G25" t="n">
        <v>57.42</v>
      </c>
      <c r="H25" t="n">
        <v>0.8</v>
      </c>
      <c r="I25" t="n">
        <v>26</v>
      </c>
      <c r="J25" t="n">
        <v>149.72</v>
      </c>
      <c r="K25" t="n">
        <v>47.83</v>
      </c>
      <c r="L25" t="n">
        <v>6.75</v>
      </c>
      <c r="M25" t="n">
        <v>24</v>
      </c>
      <c r="N25" t="n">
        <v>25.14</v>
      </c>
      <c r="O25" t="n">
        <v>18699.2</v>
      </c>
      <c r="P25" t="n">
        <v>231.89</v>
      </c>
      <c r="Q25" t="n">
        <v>1397.23</v>
      </c>
      <c r="R25" t="n">
        <v>95.86</v>
      </c>
      <c r="S25" t="n">
        <v>66.97</v>
      </c>
      <c r="T25" t="n">
        <v>11803.15</v>
      </c>
      <c r="U25" t="n">
        <v>0.7</v>
      </c>
      <c r="V25" t="n">
        <v>0.85</v>
      </c>
      <c r="W25" t="n">
        <v>5.34</v>
      </c>
      <c r="X25" t="n">
        <v>0.72</v>
      </c>
      <c r="Y25" t="n">
        <v>1</v>
      </c>
      <c r="Z25" t="n">
        <v>10</v>
      </c>
      <c r="AA25" t="n">
        <v>733.152591910823</v>
      </c>
      <c r="AB25" t="n">
        <v>1003.13172066199</v>
      </c>
      <c r="AC25" t="n">
        <v>907.3942371462213</v>
      </c>
      <c r="AD25" t="n">
        <v>733152.591910823</v>
      </c>
      <c r="AE25" t="n">
        <v>1003131.72066199</v>
      </c>
      <c r="AF25" t="n">
        <v>5.619999278185797e-06</v>
      </c>
      <c r="AG25" t="n">
        <v>32.24537037037037</v>
      </c>
      <c r="AH25" t="n">
        <v>907394.2371462212</v>
      </c>
    </row>
    <row r="26">
      <c r="A26" t="n">
        <v>24</v>
      </c>
      <c r="B26" t="n">
        <v>70</v>
      </c>
      <c r="C26" t="inlineStr">
        <is>
          <t xml:space="preserve">CONCLUIDO	</t>
        </is>
      </c>
      <c r="D26" t="n">
        <v>3.5969</v>
      </c>
      <c r="E26" t="n">
        <v>27.8</v>
      </c>
      <c r="F26" t="n">
        <v>24.85</v>
      </c>
      <c r="G26" t="n">
        <v>59.64</v>
      </c>
      <c r="H26" t="n">
        <v>0.83</v>
      </c>
      <c r="I26" t="n">
        <v>25</v>
      </c>
      <c r="J26" t="n">
        <v>150.07</v>
      </c>
      <c r="K26" t="n">
        <v>47.83</v>
      </c>
      <c r="L26" t="n">
        <v>7</v>
      </c>
      <c r="M26" t="n">
        <v>23</v>
      </c>
      <c r="N26" t="n">
        <v>25.24</v>
      </c>
      <c r="O26" t="n">
        <v>18742.03</v>
      </c>
      <c r="P26" t="n">
        <v>230.13</v>
      </c>
      <c r="Q26" t="n">
        <v>1397.21</v>
      </c>
      <c r="R26" t="n">
        <v>94.75</v>
      </c>
      <c r="S26" t="n">
        <v>66.97</v>
      </c>
      <c r="T26" t="n">
        <v>11252.74</v>
      </c>
      <c r="U26" t="n">
        <v>0.71</v>
      </c>
      <c r="V26" t="n">
        <v>0.85</v>
      </c>
      <c r="W26" t="n">
        <v>5.34</v>
      </c>
      <c r="X26" t="n">
        <v>0.6899999999999999</v>
      </c>
      <c r="Y26" t="n">
        <v>1</v>
      </c>
      <c r="Z26" t="n">
        <v>10</v>
      </c>
      <c r="AA26" t="n">
        <v>731.2813223950171</v>
      </c>
      <c r="AB26" t="n">
        <v>1000.57136715588</v>
      </c>
      <c r="AC26" t="n">
        <v>905.0782401852554</v>
      </c>
      <c r="AD26" t="n">
        <v>731281.3223950171</v>
      </c>
      <c r="AE26" t="n">
        <v>1000571.36715588</v>
      </c>
      <c r="AF26" t="n">
        <v>5.632369853359291e-06</v>
      </c>
      <c r="AG26" t="n">
        <v>32.17592592592593</v>
      </c>
      <c r="AH26" t="n">
        <v>905078.2401852554</v>
      </c>
    </row>
    <row r="27">
      <c r="A27" t="n">
        <v>25</v>
      </c>
      <c r="B27" t="n">
        <v>70</v>
      </c>
      <c r="C27" t="inlineStr">
        <is>
          <t xml:space="preserve">CONCLUIDO	</t>
        </is>
      </c>
      <c r="D27" t="n">
        <v>3.6029</v>
      </c>
      <c r="E27" t="n">
        <v>27.76</v>
      </c>
      <c r="F27" t="n">
        <v>24.83</v>
      </c>
      <c r="G27" t="n">
        <v>62.08</v>
      </c>
      <c r="H27" t="n">
        <v>0.85</v>
      </c>
      <c r="I27" t="n">
        <v>24</v>
      </c>
      <c r="J27" t="n">
        <v>150.41</v>
      </c>
      <c r="K27" t="n">
        <v>47.83</v>
      </c>
      <c r="L27" t="n">
        <v>7.25</v>
      </c>
      <c r="M27" t="n">
        <v>20</v>
      </c>
      <c r="N27" t="n">
        <v>25.33</v>
      </c>
      <c r="O27" t="n">
        <v>18784.88</v>
      </c>
      <c r="P27" t="n">
        <v>227.91</v>
      </c>
      <c r="Q27" t="n">
        <v>1397.22</v>
      </c>
      <c r="R27" t="n">
        <v>94.22</v>
      </c>
      <c r="S27" t="n">
        <v>66.97</v>
      </c>
      <c r="T27" t="n">
        <v>10989.98</v>
      </c>
      <c r="U27" t="n">
        <v>0.71</v>
      </c>
      <c r="V27" t="n">
        <v>0.85</v>
      </c>
      <c r="W27" t="n">
        <v>5.34</v>
      </c>
      <c r="X27" t="n">
        <v>0.67</v>
      </c>
      <c r="Y27" t="n">
        <v>1</v>
      </c>
      <c r="Z27" t="n">
        <v>10</v>
      </c>
      <c r="AA27" t="n">
        <v>729.283931030032</v>
      </c>
      <c r="AB27" t="n">
        <v>997.8384481716191</v>
      </c>
      <c r="AC27" t="n">
        <v>902.6061471531769</v>
      </c>
      <c r="AD27" t="n">
        <v>729283.931030032</v>
      </c>
      <c r="AE27" t="n">
        <v>997838.4481716191</v>
      </c>
      <c r="AF27" t="n">
        <v>5.64176522690878e-06</v>
      </c>
      <c r="AG27" t="n">
        <v>32.12962962962963</v>
      </c>
      <c r="AH27" t="n">
        <v>902606.1471531769</v>
      </c>
    </row>
    <row r="28">
      <c r="A28" t="n">
        <v>26</v>
      </c>
      <c r="B28" t="n">
        <v>70</v>
      </c>
      <c r="C28" t="inlineStr">
        <is>
          <t xml:space="preserve">CONCLUIDO	</t>
        </is>
      </c>
      <c r="D28" t="n">
        <v>3.611</v>
      </c>
      <c r="E28" t="n">
        <v>27.69</v>
      </c>
      <c r="F28" t="n">
        <v>24.8</v>
      </c>
      <c r="G28" t="n">
        <v>64.7</v>
      </c>
      <c r="H28" t="n">
        <v>0.88</v>
      </c>
      <c r="I28" t="n">
        <v>23</v>
      </c>
      <c r="J28" t="n">
        <v>150.76</v>
      </c>
      <c r="K28" t="n">
        <v>47.83</v>
      </c>
      <c r="L28" t="n">
        <v>7.5</v>
      </c>
      <c r="M28" t="n">
        <v>18</v>
      </c>
      <c r="N28" t="n">
        <v>25.43</v>
      </c>
      <c r="O28" t="n">
        <v>18827.77</v>
      </c>
      <c r="P28" t="n">
        <v>225.08</v>
      </c>
      <c r="Q28" t="n">
        <v>1397.24</v>
      </c>
      <c r="R28" t="n">
        <v>92.94</v>
      </c>
      <c r="S28" t="n">
        <v>66.97</v>
      </c>
      <c r="T28" t="n">
        <v>10356.24</v>
      </c>
      <c r="U28" t="n">
        <v>0.72</v>
      </c>
      <c r="V28" t="n">
        <v>0.85</v>
      </c>
      <c r="W28" t="n">
        <v>5.34</v>
      </c>
      <c r="X28" t="n">
        <v>0.64</v>
      </c>
      <c r="Y28" t="n">
        <v>1</v>
      </c>
      <c r="Z28" t="n">
        <v>10</v>
      </c>
      <c r="AA28" t="n">
        <v>726.6976908165242</v>
      </c>
      <c r="AB28" t="n">
        <v>994.2998402146322</v>
      </c>
      <c r="AC28" t="n">
        <v>899.4052589731375</v>
      </c>
      <c r="AD28" t="n">
        <v>726697.6908165242</v>
      </c>
      <c r="AE28" t="n">
        <v>994299.8402146322</v>
      </c>
      <c r="AF28" t="n">
        <v>5.65444898120059e-06</v>
      </c>
      <c r="AG28" t="n">
        <v>32.04861111111111</v>
      </c>
      <c r="AH28" t="n">
        <v>899405.2589731375</v>
      </c>
    </row>
    <row r="29">
      <c r="A29" t="n">
        <v>27</v>
      </c>
      <c r="B29" t="n">
        <v>70</v>
      </c>
      <c r="C29" t="inlineStr">
        <is>
          <t xml:space="preserve">CONCLUIDO	</t>
        </is>
      </c>
      <c r="D29" t="n">
        <v>3.6183</v>
      </c>
      <c r="E29" t="n">
        <v>27.64</v>
      </c>
      <c r="F29" t="n">
        <v>24.77</v>
      </c>
      <c r="G29" t="n">
        <v>67.56</v>
      </c>
      <c r="H29" t="n">
        <v>0.91</v>
      </c>
      <c r="I29" t="n">
        <v>22</v>
      </c>
      <c r="J29" t="n">
        <v>151.11</v>
      </c>
      <c r="K29" t="n">
        <v>47.83</v>
      </c>
      <c r="L29" t="n">
        <v>7.75</v>
      </c>
      <c r="M29" t="n">
        <v>12</v>
      </c>
      <c r="N29" t="n">
        <v>25.53</v>
      </c>
      <c r="O29" t="n">
        <v>18870.7</v>
      </c>
      <c r="P29" t="n">
        <v>223.12</v>
      </c>
      <c r="Q29" t="n">
        <v>1397.27</v>
      </c>
      <c r="R29" t="n">
        <v>92.03</v>
      </c>
      <c r="S29" t="n">
        <v>66.97</v>
      </c>
      <c r="T29" t="n">
        <v>9908.99</v>
      </c>
      <c r="U29" t="n">
        <v>0.73</v>
      </c>
      <c r="V29" t="n">
        <v>0.85</v>
      </c>
      <c r="W29" t="n">
        <v>5.34</v>
      </c>
      <c r="X29" t="n">
        <v>0.61</v>
      </c>
      <c r="Y29" t="n">
        <v>1</v>
      </c>
      <c r="Z29" t="n">
        <v>10</v>
      </c>
      <c r="AA29" t="n">
        <v>724.6580582958553</v>
      </c>
      <c r="AB29" t="n">
        <v>991.5091250176166</v>
      </c>
      <c r="AC29" t="n">
        <v>896.8808857177315</v>
      </c>
      <c r="AD29" t="n">
        <v>724658.0582958553</v>
      </c>
      <c r="AE29" t="n">
        <v>991509.1250176167</v>
      </c>
      <c r="AF29" t="n">
        <v>5.665880019019135e-06</v>
      </c>
      <c r="AG29" t="n">
        <v>31.99074074074074</v>
      </c>
      <c r="AH29" t="n">
        <v>896880.8857177316</v>
      </c>
    </row>
    <row r="30">
      <c r="A30" t="n">
        <v>28</v>
      </c>
      <c r="B30" t="n">
        <v>70</v>
      </c>
      <c r="C30" t="inlineStr">
        <is>
          <t xml:space="preserve">CONCLUIDO	</t>
        </is>
      </c>
      <c r="D30" t="n">
        <v>3.6169</v>
      </c>
      <c r="E30" t="n">
        <v>27.65</v>
      </c>
      <c r="F30" t="n">
        <v>24.78</v>
      </c>
      <c r="G30" t="n">
        <v>67.59</v>
      </c>
      <c r="H30" t="n">
        <v>0.9399999999999999</v>
      </c>
      <c r="I30" t="n">
        <v>22</v>
      </c>
      <c r="J30" t="n">
        <v>151.46</v>
      </c>
      <c r="K30" t="n">
        <v>47.83</v>
      </c>
      <c r="L30" t="n">
        <v>8</v>
      </c>
      <c r="M30" t="n">
        <v>6</v>
      </c>
      <c r="N30" t="n">
        <v>25.63</v>
      </c>
      <c r="O30" t="n">
        <v>18913.66</v>
      </c>
      <c r="P30" t="n">
        <v>221.83</v>
      </c>
      <c r="Q30" t="n">
        <v>1397.17</v>
      </c>
      <c r="R30" t="n">
        <v>91.88</v>
      </c>
      <c r="S30" t="n">
        <v>66.97</v>
      </c>
      <c r="T30" t="n">
        <v>9831.4</v>
      </c>
      <c r="U30" t="n">
        <v>0.73</v>
      </c>
      <c r="V30" t="n">
        <v>0.85</v>
      </c>
      <c r="W30" t="n">
        <v>5.36</v>
      </c>
      <c r="X30" t="n">
        <v>0.62</v>
      </c>
      <c r="Y30" t="n">
        <v>1</v>
      </c>
      <c r="Z30" t="n">
        <v>10</v>
      </c>
      <c r="AA30" t="n">
        <v>724.0338102993578</v>
      </c>
      <c r="AB30" t="n">
        <v>990.6550013689309</v>
      </c>
      <c r="AC30" t="n">
        <v>896.1082784313064</v>
      </c>
      <c r="AD30" t="n">
        <v>724033.8102993579</v>
      </c>
      <c r="AE30" t="n">
        <v>990655.0013689309</v>
      </c>
      <c r="AF30" t="n">
        <v>5.66368776519092e-06</v>
      </c>
      <c r="AG30" t="n">
        <v>32.00231481481482</v>
      </c>
      <c r="AH30" t="n">
        <v>896108.2784313064</v>
      </c>
    </row>
    <row r="31">
      <c r="A31" t="n">
        <v>29</v>
      </c>
      <c r="B31" t="n">
        <v>70</v>
      </c>
      <c r="C31" t="inlineStr">
        <is>
          <t xml:space="preserve">CONCLUIDO	</t>
        </is>
      </c>
      <c r="D31" t="n">
        <v>3.6173</v>
      </c>
      <c r="E31" t="n">
        <v>27.64</v>
      </c>
      <c r="F31" t="n">
        <v>24.78</v>
      </c>
      <c r="G31" t="n">
        <v>67.58</v>
      </c>
      <c r="H31" t="n">
        <v>0.96</v>
      </c>
      <c r="I31" t="n">
        <v>22</v>
      </c>
      <c r="J31" t="n">
        <v>151.81</v>
      </c>
      <c r="K31" t="n">
        <v>47.83</v>
      </c>
      <c r="L31" t="n">
        <v>8.25</v>
      </c>
      <c r="M31" t="n">
        <v>2</v>
      </c>
      <c r="N31" t="n">
        <v>25.73</v>
      </c>
      <c r="O31" t="n">
        <v>18956.65</v>
      </c>
      <c r="P31" t="n">
        <v>221.45</v>
      </c>
      <c r="Q31" t="n">
        <v>1397.2</v>
      </c>
      <c r="R31" t="n">
        <v>91.95999999999999</v>
      </c>
      <c r="S31" t="n">
        <v>66.97</v>
      </c>
      <c r="T31" t="n">
        <v>9871.040000000001</v>
      </c>
      <c r="U31" t="n">
        <v>0.73</v>
      </c>
      <c r="V31" t="n">
        <v>0.85</v>
      </c>
      <c r="W31" t="n">
        <v>5.35</v>
      </c>
      <c r="X31" t="n">
        <v>0.62</v>
      </c>
      <c r="Y31" t="n">
        <v>1</v>
      </c>
      <c r="Z31" t="n">
        <v>10</v>
      </c>
      <c r="AA31" t="n">
        <v>723.6507636736839</v>
      </c>
      <c r="AB31" t="n">
        <v>990.1309000768593</v>
      </c>
      <c r="AC31" t="n">
        <v>895.6341966309694</v>
      </c>
      <c r="AD31" t="n">
        <v>723650.7636736839</v>
      </c>
      <c r="AE31" t="n">
        <v>990130.9000768594</v>
      </c>
      <c r="AF31" t="n">
        <v>5.664314123427552e-06</v>
      </c>
      <c r="AG31" t="n">
        <v>31.99074074074074</v>
      </c>
      <c r="AH31" t="n">
        <v>895634.1966309694</v>
      </c>
    </row>
    <row r="32">
      <c r="A32" t="n">
        <v>30</v>
      </c>
      <c r="B32" t="n">
        <v>70</v>
      </c>
      <c r="C32" t="inlineStr">
        <is>
          <t xml:space="preserve">CONCLUIDO	</t>
        </is>
      </c>
      <c r="D32" t="n">
        <v>3.6154</v>
      </c>
      <c r="E32" t="n">
        <v>27.66</v>
      </c>
      <c r="F32" t="n">
        <v>24.8</v>
      </c>
      <c r="G32" t="n">
        <v>67.62</v>
      </c>
      <c r="H32" t="n">
        <v>0.99</v>
      </c>
      <c r="I32" t="n">
        <v>22</v>
      </c>
      <c r="J32" t="n">
        <v>152.15</v>
      </c>
      <c r="K32" t="n">
        <v>47.83</v>
      </c>
      <c r="L32" t="n">
        <v>8.5</v>
      </c>
      <c r="M32" t="n">
        <v>2</v>
      </c>
      <c r="N32" t="n">
        <v>25.83</v>
      </c>
      <c r="O32" t="n">
        <v>18999.67</v>
      </c>
      <c r="P32" t="n">
        <v>221.44</v>
      </c>
      <c r="Q32" t="n">
        <v>1397.17</v>
      </c>
      <c r="R32" t="n">
        <v>92.20999999999999</v>
      </c>
      <c r="S32" t="n">
        <v>66.97</v>
      </c>
      <c r="T32" t="n">
        <v>9994.959999999999</v>
      </c>
      <c r="U32" t="n">
        <v>0.73</v>
      </c>
      <c r="V32" t="n">
        <v>0.85</v>
      </c>
      <c r="W32" t="n">
        <v>5.36</v>
      </c>
      <c r="X32" t="n">
        <v>0.63</v>
      </c>
      <c r="Y32" t="n">
        <v>1</v>
      </c>
      <c r="Z32" t="n">
        <v>10</v>
      </c>
      <c r="AA32" t="n">
        <v>723.9568976649118</v>
      </c>
      <c r="AB32" t="n">
        <v>990.5497661093359</v>
      </c>
      <c r="AC32" t="n">
        <v>896.0130866771885</v>
      </c>
      <c r="AD32" t="n">
        <v>723956.8976649118</v>
      </c>
      <c r="AE32" t="n">
        <v>990549.7661093359</v>
      </c>
      <c r="AF32" t="n">
        <v>5.661338921803548e-06</v>
      </c>
      <c r="AG32" t="n">
        <v>32.01388888888889</v>
      </c>
      <c r="AH32" t="n">
        <v>896013.0866771885</v>
      </c>
    </row>
    <row r="33">
      <c r="A33" t="n">
        <v>31</v>
      </c>
      <c r="B33" t="n">
        <v>70</v>
      </c>
      <c r="C33" t="inlineStr">
        <is>
          <t xml:space="preserve">CONCLUIDO	</t>
        </is>
      </c>
      <c r="D33" t="n">
        <v>3.624</v>
      </c>
      <c r="E33" t="n">
        <v>27.59</v>
      </c>
      <c r="F33" t="n">
        <v>24.76</v>
      </c>
      <c r="G33" t="n">
        <v>70.73999999999999</v>
      </c>
      <c r="H33" t="n">
        <v>1.02</v>
      </c>
      <c r="I33" t="n">
        <v>21</v>
      </c>
      <c r="J33" t="n">
        <v>152.5</v>
      </c>
      <c r="K33" t="n">
        <v>47.83</v>
      </c>
      <c r="L33" t="n">
        <v>8.75</v>
      </c>
      <c r="M33" t="n">
        <v>1</v>
      </c>
      <c r="N33" t="n">
        <v>25.93</v>
      </c>
      <c r="O33" t="n">
        <v>19042.73</v>
      </c>
      <c r="P33" t="n">
        <v>221.22</v>
      </c>
      <c r="Q33" t="n">
        <v>1397.22</v>
      </c>
      <c r="R33" t="n">
        <v>91.18000000000001</v>
      </c>
      <c r="S33" t="n">
        <v>66.97</v>
      </c>
      <c r="T33" t="n">
        <v>9487.75</v>
      </c>
      <c r="U33" t="n">
        <v>0.73</v>
      </c>
      <c r="V33" t="n">
        <v>0.85</v>
      </c>
      <c r="W33" t="n">
        <v>5.35</v>
      </c>
      <c r="X33" t="n">
        <v>0.59</v>
      </c>
      <c r="Y33" t="n">
        <v>1</v>
      </c>
      <c r="Z33" t="n">
        <v>10</v>
      </c>
      <c r="AA33" t="n">
        <v>722.9576401107167</v>
      </c>
      <c r="AB33" t="n">
        <v>989.1825378395542</v>
      </c>
      <c r="AC33" t="n">
        <v>894.7763447545578</v>
      </c>
      <c r="AD33" t="n">
        <v>722957.6401107167</v>
      </c>
      <c r="AE33" t="n">
        <v>989182.5378395543</v>
      </c>
      <c r="AF33" t="n">
        <v>5.674805623891149e-06</v>
      </c>
      <c r="AG33" t="n">
        <v>31.93287037037037</v>
      </c>
      <c r="AH33" t="n">
        <v>894776.3447545578</v>
      </c>
    </row>
    <row r="34">
      <c r="A34" t="n">
        <v>32</v>
      </c>
      <c r="B34" t="n">
        <v>70</v>
      </c>
      <c r="C34" t="inlineStr">
        <is>
          <t xml:space="preserve">CONCLUIDO	</t>
        </is>
      </c>
      <c r="D34" t="n">
        <v>3.6245</v>
      </c>
      <c r="E34" t="n">
        <v>27.59</v>
      </c>
      <c r="F34" t="n">
        <v>24.75</v>
      </c>
      <c r="G34" t="n">
        <v>70.73</v>
      </c>
      <c r="H34" t="n">
        <v>1.04</v>
      </c>
      <c r="I34" t="n">
        <v>21</v>
      </c>
      <c r="J34" t="n">
        <v>152.85</v>
      </c>
      <c r="K34" t="n">
        <v>47.83</v>
      </c>
      <c r="L34" t="n">
        <v>9</v>
      </c>
      <c r="M34" t="n">
        <v>0</v>
      </c>
      <c r="N34" t="n">
        <v>26.03</v>
      </c>
      <c r="O34" t="n">
        <v>19085.83</v>
      </c>
      <c r="P34" t="n">
        <v>221.6</v>
      </c>
      <c r="Q34" t="n">
        <v>1397.34</v>
      </c>
      <c r="R34" t="n">
        <v>90.84999999999999</v>
      </c>
      <c r="S34" t="n">
        <v>66.97</v>
      </c>
      <c r="T34" t="n">
        <v>9319.530000000001</v>
      </c>
      <c r="U34" t="n">
        <v>0.74</v>
      </c>
      <c r="V34" t="n">
        <v>0.85</v>
      </c>
      <c r="W34" t="n">
        <v>5.36</v>
      </c>
      <c r="X34" t="n">
        <v>0.59</v>
      </c>
      <c r="Y34" t="n">
        <v>1</v>
      </c>
      <c r="Z34" t="n">
        <v>10</v>
      </c>
      <c r="AA34" t="n">
        <v>723.1367271046036</v>
      </c>
      <c r="AB34" t="n">
        <v>989.4275725653507</v>
      </c>
      <c r="AC34" t="n">
        <v>894.9979937100327</v>
      </c>
      <c r="AD34" t="n">
        <v>723136.7271046035</v>
      </c>
      <c r="AE34" t="n">
        <v>989427.5725653507</v>
      </c>
      <c r="AF34" t="n">
        <v>5.675588571686939e-06</v>
      </c>
      <c r="AG34" t="n">
        <v>31.93287037037037</v>
      </c>
      <c r="AH34" t="n">
        <v>894997.9937100327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2.1077</v>
      </c>
      <c r="E2" t="n">
        <v>47.44</v>
      </c>
      <c r="F2" t="n">
        <v>33.68</v>
      </c>
      <c r="G2" t="n">
        <v>6.34</v>
      </c>
      <c r="H2" t="n">
        <v>0.1</v>
      </c>
      <c r="I2" t="n">
        <v>319</v>
      </c>
      <c r="J2" t="n">
        <v>176.73</v>
      </c>
      <c r="K2" t="n">
        <v>52.44</v>
      </c>
      <c r="L2" t="n">
        <v>1</v>
      </c>
      <c r="M2" t="n">
        <v>317</v>
      </c>
      <c r="N2" t="n">
        <v>33.29</v>
      </c>
      <c r="O2" t="n">
        <v>22031.19</v>
      </c>
      <c r="P2" t="n">
        <v>440.61</v>
      </c>
      <c r="Q2" t="n">
        <v>1397.88</v>
      </c>
      <c r="R2" t="n">
        <v>382.23</v>
      </c>
      <c r="S2" t="n">
        <v>66.97</v>
      </c>
      <c r="T2" t="n">
        <v>153520.06</v>
      </c>
      <c r="U2" t="n">
        <v>0.18</v>
      </c>
      <c r="V2" t="n">
        <v>0.63</v>
      </c>
      <c r="W2" t="n">
        <v>5.85</v>
      </c>
      <c r="X2" t="n">
        <v>9.5</v>
      </c>
      <c r="Y2" t="n">
        <v>1</v>
      </c>
      <c r="Z2" t="n">
        <v>10</v>
      </c>
      <c r="AA2" t="n">
        <v>1588.330872417898</v>
      </c>
      <c r="AB2" t="n">
        <v>2173.22437185481</v>
      </c>
      <c r="AC2" t="n">
        <v>1965.814887944549</v>
      </c>
      <c r="AD2" t="n">
        <v>1588330.872417898</v>
      </c>
      <c r="AE2" t="n">
        <v>2173224.37185481</v>
      </c>
      <c r="AF2" t="n">
        <v>2.982264847880637e-06</v>
      </c>
      <c r="AG2" t="n">
        <v>54.90740740740741</v>
      </c>
      <c r="AH2" t="n">
        <v>1965814.887944549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2.3945</v>
      </c>
      <c r="E3" t="n">
        <v>41.76</v>
      </c>
      <c r="F3" t="n">
        <v>31.02</v>
      </c>
      <c r="G3" t="n">
        <v>7.95</v>
      </c>
      <c r="H3" t="n">
        <v>0.13</v>
      </c>
      <c r="I3" t="n">
        <v>234</v>
      </c>
      <c r="J3" t="n">
        <v>177.1</v>
      </c>
      <c r="K3" t="n">
        <v>52.44</v>
      </c>
      <c r="L3" t="n">
        <v>1.25</v>
      </c>
      <c r="M3" t="n">
        <v>232</v>
      </c>
      <c r="N3" t="n">
        <v>33.41</v>
      </c>
      <c r="O3" t="n">
        <v>22076.81</v>
      </c>
      <c r="P3" t="n">
        <v>404.18</v>
      </c>
      <c r="Q3" t="n">
        <v>1397.71</v>
      </c>
      <c r="R3" t="n">
        <v>296.55</v>
      </c>
      <c r="S3" t="n">
        <v>66.97</v>
      </c>
      <c r="T3" t="n">
        <v>111108.29</v>
      </c>
      <c r="U3" t="n">
        <v>0.23</v>
      </c>
      <c r="V3" t="n">
        <v>0.68</v>
      </c>
      <c r="W3" t="n">
        <v>5.66</v>
      </c>
      <c r="X3" t="n">
        <v>6.85</v>
      </c>
      <c r="Y3" t="n">
        <v>1</v>
      </c>
      <c r="Z3" t="n">
        <v>10</v>
      </c>
      <c r="AA3" t="n">
        <v>1344.028514868291</v>
      </c>
      <c r="AB3" t="n">
        <v>1838.959108396086</v>
      </c>
      <c r="AC3" t="n">
        <v>1663.451432086082</v>
      </c>
      <c r="AD3" t="n">
        <v>1344028.514868291</v>
      </c>
      <c r="AE3" t="n">
        <v>1838959.108396086</v>
      </c>
      <c r="AF3" t="n">
        <v>3.388069069720637e-06</v>
      </c>
      <c r="AG3" t="n">
        <v>48.33333333333334</v>
      </c>
      <c r="AH3" t="n">
        <v>1663451.432086082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2.5924</v>
      </c>
      <c r="E4" t="n">
        <v>38.57</v>
      </c>
      <c r="F4" t="n">
        <v>29.58</v>
      </c>
      <c r="G4" t="n">
        <v>9.59</v>
      </c>
      <c r="H4" t="n">
        <v>0.15</v>
      </c>
      <c r="I4" t="n">
        <v>185</v>
      </c>
      <c r="J4" t="n">
        <v>177.47</v>
      </c>
      <c r="K4" t="n">
        <v>52.44</v>
      </c>
      <c r="L4" t="n">
        <v>1.5</v>
      </c>
      <c r="M4" t="n">
        <v>183</v>
      </c>
      <c r="N4" t="n">
        <v>33.53</v>
      </c>
      <c r="O4" t="n">
        <v>22122.46</v>
      </c>
      <c r="P4" t="n">
        <v>383.85</v>
      </c>
      <c r="Q4" t="n">
        <v>1397.57</v>
      </c>
      <c r="R4" t="n">
        <v>248.56</v>
      </c>
      <c r="S4" t="n">
        <v>66.97</v>
      </c>
      <c r="T4" t="n">
        <v>87354.24000000001</v>
      </c>
      <c r="U4" t="n">
        <v>0.27</v>
      </c>
      <c r="V4" t="n">
        <v>0.71</v>
      </c>
      <c r="W4" t="n">
        <v>5.61</v>
      </c>
      <c r="X4" t="n">
        <v>5.4</v>
      </c>
      <c r="Y4" t="n">
        <v>1</v>
      </c>
      <c r="Z4" t="n">
        <v>10</v>
      </c>
      <c r="AA4" t="n">
        <v>1210.186111169148</v>
      </c>
      <c r="AB4" t="n">
        <v>1655.830026944802</v>
      </c>
      <c r="AC4" t="n">
        <v>1497.799933145228</v>
      </c>
      <c r="AD4" t="n">
        <v>1210186.111169148</v>
      </c>
      <c r="AE4" t="n">
        <v>1655830.026944802</v>
      </c>
      <c r="AF4" t="n">
        <v>3.668085302294332e-06</v>
      </c>
      <c r="AG4" t="n">
        <v>44.6412037037037</v>
      </c>
      <c r="AH4" t="n">
        <v>1497799.933145228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2.7419</v>
      </c>
      <c r="E5" t="n">
        <v>36.47</v>
      </c>
      <c r="F5" t="n">
        <v>28.61</v>
      </c>
      <c r="G5" t="n">
        <v>11.22</v>
      </c>
      <c r="H5" t="n">
        <v>0.17</v>
      </c>
      <c r="I5" t="n">
        <v>153</v>
      </c>
      <c r="J5" t="n">
        <v>177.84</v>
      </c>
      <c r="K5" t="n">
        <v>52.44</v>
      </c>
      <c r="L5" t="n">
        <v>1.75</v>
      </c>
      <c r="M5" t="n">
        <v>151</v>
      </c>
      <c r="N5" t="n">
        <v>33.65</v>
      </c>
      <c r="O5" t="n">
        <v>22168.15</v>
      </c>
      <c r="P5" t="n">
        <v>369.68</v>
      </c>
      <c r="Q5" t="n">
        <v>1397.51</v>
      </c>
      <c r="R5" t="n">
        <v>217.39</v>
      </c>
      <c r="S5" t="n">
        <v>66.97</v>
      </c>
      <c r="T5" t="n">
        <v>71930.78999999999</v>
      </c>
      <c r="U5" t="n">
        <v>0.31</v>
      </c>
      <c r="V5" t="n">
        <v>0.74</v>
      </c>
      <c r="W5" t="n">
        <v>5.55</v>
      </c>
      <c r="X5" t="n">
        <v>4.44</v>
      </c>
      <c r="Y5" t="n">
        <v>1</v>
      </c>
      <c r="Z5" t="n">
        <v>10</v>
      </c>
      <c r="AA5" t="n">
        <v>1123.189211700691</v>
      </c>
      <c r="AB5" t="n">
        <v>1536.797031059729</v>
      </c>
      <c r="AC5" t="n">
        <v>1390.127279323568</v>
      </c>
      <c r="AD5" t="n">
        <v>1123189.211700691</v>
      </c>
      <c r="AE5" t="n">
        <v>1536797.031059729</v>
      </c>
      <c r="AF5" t="n">
        <v>3.879618535087498e-06</v>
      </c>
      <c r="AG5" t="n">
        <v>42.21064814814815</v>
      </c>
      <c r="AH5" t="n">
        <v>1390127.279323568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2.8535</v>
      </c>
      <c r="E6" t="n">
        <v>35.05</v>
      </c>
      <c r="F6" t="n">
        <v>27.97</v>
      </c>
      <c r="G6" t="n">
        <v>12.81</v>
      </c>
      <c r="H6" t="n">
        <v>0.2</v>
      </c>
      <c r="I6" t="n">
        <v>131</v>
      </c>
      <c r="J6" t="n">
        <v>178.21</v>
      </c>
      <c r="K6" t="n">
        <v>52.44</v>
      </c>
      <c r="L6" t="n">
        <v>2</v>
      </c>
      <c r="M6" t="n">
        <v>129</v>
      </c>
      <c r="N6" t="n">
        <v>33.77</v>
      </c>
      <c r="O6" t="n">
        <v>22213.89</v>
      </c>
      <c r="P6" t="n">
        <v>359.99</v>
      </c>
      <c r="Q6" t="n">
        <v>1397.48</v>
      </c>
      <c r="R6" t="n">
        <v>196.11</v>
      </c>
      <c r="S6" t="n">
        <v>66.97</v>
      </c>
      <c r="T6" t="n">
        <v>61400.9</v>
      </c>
      <c r="U6" t="n">
        <v>0.34</v>
      </c>
      <c r="V6" t="n">
        <v>0.75</v>
      </c>
      <c r="W6" t="n">
        <v>5.51</v>
      </c>
      <c r="X6" t="n">
        <v>3.8</v>
      </c>
      <c r="Y6" t="n">
        <v>1</v>
      </c>
      <c r="Z6" t="n">
        <v>10</v>
      </c>
      <c r="AA6" t="n">
        <v>1072.349068887655</v>
      </c>
      <c r="AB6" t="n">
        <v>1467.235304754129</v>
      </c>
      <c r="AC6" t="n">
        <v>1327.204426546077</v>
      </c>
      <c r="AD6" t="n">
        <v>1072349.068887655</v>
      </c>
      <c r="AE6" t="n">
        <v>1467235.304754129</v>
      </c>
      <c r="AF6" t="n">
        <v>4.037525617226075e-06</v>
      </c>
      <c r="AG6" t="n">
        <v>40.56712962962963</v>
      </c>
      <c r="AH6" t="n">
        <v>1327204.426546077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2.9538</v>
      </c>
      <c r="E7" t="n">
        <v>33.85</v>
      </c>
      <c r="F7" t="n">
        <v>27.42</v>
      </c>
      <c r="G7" t="n">
        <v>14.56</v>
      </c>
      <c r="H7" t="n">
        <v>0.22</v>
      </c>
      <c r="I7" t="n">
        <v>113</v>
      </c>
      <c r="J7" t="n">
        <v>178.59</v>
      </c>
      <c r="K7" t="n">
        <v>52.44</v>
      </c>
      <c r="L7" t="n">
        <v>2.25</v>
      </c>
      <c r="M7" t="n">
        <v>111</v>
      </c>
      <c r="N7" t="n">
        <v>33.89</v>
      </c>
      <c r="O7" t="n">
        <v>22259.66</v>
      </c>
      <c r="P7" t="n">
        <v>351.2</v>
      </c>
      <c r="Q7" t="n">
        <v>1397.55</v>
      </c>
      <c r="R7" t="n">
        <v>178.49</v>
      </c>
      <c r="S7" t="n">
        <v>66.97</v>
      </c>
      <c r="T7" t="n">
        <v>52682.51</v>
      </c>
      <c r="U7" t="n">
        <v>0.38</v>
      </c>
      <c r="V7" t="n">
        <v>0.77</v>
      </c>
      <c r="W7" t="n">
        <v>5.48</v>
      </c>
      <c r="X7" t="n">
        <v>3.25</v>
      </c>
      <c r="Y7" t="n">
        <v>1</v>
      </c>
      <c r="Z7" t="n">
        <v>10</v>
      </c>
      <c r="AA7" t="n">
        <v>1026.751195242405</v>
      </c>
      <c r="AB7" t="n">
        <v>1404.846282396487</v>
      </c>
      <c r="AC7" t="n">
        <v>1270.769724918707</v>
      </c>
      <c r="AD7" t="n">
        <v>1026751.195242405</v>
      </c>
      <c r="AE7" t="n">
        <v>1404846.282396487</v>
      </c>
      <c r="AF7" t="n">
        <v>4.179443899829116e-06</v>
      </c>
      <c r="AG7" t="n">
        <v>39.17824074074074</v>
      </c>
      <c r="AH7" t="n">
        <v>1270769.724918707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3.0284</v>
      </c>
      <c r="E8" t="n">
        <v>33.02</v>
      </c>
      <c r="F8" t="n">
        <v>27.04</v>
      </c>
      <c r="G8" t="n">
        <v>16.23</v>
      </c>
      <c r="H8" t="n">
        <v>0.25</v>
      </c>
      <c r="I8" t="n">
        <v>100</v>
      </c>
      <c r="J8" t="n">
        <v>178.96</v>
      </c>
      <c r="K8" t="n">
        <v>52.44</v>
      </c>
      <c r="L8" t="n">
        <v>2.5</v>
      </c>
      <c r="M8" t="n">
        <v>98</v>
      </c>
      <c r="N8" t="n">
        <v>34.02</v>
      </c>
      <c r="O8" t="n">
        <v>22305.48</v>
      </c>
      <c r="P8" t="n">
        <v>345</v>
      </c>
      <c r="Q8" t="n">
        <v>1397.41</v>
      </c>
      <c r="R8" t="n">
        <v>166.13</v>
      </c>
      <c r="S8" t="n">
        <v>66.97</v>
      </c>
      <c r="T8" t="n">
        <v>46567.23</v>
      </c>
      <c r="U8" t="n">
        <v>0.4</v>
      </c>
      <c r="V8" t="n">
        <v>0.78</v>
      </c>
      <c r="W8" t="n">
        <v>5.46</v>
      </c>
      <c r="X8" t="n">
        <v>2.88</v>
      </c>
      <c r="Y8" t="n">
        <v>1</v>
      </c>
      <c r="Z8" t="n">
        <v>10</v>
      </c>
      <c r="AA8" t="n">
        <v>989.4459847326311</v>
      </c>
      <c r="AB8" t="n">
        <v>1353.80364758728</v>
      </c>
      <c r="AC8" t="n">
        <v>1224.598527536903</v>
      </c>
      <c r="AD8" t="n">
        <v>989445.9847326311</v>
      </c>
      <c r="AE8" t="n">
        <v>1353803.64758728</v>
      </c>
      <c r="AF8" t="n">
        <v>4.284998275523899e-06</v>
      </c>
      <c r="AG8" t="n">
        <v>38.2175925925926</v>
      </c>
      <c r="AH8" t="n">
        <v>1224598.527536903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3.0892</v>
      </c>
      <c r="E9" t="n">
        <v>32.37</v>
      </c>
      <c r="F9" t="n">
        <v>26.75</v>
      </c>
      <c r="G9" t="n">
        <v>17.83</v>
      </c>
      <c r="H9" t="n">
        <v>0.27</v>
      </c>
      <c r="I9" t="n">
        <v>90</v>
      </c>
      <c r="J9" t="n">
        <v>179.33</v>
      </c>
      <c r="K9" t="n">
        <v>52.44</v>
      </c>
      <c r="L9" t="n">
        <v>2.75</v>
      </c>
      <c r="M9" t="n">
        <v>88</v>
      </c>
      <c r="N9" t="n">
        <v>34.14</v>
      </c>
      <c r="O9" t="n">
        <v>22351.34</v>
      </c>
      <c r="P9" t="n">
        <v>339.87</v>
      </c>
      <c r="Q9" t="n">
        <v>1397.23</v>
      </c>
      <c r="R9" t="n">
        <v>156.57</v>
      </c>
      <c r="S9" t="n">
        <v>66.97</v>
      </c>
      <c r="T9" t="n">
        <v>41835.94</v>
      </c>
      <c r="U9" t="n">
        <v>0.43</v>
      </c>
      <c r="V9" t="n">
        <v>0.79</v>
      </c>
      <c r="W9" t="n">
        <v>5.45</v>
      </c>
      <c r="X9" t="n">
        <v>2.58</v>
      </c>
      <c r="Y9" t="n">
        <v>1</v>
      </c>
      <c r="Z9" t="n">
        <v>10</v>
      </c>
      <c r="AA9" t="n">
        <v>965.7729334493326</v>
      </c>
      <c r="AB9" t="n">
        <v>1321.413134440158</v>
      </c>
      <c r="AC9" t="n">
        <v>1195.29931950417</v>
      </c>
      <c r="AD9" t="n">
        <v>965772.9334493326</v>
      </c>
      <c r="AE9" t="n">
        <v>1321413.134440158</v>
      </c>
      <c r="AF9" t="n">
        <v>4.37102650665316e-06</v>
      </c>
      <c r="AG9" t="n">
        <v>37.46527777777778</v>
      </c>
      <c r="AH9" t="n">
        <v>1195299.31950417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3.1468</v>
      </c>
      <c r="E10" t="n">
        <v>31.78</v>
      </c>
      <c r="F10" t="n">
        <v>26.48</v>
      </c>
      <c r="G10" t="n">
        <v>19.61</v>
      </c>
      <c r="H10" t="n">
        <v>0.3</v>
      </c>
      <c r="I10" t="n">
        <v>81</v>
      </c>
      <c r="J10" t="n">
        <v>179.7</v>
      </c>
      <c r="K10" t="n">
        <v>52.44</v>
      </c>
      <c r="L10" t="n">
        <v>3</v>
      </c>
      <c r="M10" t="n">
        <v>79</v>
      </c>
      <c r="N10" t="n">
        <v>34.26</v>
      </c>
      <c r="O10" t="n">
        <v>22397.24</v>
      </c>
      <c r="P10" t="n">
        <v>334.58</v>
      </c>
      <c r="Q10" t="n">
        <v>1397.28</v>
      </c>
      <c r="R10" t="n">
        <v>147.61</v>
      </c>
      <c r="S10" t="n">
        <v>66.97</v>
      </c>
      <c r="T10" t="n">
        <v>37400.85</v>
      </c>
      <c r="U10" t="n">
        <v>0.45</v>
      </c>
      <c r="V10" t="n">
        <v>0.79</v>
      </c>
      <c r="W10" t="n">
        <v>5.44</v>
      </c>
      <c r="X10" t="n">
        <v>2.31</v>
      </c>
      <c r="Y10" t="n">
        <v>1</v>
      </c>
      <c r="Z10" t="n">
        <v>10</v>
      </c>
      <c r="AA10" t="n">
        <v>943.1136287128778</v>
      </c>
      <c r="AB10" t="n">
        <v>1290.409674041768</v>
      </c>
      <c r="AC10" t="n">
        <v>1167.254785852573</v>
      </c>
      <c r="AD10" t="n">
        <v>943113.6287128779</v>
      </c>
      <c r="AE10" t="n">
        <v>1290409.674041768</v>
      </c>
      <c r="AF10" t="n">
        <v>4.452526936144038e-06</v>
      </c>
      <c r="AG10" t="n">
        <v>36.78240740740741</v>
      </c>
      <c r="AH10" t="n">
        <v>1167254.785852573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3.1925</v>
      </c>
      <c r="E11" t="n">
        <v>31.32</v>
      </c>
      <c r="F11" t="n">
        <v>26.27</v>
      </c>
      <c r="G11" t="n">
        <v>21.3</v>
      </c>
      <c r="H11" t="n">
        <v>0.32</v>
      </c>
      <c r="I11" t="n">
        <v>74</v>
      </c>
      <c r="J11" t="n">
        <v>180.07</v>
      </c>
      <c r="K11" t="n">
        <v>52.44</v>
      </c>
      <c r="L11" t="n">
        <v>3.25</v>
      </c>
      <c r="M11" t="n">
        <v>72</v>
      </c>
      <c r="N11" t="n">
        <v>34.38</v>
      </c>
      <c r="O11" t="n">
        <v>22443.18</v>
      </c>
      <c r="P11" t="n">
        <v>330.73</v>
      </c>
      <c r="Q11" t="n">
        <v>1397.37</v>
      </c>
      <c r="R11" t="n">
        <v>140.64</v>
      </c>
      <c r="S11" t="n">
        <v>66.97</v>
      </c>
      <c r="T11" t="n">
        <v>33953.35</v>
      </c>
      <c r="U11" t="n">
        <v>0.48</v>
      </c>
      <c r="V11" t="n">
        <v>0.8</v>
      </c>
      <c r="W11" t="n">
        <v>5.43</v>
      </c>
      <c r="X11" t="n">
        <v>2.1</v>
      </c>
      <c r="Y11" t="n">
        <v>1</v>
      </c>
      <c r="Z11" t="n">
        <v>10</v>
      </c>
      <c r="AA11" t="n">
        <v>923.7325831996307</v>
      </c>
      <c r="AB11" t="n">
        <v>1263.891672539159</v>
      </c>
      <c r="AC11" t="n">
        <v>1143.267625195125</v>
      </c>
      <c r="AD11" t="n">
        <v>923732.5831996306</v>
      </c>
      <c r="AE11" t="n">
        <v>1263891.672539159</v>
      </c>
      <c r="AF11" t="n">
        <v>4.517189603292183e-06</v>
      </c>
      <c r="AG11" t="n">
        <v>36.25</v>
      </c>
      <c r="AH11" t="n">
        <v>1143267.625195125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3.2314</v>
      </c>
      <c r="E12" t="n">
        <v>30.95</v>
      </c>
      <c r="F12" t="n">
        <v>26.11</v>
      </c>
      <c r="G12" t="n">
        <v>23.04</v>
      </c>
      <c r="H12" t="n">
        <v>0.34</v>
      </c>
      <c r="I12" t="n">
        <v>68</v>
      </c>
      <c r="J12" t="n">
        <v>180.45</v>
      </c>
      <c r="K12" t="n">
        <v>52.44</v>
      </c>
      <c r="L12" t="n">
        <v>3.5</v>
      </c>
      <c r="M12" t="n">
        <v>66</v>
      </c>
      <c r="N12" t="n">
        <v>34.51</v>
      </c>
      <c r="O12" t="n">
        <v>22489.16</v>
      </c>
      <c r="P12" t="n">
        <v>326.93</v>
      </c>
      <c r="Q12" t="n">
        <v>1397.35</v>
      </c>
      <c r="R12" t="n">
        <v>135.72</v>
      </c>
      <c r="S12" t="n">
        <v>66.97</v>
      </c>
      <c r="T12" t="n">
        <v>31519.54</v>
      </c>
      <c r="U12" t="n">
        <v>0.49</v>
      </c>
      <c r="V12" t="n">
        <v>0.8100000000000001</v>
      </c>
      <c r="W12" t="n">
        <v>5.41</v>
      </c>
      <c r="X12" t="n">
        <v>1.94</v>
      </c>
      <c r="Y12" t="n">
        <v>1</v>
      </c>
      <c r="Z12" t="n">
        <v>10</v>
      </c>
      <c r="AA12" t="n">
        <v>915.3664455913139</v>
      </c>
      <c r="AB12" t="n">
        <v>1252.444753975518</v>
      </c>
      <c r="AC12" t="n">
        <v>1132.913184473347</v>
      </c>
      <c r="AD12" t="n">
        <v>915366.4455913139</v>
      </c>
      <c r="AE12" t="n">
        <v>1252444.753975518</v>
      </c>
      <c r="AF12" t="n">
        <v>4.572230691958766e-06</v>
      </c>
      <c r="AG12" t="n">
        <v>35.82175925925926</v>
      </c>
      <c r="AH12" t="n">
        <v>1132913.184473346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3.2662</v>
      </c>
      <c r="E13" t="n">
        <v>30.62</v>
      </c>
      <c r="F13" t="n">
        <v>25.96</v>
      </c>
      <c r="G13" t="n">
        <v>24.72</v>
      </c>
      <c r="H13" t="n">
        <v>0.37</v>
      </c>
      <c r="I13" t="n">
        <v>63</v>
      </c>
      <c r="J13" t="n">
        <v>180.82</v>
      </c>
      <c r="K13" t="n">
        <v>52.44</v>
      </c>
      <c r="L13" t="n">
        <v>3.75</v>
      </c>
      <c r="M13" t="n">
        <v>61</v>
      </c>
      <c r="N13" t="n">
        <v>34.63</v>
      </c>
      <c r="O13" t="n">
        <v>22535.19</v>
      </c>
      <c r="P13" t="n">
        <v>323.46</v>
      </c>
      <c r="Q13" t="n">
        <v>1397.28</v>
      </c>
      <c r="R13" t="n">
        <v>130.7</v>
      </c>
      <c r="S13" t="n">
        <v>66.97</v>
      </c>
      <c r="T13" t="n">
        <v>29038.41</v>
      </c>
      <c r="U13" t="n">
        <v>0.51</v>
      </c>
      <c r="V13" t="n">
        <v>0.8100000000000001</v>
      </c>
      <c r="W13" t="n">
        <v>5.4</v>
      </c>
      <c r="X13" t="n">
        <v>1.79</v>
      </c>
      <c r="Y13" t="n">
        <v>1</v>
      </c>
      <c r="Z13" t="n">
        <v>10</v>
      </c>
      <c r="AA13" t="n">
        <v>898.2840025240779</v>
      </c>
      <c r="AB13" t="n">
        <v>1229.071801746726</v>
      </c>
      <c r="AC13" t="n">
        <v>1111.770914001125</v>
      </c>
      <c r="AD13" t="n">
        <v>898284.0025240779</v>
      </c>
      <c r="AE13" t="n">
        <v>1229071.801746726</v>
      </c>
      <c r="AF13" t="n">
        <v>4.621470534776172e-06</v>
      </c>
      <c r="AG13" t="n">
        <v>35.43981481481482</v>
      </c>
      <c r="AH13" t="n">
        <v>1111770.914001125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3.2935</v>
      </c>
      <c r="E14" t="n">
        <v>30.36</v>
      </c>
      <c r="F14" t="n">
        <v>25.84</v>
      </c>
      <c r="G14" t="n">
        <v>26.28</v>
      </c>
      <c r="H14" t="n">
        <v>0.39</v>
      </c>
      <c r="I14" t="n">
        <v>59</v>
      </c>
      <c r="J14" t="n">
        <v>181.19</v>
      </c>
      <c r="K14" t="n">
        <v>52.44</v>
      </c>
      <c r="L14" t="n">
        <v>4</v>
      </c>
      <c r="M14" t="n">
        <v>57</v>
      </c>
      <c r="N14" t="n">
        <v>34.75</v>
      </c>
      <c r="O14" t="n">
        <v>22581.25</v>
      </c>
      <c r="P14" t="n">
        <v>320.48</v>
      </c>
      <c r="Q14" t="n">
        <v>1397.32</v>
      </c>
      <c r="R14" t="n">
        <v>127.21</v>
      </c>
      <c r="S14" t="n">
        <v>66.97</v>
      </c>
      <c r="T14" t="n">
        <v>27310.81</v>
      </c>
      <c r="U14" t="n">
        <v>0.53</v>
      </c>
      <c r="V14" t="n">
        <v>0.8100000000000001</v>
      </c>
      <c r="W14" t="n">
        <v>5.39</v>
      </c>
      <c r="X14" t="n">
        <v>1.68</v>
      </c>
      <c r="Y14" t="n">
        <v>1</v>
      </c>
      <c r="Z14" t="n">
        <v>10</v>
      </c>
      <c r="AA14" t="n">
        <v>892.4544931157143</v>
      </c>
      <c r="AB14" t="n">
        <v>1221.095609794399</v>
      </c>
      <c r="AC14" t="n">
        <v>1104.555958614073</v>
      </c>
      <c r="AD14" t="n">
        <v>892454.4931157143</v>
      </c>
      <c r="AE14" t="n">
        <v>1221095.609794399</v>
      </c>
      <c r="AF14" t="n">
        <v>4.660098342503619e-06</v>
      </c>
      <c r="AG14" t="n">
        <v>35.13888888888889</v>
      </c>
      <c r="AH14" t="n">
        <v>1104555.958614073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3.3231</v>
      </c>
      <c r="E15" t="n">
        <v>30.09</v>
      </c>
      <c r="F15" t="n">
        <v>25.72</v>
      </c>
      <c r="G15" t="n">
        <v>28.05</v>
      </c>
      <c r="H15" t="n">
        <v>0.42</v>
      </c>
      <c r="I15" t="n">
        <v>55</v>
      </c>
      <c r="J15" t="n">
        <v>181.57</v>
      </c>
      <c r="K15" t="n">
        <v>52.44</v>
      </c>
      <c r="L15" t="n">
        <v>4.25</v>
      </c>
      <c r="M15" t="n">
        <v>53</v>
      </c>
      <c r="N15" t="n">
        <v>34.88</v>
      </c>
      <c r="O15" t="n">
        <v>22627.36</v>
      </c>
      <c r="P15" t="n">
        <v>317.68</v>
      </c>
      <c r="Q15" t="n">
        <v>1397.33</v>
      </c>
      <c r="R15" t="n">
        <v>122.85</v>
      </c>
      <c r="S15" t="n">
        <v>66.97</v>
      </c>
      <c r="T15" t="n">
        <v>25153.55</v>
      </c>
      <c r="U15" t="n">
        <v>0.55</v>
      </c>
      <c r="V15" t="n">
        <v>0.82</v>
      </c>
      <c r="W15" t="n">
        <v>5.39</v>
      </c>
      <c r="X15" t="n">
        <v>1.55</v>
      </c>
      <c r="Y15" t="n">
        <v>1</v>
      </c>
      <c r="Z15" t="n">
        <v>10</v>
      </c>
      <c r="AA15" t="n">
        <v>876.8355640290696</v>
      </c>
      <c r="AB15" t="n">
        <v>1199.725101959531</v>
      </c>
      <c r="AC15" t="n">
        <v>1085.225022053269</v>
      </c>
      <c r="AD15" t="n">
        <v>876835.5640290696</v>
      </c>
      <c r="AE15" t="n">
        <v>1199725.101959531</v>
      </c>
      <c r="AF15" t="n">
        <v>4.701980507658654e-06</v>
      </c>
      <c r="AG15" t="n">
        <v>34.82638888888889</v>
      </c>
      <c r="AH15" t="n">
        <v>1085225.022053269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3.343</v>
      </c>
      <c r="E16" t="n">
        <v>29.91</v>
      </c>
      <c r="F16" t="n">
        <v>25.64</v>
      </c>
      <c r="G16" t="n">
        <v>29.59</v>
      </c>
      <c r="H16" t="n">
        <v>0.44</v>
      </c>
      <c r="I16" t="n">
        <v>52</v>
      </c>
      <c r="J16" t="n">
        <v>181.94</v>
      </c>
      <c r="K16" t="n">
        <v>52.44</v>
      </c>
      <c r="L16" t="n">
        <v>4.5</v>
      </c>
      <c r="M16" t="n">
        <v>50</v>
      </c>
      <c r="N16" t="n">
        <v>35</v>
      </c>
      <c r="O16" t="n">
        <v>22673.63</v>
      </c>
      <c r="P16" t="n">
        <v>315.01</v>
      </c>
      <c r="Q16" t="n">
        <v>1397.29</v>
      </c>
      <c r="R16" t="n">
        <v>120.76</v>
      </c>
      <c r="S16" t="n">
        <v>66.97</v>
      </c>
      <c r="T16" t="n">
        <v>24119.62</v>
      </c>
      <c r="U16" t="n">
        <v>0.55</v>
      </c>
      <c r="V16" t="n">
        <v>0.82</v>
      </c>
      <c r="W16" t="n">
        <v>5.38</v>
      </c>
      <c r="X16" t="n">
        <v>1.48</v>
      </c>
      <c r="Y16" t="n">
        <v>1</v>
      </c>
      <c r="Z16" t="n">
        <v>10</v>
      </c>
      <c r="AA16" t="n">
        <v>872.3946954102123</v>
      </c>
      <c r="AB16" t="n">
        <v>1193.648909597915</v>
      </c>
      <c r="AC16" t="n">
        <v>1079.728732962655</v>
      </c>
      <c r="AD16" t="n">
        <v>872394.6954102123</v>
      </c>
      <c r="AE16" t="n">
        <v>1193648.909597915</v>
      </c>
      <c r="AF16" t="n">
        <v>4.730137774097343e-06</v>
      </c>
      <c r="AG16" t="n">
        <v>34.61805555555556</v>
      </c>
      <c r="AH16" t="n">
        <v>1079728.732962655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3.3752</v>
      </c>
      <c r="E17" t="n">
        <v>29.63</v>
      </c>
      <c r="F17" t="n">
        <v>25.5</v>
      </c>
      <c r="G17" t="n">
        <v>31.88</v>
      </c>
      <c r="H17" t="n">
        <v>0.46</v>
      </c>
      <c r="I17" t="n">
        <v>48</v>
      </c>
      <c r="J17" t="n">
        <v>182.32</v>
      </c>
      <c r="K17" t="n">
        <v>52.44</v>
      </c>
      <c r="L17" t="n">
        <v>4.75</v>
      </c>
      <c r="M17" t="n">
        <v>46</v>
      </c>
      <c r="N17" t="n">
        <v>35.12</v>
      </c>
      <c r="O17" t="n">
        <v>22719.83</v>
      </c>
      <c r="P17" t="n">
        <v>311.64</v>
      </c>
      <c r="Q17" t="n">
        <v>1397.32</v>
      </c>
      <c r="R17" t="n">
        <v>115.84</v>
      </c>
      <c r="S17" t="n">
        <v>66.97</v>
      </c>
      <c r="T17" t="n">
        <v>21682.85</v>
      </c>
      <c r="U17" t="n">
        <v>0.58</v>
      </c>
      <c r="V17" t="n">
        <v>0.83</v>
      </c>
      <c r="W17" t="n">
        <v>5.38</v>
      </c>
      <c r="X17" t="n">
        <v>1.33</v>
      </c>
      <c r="Y17" t="n">
        <v>1</v>
      </c>
      <c r="Z17" t="n">
        <v>10</v>
      </c>
      <c r="AA17" t="n">
        <v>856.1807927842459</v>
      </c>
      <c r="AB17" t="n">
        <v>1171.464332718167</v>
      </c>
      <c r="AC17" t="n">
        <v>1059.661420964062</v>
      </c>
      <c r="AD17" t="n">
        <v>856180.7927842459</v>
      </c>
      <c r="AE17" t="n">
        <v>1171464.332718167</v>
      </c>
      <c r="AF17" t="n">
        <v>4.775698778083563e-06</v>
      </c>
      <c r="AG17" t="n">
        <v>34.29398148148148</v>
      </c>
      <c r="AH17" t="n">
        <v>1059661.420964062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3.3884</v>
      </c>
      <c r="E18" t="n">
        <v>29.51</v>
      </c>
      <c r="F18" t="n">
        <v>25.46</v>
      </c>
      <c r="G18" t="n">
        <v>33.2</v>
      </c>
      <c r="H18" t="n">
        <v>0.49</v>
      </c>
      <c r="I18" t="n">
        <v>46</v>
      </c>
      <c r="J18" t="n">
        <v>182.69</v>
      </c>
      <c r="K18" t="n">
        <v>52.44</v>
      </c>
      <c r="L18" t="n">
        <v>5</v>
      </c>
      <c r="M18" t="n">
        <v>44</v>
      </c>
      <c r="N18" t="n">
        <v>35.25</v>
      </c>
      <c r="O18" t="n">
        <v>22766.06</v>
      </c>
      <c r="P18" t="n">
        <v>310.03</v>
      </c>
      <c r="Q18" t="n">
        <v>1397.22</v>
      </c>
      <c r="R18" t="n">
        <v>114.5</v>
      </c>
      <c r="S18" t="n">
        <v>66.97</v>
      </c>
      <c r="T18" t="n">
        <v>21021.44</v>
      </c>
      <c r="U18" t="n">
        <v>0.58</v>
      </c>
      <c r="V18" t="n">
        <v>0.83</v>
      </c>
      <c r="W18" t="n">
        <v>5.37</v>
      </c>
      <c r="X18" t="n">
        <v>1.29</v>
      </c>
      <c r="Y18" t="n">
        <v>1</v>
      </c>
      <c r="Z18" t="n">
        <v>10</v>
      </c>
      <c r="AA18" t="n">
        <v>853.494320608268</v>
      </c>
      <c r="AB18" t="n">
        <v>1167.788582968207</v>
      </c>
      <c r="AC18" t="n">
        <v>1056.33647961129</v>
      </c>
      <c r="AD18" t="n">
        <v>853494.320608268</v>
      </c>
      <c r="AE18" t="n">
        <v>1167788.582968207</v>
      </c>
      <c r="AF18" t="n">
        <v>4.79437595984189e-06</v>
      </c>
      <c r="AG18" t="n">
        <v>34.1550925925926</v>
      </c>
      <c r="AH18" t="n">
        <v>1056336.47961129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3.4105</v>
      </c>
      <c r="E19" t="n">
        <v>29.32</v>
      </c>
      <c r="F19" t="n">
        <v>25.37</v>
      </c>
      <c r="G19" t="n">
        <v>35.4</v>
      </c>
      <c r="H19" t="n">
        <v>0.51</v>
      </c>
      <c r="I19" t="n">
        <v>43</v>
      </c>
      <c r="J19" t="n">
        <v>183.07</v>
      </c>
      <c r="K19" t="n">
        <v>52.44</v>
      </c>
      <c r="L19" t="n">
        <v>5.25</v>
      </c>
      <c r="M19" t="n">
        <v>41</v>
      </c>
      <c r="N19" t="n">
        <v>35.37</v>
      </c>
      <c r="O19" t="n">
        <v>22812.34</v>
      </c>
      <c r="P19" t="n">
        <v>307.06</v>
      </c>
      <c r="Q19" t="n">
        <v>1397.31</v>
      </c>
      <c r="R19" t="n">
        <v>111.95</v>
      </c>
      <c r="S19" t="n">
        <v>66.97</v>
      </c>
      <c r="T19" t="n">
        <v>19763.81</v>
      </c>
      <c r="U19" t="n">
        <v>0.6</v>
      </c>
      <c r="V19" t="n">
        <v>0.83</v>
      </c>
      <c r="W19" t="n">
        <v>5.36</v>
      </c>
      <c r="X19" t="n">
        <v>1.2</v>
      </c>
      <c r="Y19" t="n">
        <v>1</v>
      </c>
      <c r="Z19" t="n">
        <v>10</v>
      </c>
      <c r="AA19" t="n">
        <v>848.6376660927857</v>
      </c>
      <c r="AB19" t="n">
        <v>1161.143493999648</v>
      </c>
      <c r="AC19" t="n">
        <v>1050.32558860745</v>
      </c>
      <c r="AD19" t="n">
        <v>848637.6660927857</v>
      </c>
      <c r="AE19" t="n">
        <v>1161143.493999648</v>
      </c>
      <c r="AF19" t="n">
        <v>4.825646089906966e-06</v>
      </c>
      <c r="AG19" t="n">
        <v>33.93518518518518</v>
      </c>
      <c r="AH19" t="n">
        <v>1050325.58860745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3.4277</v>
      </c>
      <c r="E20" t="n">
        <v>29.17</v>
      </c>
      <c r="F20" t="n">
        <v>25.3</v>
      </c>
      <c r="G20" t="n">
        <v>37.02</v>
      </c>
      <c r="H20" t="n">
        <v>0.53</v>
      </c>
      <c r="I20" t="n">
        <v>41</v>
      </c>
      <c r="J20" t="n">
        <v>183.44</v>
      </c>
      <c r="K20" t="n">
        <v>52.44</v>
      </c>
      <c r="L20" t="n">
        <v>5.5</v>
      </c>
      <c r="M20" t="n">
        <v>39</v>
      </c>
      <c r="N20" t="n">
        <v>35.5</v>
      </c>
      <c r="O20" t="n">
        <v>22858.66</v>
      </c>
      <c r="P20" t="n">
        <v>304.38</v>
      </c>
      <c r="Q20" t="n">
        <v>1397.29</v>
      </c>
      <c r="R20" t="n">
        <v>109.12</v>
      </c>
      <c r="S20" t="n">
        <v>66.97</v>
      </c>
      <c r="T20" t="n">
        <v>18355.73</v>
      </c>
      <c r="U20" t="n">
        <v>0.61</v>
      </c>
      <c r="V20" t="n">
        <v>0.83</v>
      </c>
      <c r="W20" t="n">
        <v>5.36</v>
      </c>
      <c r="X20" t="n">
        <v>1.13</v>
      </c>
      <c r="Y20" t="n">
        <v>1</v>
      </c>
      <c r="Z20" t="n">
        <v>10</v>
      </c>
      <c r="AA20" t="n">
        <v>844.719430635212</v>
      </c>
      <c r="AB20" t="n">
        <v>1155.782391386247</v>
      </c>
      <c r="AC20" t="n">
        <v>1045.476142103118</v>
      </c>
      <c r="AD20" t="n">
        <v>844719.430635212</v>
      </c>
      <c r="AE20" t="n">
        <v>1155782.391386247</v>
      </c>
      <c r="AF20" t="n">
        <v>4.849983023713271e-06</v>
      </c>
      <c r="AG20" t="n">
        <v>33.76157407407408</v>
      </c>
      <c r="AH20" t="n">
        <v>1045476.142103118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3.4391</v>
      </c>
      <c r="E21" t="n">
        <v>29.08</v>
      </c>
      <c r="F21" t="n">
        <v>25.27</v>
      </c>
      <c r="G21" t="n">
        <v>38.88</v>
      </c>
      <c r="H21" t="n">
        <v>0.55</v>
      </c>
      <c r="I21" t="n">
        <v>39</v>
      </c>
      <c r="J21" t="n">
        <v>183.82</v>
      </c>
      <c r="K21" t="n">
        <v>52.44</v>
      </c>
      <c r="L21" t="n">
        <v>5.75</v>
      </c>
      <c r="M21" t="n">
        <v>37</v>
      </c>
      <c r="N21" t="n">
        <v>35.63</v>
      </c>
      <c r="O21" t="n">
        <v>22905.03</v>
      </c>
      <c r="P21" t="n">
        <v>302.2</v>
      </c>
      <c r="Q21" t="n">
        <v>1397.28</v>
      </c>
      <c r="R21" t="n">
        <v>108.55</v>
      </c>
      <c r="S21" t="n">
        <v>66.97</v>
      </c>
      <c r="T21" t="n">
        <v>18082.76</v>
      </c>
      <c r="U21" t="n">
        <v>0.62</v>
      </c>
      <c r="V21" t="n">
        <v>0.83</v>
      </c>
      <c r="W21" t="n">
        <v>5.36</v>
      </c>
      <c r="X21" t="n">
        <v>1.1</v>
      </c>
      <c r="Y21" t="n">
        <v>1</v>
      </c>
      <c r="Z21" t="n">
        <v>10</v>
      </c>
      <c r="AA21" t="n">
        <v>832.2692735723126</v>
      </c>
      <c r="AB21" t="n">
        <v>1138.747537230624</v>
      </c>
      <c r="AC21" t="n">
        <v>1030.067070519539</v>
      </c>
      <c r="AD21" t="n">
        <v>832269.2735723127</v>
      </c>
      <c r="AE21" t="n">
        <v>1138747.537230624</v>
      </c>
      <c r="AF21" t="n">
        <v>4.866113317050007e-06</v>
      </c>
      <c r="AG21" t="n">
        <v>33.6574074074074</v>
      </c>
      <c r="AH21" t="n">
        <v>1030067.070519539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3.454</v>
      </c>
      <c r="E22" t="n">
        <v>28.95</v>
      </c>
      <c r="F22" t="n">
        <v>25.22</v>
      </c>
      <c r="G22" t="n">
        <v>40.89</v>
      </c>
      <c r="H22" t="n">
        <v>0.58</v>
      </c>
      <c r="I22" t="n">
        <v>37</v>
      </c>
      <c r="J22" t="n">
        <v>184.19</v>
      </c>
      <c r="K22" t="n">
        <v>52.44</v>
      </c>
      <c r="L22" t="n">
        <v>6</v>
      </c>
      <c r="M22" t="n">
        <v>35</v>
      </c>
      <c r="N22" t="n">
        <v>35.75</v>
      </c>
      <c r="O22" t="n">
        <v>22951.43</v>
      </c>
      <c r="P22" t="n">
        <v>300.57</v>
      </c>
      <c r="Q22" t="n">
        <v>1397.27</v>
      </c>
      <c r="R22" t="n">
        <v>106.56</v>
      </c>
      <c r="S22" t="n">
        <v>66.97</v>
      </c>
      <c r="T22" t="n">
        <v>17096.29</v>
      </c>
      <c r="U22" t="n">
        <v>0.63</v>
      </c>
      <c r="V22" t="n">
        <v>0.83</v>
      </c>
      <c r="W22" t="n">
        <v>5.36</v>
      </c>
      <c r="X22" t="n">
        <v>1.05</v>
      </c>
      <c r="Y22" t="n">
        <v>1</v>
      </c>
      <c r="Z22" t="n">
        <v>10</v>
      </c>
      <c r="AA22" t="n">
        <v>829.4638921200965</v>
      </c>
      <c r="AB22" t="n">
        <v>1134.909090563007</v>
      </c>
      <c r="AC22" t="n">
        <v>1026.594959814586</v>
      </c>
      <c r="AD22" t="n">
        <v>829463.8921200965</v>
      </c>
      <c r="AE22" t="n">
        <v>1134909.090563007</v>
      </c>
      <c r="AF22" t="n">
        <v>4.887195893428725e-06</v>
      </c>
      <c r="AG22" t="n">
        <v>33.50694444444444</v>
      </c>
      <c r="AH22" t="n">
        <v>1026594.959814586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3.4614</v>
      </c>
      <c r="E23" t="n">
        <v>28.89</v>
      </c>
      <c r="F23" t="n">
        <v>25.19</v>
      </c>
      <c r="G23" t="n">
        <v>41.98</v>
      </c>
      <c r="H23" t="n">
        <v>0.6</v>
      </c>
      <c r="I23" t="n">
        <v>36</v>
      </c>
      <c r="J23" t="n">
        <v>184.57</v>
      </c>
      <c r="K23" t="n">
        <v>52.44</v>
      </c>
      <c r="L23" t="n">
        <v>6.25</v>
      </c>
      <c r="M23" t="n">
        <v>34</v>
      </c>
      <c r="N23" t="n">
        <v>35.88</v>
      </c>
      <c r="O23" t="n">
        <v>22997.88</v>
      </c>
      <c r="P23" t="n">
        <v>298.45</v>
      </c>
      <c r="Q23" t="n">
        <v>1397.28</v>
      </c>
      <c r="R23" t="n">
        <v>106</v>
      </c>
      <c r="S23" t="n">
        <v>66.97</v>
      </c>
      <c r="T23" t="n">
        <v>16820.14</v>
      </c>
      <c r="U23" t="n">
        <v>0.63</v>
      </c>
      <c r="V23" t="n">
        <v>0.84</v>
      </c>
      <c r="W23" t="n">
        <v>5.35</v>
      </c>
      <c r="X23" t="n">
        <v>1.02</v>
      </c>
      <c r="Y23" t="n">
        <v>1</v>
      </c>
      <c r="Z23" t="n">
        <v>10</v>
      </c>
      <c r="AA23" t="n">
        <v>827.0382588556465</v>
      </c>
      <c r="AB23" t="n">
        <v>1131.590232119199</v>
      </c>
      <c r="AC23" t="n">
        <v>1023.592848562608</v>
      </c>
      <c r="AD23" t="n">
        <v>827038.2588556465</v>
      </c>
      <c r="AE23" t="n">
        <v>1131590.232119199</v>
      </c>
      <c r="AF23" t="n">
        <v>4.897666434717482e-06</v>
      </c>
      <c r="AG23" t="n">
        <v>33.4375</v>
      </c>
      <c r="AH23" t="n">
        <v>1023592.848562608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3.4802</v>
      </c>
      <c r="E24" t="n">
        <v>28.73</v>
      </c>
      <c r="F24" t="n">
        <v>25.1</v>
      </c>
      <c r="G24" t="n">
        <v>44.3</v>
      </c>
      <c r="H24" t="n">
        <v>0.62</v>
      </c>
      <c r="I24" t="n">
        <v>34</v>
      </c>
      <c r="J24" t="n">
        <v>184.95</v>
      </c>
      <c r="K24" t="n">
        <v>52.44</v>
      </c>
      <c r="L24" t="n">
        <v>6.5</v>
      </c>
      <c r="M24" t="n">
        <v>32</v>
      </c>
      <c r="N24" t="n">
        <v>36.01</v>
      </c>
      <c r="O24" t="n">
        <v>23044.38</v>
      </c>
      <c r="P24" t="n">
        <v>295.51</v>
      </c>
      <c r="Q24" t="n">
        <v>1397.27</v>
      </c>
      <c r="R24" t="n">
        <v>102.94</v>
      </c>
      <c r="S24" t="n">
        <v>66.97</v>
      </c>
      <c r="T24" t="n">
        <v>15303.71</v>
      </c>
      <c r="U24" t="n">
        <v>0.65</v>
      </c>
      <c r="V24" t="n">
        <v>0.84</v>
      </c>
      <c r="W24" t="n">
        <v>5.35</v>
      </c>
      <c r="X24" t="n">
        <v>0.9399999999999999</v>
      </c>
      <c r="Y24" t="n">
        <v>1</v>
      </c>
      <c r="Z24" t="n">
        <v>10</v>
      </c>
      <c r="AA24" t="n">
        <v>822.8138977220841</v>
      </c>
      <c r="AB24" t="n">
        <v>1125.810274850599</v>
      </c>
      <c r="AC24" t="n">
        <v>1018.364522303502</v>
      </c>
      <c r="AD24" t="n">
        <v>822813.8977220841</v>
      </c>
      <c r="AE24" t="n">
        <v>1125810.274850599</v>
      </c>
      <c r="AF24" t="n">
        <v>4.924267269342978e-06</v>
      </c>
      <c r="AG24" t="n">
        <v>33.25231481481482</v>
      </c>
      <c r="AH24" t="n">
        <v>1018364.522303502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3.4865</v>
      </c>
      <c r="E25" t="n">
        <v>28.68</v>
      </c>
      <c r="F25" t="n">
        <v>25.09</v>
      </c>
      <c r="G25" t="n">
        <v>45.61</v>
      </c>
      <c r="H25" t="n">
        <v>0.65</v>
      </c>
      <c r="I25" t="n">
        <v>33</v>
      </c>
      <c r="J25" t="n">
        <v>185.33</v>
      </c>
      <c r="K25" t="n">
        <v>52.44</v>
      </c>
      <c r="L25" t="n">
        <v>6.75</v>
      </c>
      <c r="M25" t="n">
        <v>31</v>
      </c>
      <c r="N25" t="n">
        <v>36.13</v>
      </c>
      <c r="O25" t="n">
        <v>23090.91</v>
      </c>
      <c r="P25" t="n">
        <v>294.43</v>
      </c>
      <c r="Q25" t="n">
        <v>1397.22</v>
      </c>
      <c r="R25" t="n">
        <v>102.48</v>
      </c>
      <c r="S25" t="n">
        <v>66.97</v>
      </c>
      <c r="T25" t="n">
        <v>15075.03</v>
      </c>
      <c r="U25" t="n">
        <v>0.65</v>
      </c>
      <c r="V25" t="n">
        <v>0.84</v>
      </c>
      <c r="W25" t="n">
        <v>5.35</v>
      </c>
      <c r="X25" t="n">
        <v>0.92</v>
      </c>
      <c r="Y25" t="n">
        <v>1</v>
      </c>
      <c r="Z25" t="n">
        <v>10</v>
      </c>
      <c r="AA25" t="n">
        <v>821.4362874916559</v>
      </c>
      <c r="AB25" t="n">
        <v>1123.925367757453</v>
      </c>
      <c r="AC25" t="n">
        <v>1016.659508097842</v>
      </c>
      <c r="AD25" t="n">
        <v>821436.2874916559</v>
      </c>
      <c r="AE25" t="n">
        <v>1123925.367757453</v>
      </c>
      <c r="AF25" t="n">
        <v>4.933181378818543e-06</v>
      </c>
      <c r="AG25" t="n">
        <v>33.19444444444444</v>
      </c>
      <c r="AH25" t="n">
        <v>1016659.508097842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3.5007</v>
      </c>
      <c r="E26" t="n">
        <v>28.57</v>
      </c>
      <c r="F26" t="n">
        <v>25.04</v>
      </c>
      <c r="G26" t="n">
        <v>48.47</v>
      </c>
      <c r="H26" t="n">
        <v>0.67</v>
      </c>
      <c r="I26" t="n">
        <v>31</v>
      </c>
      <c r="J26" t="n">
        <v>185.7</v>
      </c>
      <c r="K26" t="n">
        <v>52.44</v>
      </c>
      <c r="L26" t="n">
        <v>7</v>
      </c>
      <c r="M26" t="n">
        <v>29</v>
      </c>
      <c r="N26" t="n">
        <v>36.26</v>
      </c>
      <c r="O26" t="n">
        <v>23137.49</v>
      </c>
      <c r="P26" t="n">
        <v>291.92</v>
      </c>
      <c r="Q26" t="n">
        <v>1397.21</v>
      </c>
      <c r="R26" t="n">
        <v>101</v>
      </c>
      <c r="S26" t="n">
        <v>66.97</v>
      </c>
      <c r="T26" t="n">
        <v>14347.47</v>
      </c>
      <c r="U26" t="n">
        <v>0.66</v>
      </c>
      <c r="V26" t="n">
        <v>0.84</v>
      </c>
      <c r="W26" t="n">
        <v>5.35</v>
      </c>
      <c r="X26" t="n">
        <v>0.88</v>
      </c>
      <c r="Y26" t="n">
        <v>1</v>
      </c>
      <c r="Z26" t="n">
        <v>10</v>
      </c>
      <c r="AA26" t="n">
        <v>818.1701380560528</v>
      </c>
      <c r="AB26" t="n">
        <v>1119.456478007318</v>
      </c>
      <c r="AC26" t="n">
        <v>1012.617122913333</v>
      </c>
      <c r="AD26" t="n">
        <v>818170.1380560528</v>
      </c>
      <c r="AE26" t="n">
        <v>1119456.478007318</v>
      </c>
      <c r="AF26" t="n">
        <v>4.953273498588863e-06</v>
      </c>
      <c r="AG26" t="n">
        <v>33.06712962962963</v>
      </c>
      <c r="AH26" t="n">
        <v>1012617.122913333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3.5106</v>
      </c>
      <c r="E27" t="n">
        <v>28.49</v>
      </c>
      <c r="F27" t="n">
        <v>25</v>
      </c>
      <c r="G27" t="n">
        <v>50</v>
      </c>
      <c r="H27" t="n">
        <v>0.6899999999999999</v>
      </c>
      <c r="I27" t="n">
        <v>30</v>
      </c>
      <c r="J27" t="n">
        <v>186.08</v>
      </c>
      <c r="K27" t="n">
        <v>52.44</v>
      </c>
      <c r="L27" t="n">
        <v>7.25</v>
      </c>
      <c r="M27" t="n">
        <v>28</v>
      </c>
      <c r="N27" t="n">
        <v>36.39</v>
      </c>
      <c r="O27" t="n">
        <v>23184.11</v>
      </c>
      <c r="P27" t="n">
        <v>289.3</v>
      </c>
      <c r="Q27" t="n">
        <v>1397.2</v>
      </c>
      <c r="R27" t="n">
        <v>99.87</v>
      </c>
      <c r="S27" t="n">
        <v>66.97</v>
      </c>
      <c r="T27" t="n">
        <v>13785.28</v>
      </c>
      <c r="U27" t="n">
        <v>0.67</v>
      </c>
      <c r="V27" t="n">
        <v>0.84</v>
      </c>
      <c r="W27" t="n">
        <v>5.34</v>
      </c>
      <c r="X27" t="n">
        <v>0.83</v>
      </c>
      <c r="Y27" t="n">
        <v>1</v>
      </c>
      <c r="Z27" t="n">
        <v>10</v>
      </c>
      <c r="AA27" t="n">
        <v>805.516046897707</v>
      </c>
      <c r="AB27" t="n">
        <v>1102.142592225367</v>
      </c>
      <c r="AC27" t="n">
        <v>996.9556500902206</v>
      </c>
      <c r="AD27" t="n">
        <v>805516.046897707</v>
      </c>
      <c r="AE27" t="n">
        <v>1102142.592225367</v>
      </c>
      <c r="AF27" t="n">
        <v>4.967281384907609e-06</v>
      </c>
      <c r="AG27" t="n">
        <v>32.97453703703704</v>
      </c>
      <c r="AH27" t="n">
        <v>996955.6500902206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3.5192</v>
      </c>
      <c r="E28" t="n">
        <v>28.42</v>
      </c>
      <c r="F28" t="n">
        <v>24.96</v>
      </c>
      <c r="G28" t="n">
        <v>51.65</v>
      </c>
      <c r="H28" t="n">
        <v>0.71</v>
      </c>
      <c r="I28" t="n">
        <v>29</v>
      </c>
      <c r="J28" t="n">
        <v>186.46</v>
      </c>
      <c r="K28" t="n">
        <v>52.44</v>
      </c>
      <c r="L28" t="n">
        <v>7.5</v>
      </c>
      <c r="M28" t="n">
        <v>27</v>
      </c>
      <c r="N28" t="n">
        <v>36.52</v>
      </c>
      <c r="O28" t="n">
        <v>23230.78</v>
      </c>
      <c r="P28" t="n">
        <v>287.09</v>
      </c>
      <c r="Q28" t="n">
        <v>1397.21</v>
      </c>
      <c r="R28" t="n">
        <v>98.69</v>
      </c>
      <c r="S28" t="n">
        <v>66.97</v>
      </c>
      <c r="T28" t="n">
        <v>13200.55</v>
      </c>
      <c r="U28" t="n">
        <v>0.68</v>
      </c>
      <c r="V28" t="n">
        <v>0.84</v>
      </c>
      <c r="W28" t="n">
        <v>5.34</v>
      </c>
      <c r="X28" t="n">
        <v>0.8</v>
      </c>
      <c r="Y28" t="n">
        <v>1</v>
      </c>
      <c r="Z28" t="n">
        <v>10</v>
      </c>
      <c r="AA28" t="n">
        <v>803.0445793386491</v>
      </c>
      <c r="AB28" t="n">
        <v>1098.76102127761</v>
      </c>
      <c r="AC28" t="n">
        <v>993.8968115276533</v>
      </c>
      <c r="AD28" t="n">
        <v>803044.5793386491</v>
      </c>
      <c r="AE28" t="n">
        <v>1098761.02127761</v>
      </c>
      <c r="AF28" t="n">
        <v>4.97944985181076e-06</v>
      </c>
      <c r="AG28" t="n">
        <v>32.89351851851853</v>
      </c>
      <c r="AH28" t="n">
        <v>993896.8115276534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3.5273</v>
      </c>
      <c r="E29" t="n">
        <v>28.35</v>
      </c>
      <c r="F29" t="n">
        <v>24.93</v>
      </c>
      <c r="G29" t="n">
        <v>53.43</v>
      </c>
      <c r="H29" t="n">
        <v>0.74</v>
      </c>
      <c r="I29" t="n">
        <v>28</v>
      </c>
      <c r="J29" t="n">
        <v>186.84</v>
      </c>
      <c r="K29" t="n">
        <v>52.44</v>
      </c>
      <c r="L29" t="n">
        <v>7.75</v>
      </c>
      <c r="M29" t="n">
        <v>26</v>
      </c>
      <c r="N29" t="n">
        <v>36.65</v>
      </c>
      <c r="O29" t="n">
        <v>23277.49</v>
      </c>
      <c r="P29" t="n">
        <v>285.92</v>
      </c>
      <c r="Q29" t="n">
        <v>1397.22</v>
      </c>
      <c r="R29" t="n">
        <v>97.62</v>
      </c>
      <c r="S29" t="n">
        <v>66.97</v>
      </c>
      <c r="T29" t="n">
        <v>12669.62</v>
      </c>
      <c r="U29" t="n">
        <v>0.6899999999999999</v>
      </c>
      <c r="V29" t="n">
        <v>0.84</v>
      </c>
      <c r="W29" t="n">
        <v>5.34</v>
      </c>
      <c r="X29" t="n">
        <v>0.77</v>
      </c>
      <c r="Y29" t="n">
        <v>1</v>
      </c>
      <c r="Z29" t="n">
        <v>10</v>
      </c>
      <c r="AA29" t="n">
        <v>801.3880470961</v>
      </c>
      <c r="AB29" t="n">
        <v>1096.494480782309</v>
      </c>
      <c r="AC29" t="n">
        <v>991.8465864761146</v>
      </c>
      <c r="AD29" t="n">
        <v>801388.0470960999</v>
      </c>
      <c r="AE29" t="n">
        <v>1096494.48078231</v>
      </c>
      <c r="AF29" t="n">
        <v>4.990910849707915e-06</v>
      </c>
      <c r="AG29" t="n">
        <v>32.81250000000001</v>
      </c>
      <c r="AH29" t="n">
        <v>991846.5864761146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3.533</v>
      </c>
      <c r="E30" t="n">
        <v>28.3</v>
      </c>
      <c r="F30" t="n">
        <v>24.92</v>
      </c>
      <c r="G30" t="n">
        <v>55.39</v>
      </c>
      <c r="H30" t="n">
        <v>0.76</v>
      </c>
      <c r="I30" t="n">
        <v>27</v>
      </c>
      <c r="J30" t="n">
        <v>187.22</v>
      </c>
      <c r="K30" t="n">
        <v>52.44</v>
      </c>
      <c r="L30" t="n">
        <v>8</v>
      </c>
      <c r="M30" t="n">
        <v>25</v>
      </c>
      <c r="N30" t="n">
        <v>36.78</v>
      </c>
      <c r="O30" t="n">
        <v>23324.24</v>
      </c>
      <c r="P30" t="n">
        <v>283.39</v>
      </c>
      <c r="Q30" t="n">
        <v>1397.26</v>
      </c>
      <c r="R30" t="n">
        <v>97.05</v>
      </c>
      <c r="S30" t="n">
        <v>66.97</v>
      </c>
      <c r="T30" t="n">
        <v>12393.75</v>
      </c>
      <c r="U30" t="n">
        <v>0.6899999999999999</v>
      </c>
      <c r="V30" t="n">
        <v>0.84</v>
      </c>
      <c r="W30" t="n">
        <v>5.34</v>
      </c>
      <c r="X30" t="n">
        <v>0.76</v>
      </c>
      <c r="Y30" t="n">
        <v>1</v>
      </c>
      <c r="Z30" t="n">
        <v>10</v>
      </c>
      <c r="AA30" t="n">
        <v>799.1094196496639</v>
      </c>
      <c r="AB30" t="n">
        <v>1093.376762184148</v>
      </c>
      <c r="AC30" t="n">
        <v>989.0264185652156</v>
      </c>
      <c r="AD30" t="n">
        <v>799109.4196496638</v>
      </c>
      <c r="AE30" t="n">
        <v>1093376.762184148</v>
      </c>
      <c r="AF30" t="n">
        <v>4.998975996376283e-06</v>
      </c>
      <c r="AG30" t="n">
        <v>32.75462962962963</v>
      </c>
      <c r="AH30" t="n">
        <v>989026.4185652157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3.5441</v>
      </c>
      <c r="E31" t="n">
        <v>28.22</v>
      </c>
      <c r="F31" t="n">
        <v>24.87</v>
      </c>
      <c r="G31" t="n">
        <v>57.39</v>
      </c>
      <c r="H31" t="n">
        <v>0.78</v>
      </c>
      <c r="I31" t="n">
        <v>26</v>
      </c>
      <c r="J31" t="n">
        <v>187.6</v>
      </c>
      <c r="K31" t="n">
        <v>52.44</v>
      </c>
      <c r="L31" t="n">
        <v>8.25</v>
      </c>
      <c r="M31" t="n">
        <v>24</v>
      </c>
      <c r="N31" t="n">
        <v>36.9</v>
      </c>
      <c r="O31" t="n">
        <v>23371.04</v>
      </c>
      <c r="P31" t="n">
        <v>280.79</v>
      </c>
      <c r="Q31" t="n">
        <v>1397.19</v>
      </c>
      <c r="R31" t="n">
        <v>95.53</v>
      </c>
      <c r="S31" t="n">
        <v>66.97</v>
      </c>
      <c r="T31" t="n">
        <v>11634.74</v>
      </c>
      <c r="U31" t="n">
        <v>0.7</v>
      </c>
      <c r="V31" t="n">
        <v>0.85</v>
      </c>
      <c r="W31" t="n">
        <v>5.34</v>
      </c>
      <c r="X31" t="n">
        <v>0.71</v>
      </c>
      <c r="Y31" t="n">
        <v>1</v>
      </c>
      <c r="Z31" t="n">
        <v>10</v>
      </c>
      <c r="AA31" t="n">
        <v>796.1416891181669</v>
      </c>
      <c r="AB31" t="n">
        <v>1089.316182343923</v>
      </c>
      <c r="AC31" t="n">
        <v>985.3533747658822</v>
      </c>
      <c r="AD31" t="n">
        <v>796141.6891181669</v>
      </c>
      <c r="AE31" t="n">
        <v>1089316.182343923</v>
      </c>
      <c r="AF31" t="n">
        <v>5.014681808309421e-06</v>
      </c>
      <c r="AG31" t="n">
        <v>32.66203703703704</v>
      </c>
      <c r="AH31" t="n">
        <v>985353.3747658823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3.5515</v>
      </c>
      <c r="E32" t="n">
        <v>28.16</v>
      </c>
      <c r="F32" t="n">
        <v>24.85</v>
      </c>
      <c r="G32" t="n">
        <v>59.63</v>
      </c>
      <c r="H32" t="n">
        <v>0.8</v>
      </c>
      <c r="I32" t="n">
        <v>25</v>
      </c>
      <c r="J32" t="n">
        <v>187.98</v>
      </c>
      <c r="K32" t="n">
        <v>52.44</v>
      </c>
      <c r="L32" t="n">
        <v>8.5</v>
      </c>
      <c r="M32" t="n">
        <v>23</v>
      </c>
      <c r="N32" t="n">
        <v>37.03</v>
      </c>
      <c r="O32" t="n">
        <v>23417.88</v>
      </c>
      <c r="P32" t="n">
        <v>279.06</v>
      </c>
      <c r="Q32" t="n">
        <v>1397.21</v>
      </c>
      <c r="R32" t="n">
        <v>94.65000000000001</v>
      </c>
      <c r="S32" t="n">
        <v>66.97</v>
      </c>
      <c r="T32" t="n">
        <v>11199.69</v>
      </c>
      <c r="U32" t="n">
        <v>0.71</v>
      </c>
      <c r="V32" t="n">
        <v>0.85</v>
      </c>
      <c r="W32" t="n">
        <v>5.34</v>
      </c>
      <c r="X32" t="n">
        <v>0.68</v>
      </c>
      <c r="Y32" t="n">
        <v>1</v>
      </c>
      <c r="Z32" t="n">
        <v>10</v>
      </c>
      <c r="AA32" t="n">
        <v>794.2365282553346</v>
      </c>
      <c r="AB32" t="n">
        <v>1086.70945720163</v>
      </c>
      <c r="AC32" t="n">
        <v>982.9954318126086</v>
      </c>
      <c r="AD32" t="n">
        <v>794236.5282553346</v>
      </c>
      <c r="AE32" t="n">
        <v>1086709.45720163</v>
      </c>
      <c r="AF32" t="n">
        <v>5.02515234959818e-06</v>
      </c>
      <c r="AG32" t="n">
        <v>32.5925925925926</v>
      </c>
      <c r="AH32" t="n">
        <v>982995.4318126086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3.5602</v>
      </c>
      <c r="E33" t="n">
        <v>28.09</v>
      </c>
      <c r="F33" t="n">
        <v>24.81</v>
      </c>
      <c r="G33" t="n">
        <v>62.04</v>
      </c>
      <c r="H33" t="n">
        <v>0.82</v>
      </c>
      <c r="I33" t="n">
        <v>24</v>
      </c>
      <c r="J33" t="n">
        <v>188.36</v>
      </c>
      <c r="K33" t="n">
        <v>52.44</v>
      </c>
      <c r="L33" t="n">
        <v>8.75</v>
      </c>
      <c r="M33" t="n">
        <v>22</v>
      </c>
      <c r="N33" t="n">
        <v>37.16</v>
      </c>
      <c r="O33" t="n">
        <v>23464.76</v>
      </c>
      <c r="P33" t="n">
        <v>276.8</v>
      </c>
      <c r="Q33" t="n">
        <v>1397.25</v>
      </c>
      <c r="R33" t="n">
        <v>93.63</v>
      </c>
      <c r="S33" t="n">
        <v>66.97</v>
      </c>
      <c r="T33" t="n">
        <v>10695.39</v>
      </c>
      <c r="U33" t="n">
        <v>0.72</v>
      </c>
      <c r="V33" t="n">
        <v>0.85</v>
      </c>
      <c r="W33" t="n">
        <v>5.33</v>
      </c>
      <c r="X33" t="n">
        <v>0.65</v>
      </c>
      <c r="Y33" t="n">
        <v>1</v>
      </c>
      <c r="Z33" t="n">
        <v>10</v>
      </c>
      <c r="AA33" t="n">
        <v>791.7782831962572</v>
      </c>
      <c r="AB33" t="n">
        <v>1083.345977861683</v>
      </c>
      <c r="AC33" t="n">
        <v>979.9529582201925</v>
      </c>
      <c r="AD33" t="n">
        <v>791778.2831962572</v>
      </c>
      <c r="AE33" t="n">
        <v>1083345.977861683</v>
      </c>
      <c r="AF33" t="n">
        <v>5.037462310302531e-06</v>
      </c>
      <c r="AG33" t="n">
        <v>32.51157407407408</v>
      </c>
      <c r="AH33" t="n">
        <v>979952.9582201925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3.5678</v>
      </c>
      <c r="E34" t="n">
        <v>28.03</v>
      </c>
      <c r="F34" t="n">
        <v>24.79</v>
      </c>
      <c r="G34" t="n">
        <v>64.67</v>
      </c>
      <c r="H34" t="n">
        <v>0.85</v>
      </c>
      <c r="I34" t="n">
        <v>23</v>
      </c>
      <c r="J34" t="n">
        <v>188.74</v>
      </c>
      <c r="K34" t="n">
        <v>52.44</v>
      </c>
      <c r="L34" t="n">
        <v>9</v>
      </c>
      <c r="M34" t="n">
        <v>21</v>
      </c>
      <c r="N34" t="n">
        <v>37.3</v>
      </c>
      <c r="O34" t="n">
        <v>23511.69</v>
      </c>
      <c r="P34" t="n">
        <v>274.42</v>
      </c>
      <c r="Q34" t="n">
        <v>1397.22</v>
      </c>
      <c r="R34" t="n">
        <v>92.87</v>
      </c>
      <c r="S34" t="n">
        <v>66.97</v>
      </c>
      <c r="T34" t="n">
        <v>10322.29</v>
      </c>
      <c r="U34" t="n">
        <v>0.72</v>
      </c>
      <c r="V34" t="n">
        <v>0.85</v>
      </c>
      <c r="W34" t="n">
        <v>5.33</v>
      </c>
      <c r="X34" t="n">
        <v>0.62</v>
      </c>
      <c r="Y34" t="n">
        <v>1</v>
      </c>
      <c r="Z34" t="n">
        <v>10</v>
      </c>
      <c r="AA34" t="n">
        <v>789.3318870830248</v>
      </c>
      <c r="AB34" t="n">
        <v>1079.998710772179</v>
      </c>
      <c r="AC34" t="n">
        <v>976.925149603792</v>
      </c>
      <c r="AD34" t="n">
        <v>789331.8870830247</v>
      </c>
      <c r="AE34" t="n">
        <v>1079998.710772179</v>
      </c>
      <c r="AF34" t="n">
        <v>5.048215839193689e-06</v>
      </c>
      <c r="AG34" t="n">
        <v>32.44212962962963</v>
      </c>
      <c r="AH34" t="n">
        <v>976925.149603792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3.5688</v>
      </c>
      <c r="E35" t="n">
        <v>28.02</v>
      </c>
      <c r="F35" t="n">
        <v>24.78</v>
      </c>
      <c r="G35" t="n">
        <v>64.65000000000001</v>
      </c>
      <c r="H35" t="n">
        <v>0.87</v>
      </c>
      <c r="I35" t="n">
        <v>23</v>
      </c>
      <c r="J35" t="n">
        <v>189.12</v>
      </c>
      <c r="K35" t="n">
        <v>52.44</v>
      </c>
      <c r="L35" t="n">
        <v>9.25</v>
      </c>
      <c r="M35" t="n">
        <v>21</v>
      </c>
      <c r="N35" t="n">
        <v>37.43</v>
      </c>
      <c r="O35" t="n">
        <v>23558.67</v>
      </c>
      <c r="P35" t="n">
        <v>272.86</v>
      </c>
      <c r="Q35" t="n">
        <v>1397.24</v>
      </c>
      <c r="R35" t="n">
        <v>92.59</v>
      </c>
      <c r="S35" t="n">
        <v>66.97</v>
      </c>
      <c r="T35" t="n">
        <v>10183.53</v>
      </c>
      <c r="U35" t="n">
        <v>0.72</v>
      </c>
      <c r="V35" t="n">
        <v>0.85</v>
      </c>
      <c r="W35" t="n">
        <v>5.33</v>
      </c>
      <c r="X35" t="n">
        <v>0.62</v>
      </c>
      <c r="Y35" t="n">
        <v>1</v>
      </c>
      <c r="Z35" t="n">
        <v>10</v>
      </c>
      <c r="AA35" t="n">
        <v>788.1456698365243</v>
      </c>
      <c r="AB35" t="n">
        <v>1078.375676003305</v>
      </c>
      <c r="AC35" t="n">
        <v>975.4570149953162</v>
      </c>
      <c r="AD35" t="n">
        <v>788145.6698365243</v>
      </c>
      <c r="AE35" t="n">
        <v>1078375.676003305</v>
      </c>
      <c r="AF35" t="n">
        <v>5.049630777205683e-06</v>
      </c>
      <c r="AG35" t="n">
        <v>32.43055555555556</v>
      </c>
      <c r="AH35" t="n">
        <v>975457.0149953162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3.5748</v>
      </c>
      <c r="E36" t="n">
        <v>27.97</v>
      </c>
      <c r="F36" t="n">
        <v>24.77</v>
      </c>
      <c r="G36" t="n">
        <v>67.56</v>
      </c>
      <c r="H36" t="n">
        <v>0.89</v>
      </c>
      <c r="I36" t="n">
        <v>22</v>
      </c>
      <c r="J36" t="n">
        <v>189.5</v>
      </c>
      <c r="K36" t="n">
        <v>52.44</v>
      </c>
      <c r="L36" t="n">
        <v>9.5</v>
      </c>
      <c r="M36" t="n">
        <v>20</v>
      </c>
      <c r="N36" t="n">
        <v>37.56</v>
      </c>
      <c r="O36" t="n">
        <v>23605.68</v>
      </c>
      <c r="P36" t="n">
        <v>270.83</v>
      </c>
      <c r="Q36" t="n">
        <v>1397.19</v>
      </c>
      <c r="R36" t="n">
        <v>92.41</v>
      </c>
      <c r="S36" t="n">
        <v>66.97</v>
      </c>
      <c r="T36" t="n">
        <v>10097.92</v>
      </c>
      <c r="U36" t="n">
        <v>0.72</v>
      </c>
      <c r="V36" t="n">
        <v>0.85</v>
      </c>
      <c r="W36" t="n">
        <v>5.33</v>
      </c>
      <c r="X36" t="n">
        <v>0.61</v>
      </c>
      <c r="Y36" t="n">
        <v>1</v>
      </c>
      <c r="Z36" t="n">
        <v>10</v>
      </c>
      <c r="AA36" t="n">
        <v>786.2279828707159</v>
      </c>
      <c r="AB36" t="n">
        <v>1075.751812094308</v>
      </c>
      <c r="AC36" t="n">
        <v>973.0835689751779</v>
      </c>
      <c r="AD36" t="n">
        <v>786227.9828707159</v>
      </c>
      <c r="AE36" t="n">
        <v>1075751.812094308</v>
      </c>
      <c r="AF36" t="n">
        <v>5.05812040527765e-06</v>
      </c>
      <c r="AG36" t="n">
        <v>32.37268518518518</v>
      </c>
      <c r="AH36" t="n">
        <v>973083.5689751778</v>
      </c>
    </row>
    <row r="37">
      <c r="A37" t="n">
        <v>35</v>
      </c>
      <c r="B37" t="n">
        <v>90</v>
      </c>
      <c r="C37" t="inlineStr">
        <is>
          <t xml:space="preserve">CONCLUIDO	</t>
        </is>
      </c>
      <c r="D37" t="n">
        <v>3.5842</v>
      </c>
      <c r="E37" t="n">
        <v>27.9</v>
      </c>
      <c r="F37" t="n">
        <v>24.73</v>
      </c>
      <c r="G37" t="n">
        <v>70.67</v>
      </c>
      <c r="H37" t="n">
        <v>0.91</v>
      </c>
      <c r="I37" t="n">
        <v>21</v>
      </c>
      <c r="J37" t="n">
        <v>189.88</v>
      </c>
      <c r="K37" t="n">
        <v>52.44</v>
      </c>
      <c r="L37" t="n">
        <v>9.75</v>
      </c>
      <c r="M37" t="n">
        <v>19</v>
      </c>
      <c r="N37" t="n">
        <v>37.69</v>
      </c>
      <c r="O37" t="n">
        <v>23652.75</v>
      </c>
      <c r="P37" t="n">
        <v>268.23</v>
      </c>
      <c r="Q37" t="n">
        <v>1397.26</v>
      </c>
      <c r="R37" t="n">
        <v>91.17</v>
      </c>
      <c r="S37" t="n">
        <v>66.97</v>
      </c>
      <c r="T37" t="n">
        <v>9482.700000000001</v>
      </c>
      <c r="U37" t="n">
        <v>0.73</v>
      </c>
      <c r="V37" t="n">
        <v>0.85</v>
      </c>
      <c r="W37" t="n">
        <v>5.32</v>
      </c>
      <c r="X37" t="n">
        <v>0.57</v>
      </c>
      <c r="Y37" t="n">
        <v>1</v>
      </c>
      <c r="Z37" t="n">
        <v>10</v>
      </c>
      <c r="AA37" t="n">
        <v>773.8502739025303</v>
      </c>
      <c r="AB37" t="n">
        <v>1058.816084618057</v>
      </c>
      <c r="AC37" t="n">
        <v>957.7641635598167</v>
      </c>
      <c r="AD37" t="n">
        <v>773850.2739025303</v>
      </c>
      <c r="AE37" t="n">
        <v>1058816.084618057</v>
      </c>
      <c r="AF37" t="n">
        <v>5.071420822590397e-06</v>
      </c>
      <c r="AG37" t="n">
        <v>32.29166666666666</v>
      </c>
      <c r="AH37" t="n">
        <v>957764.1635598167</v>
      </c>
    </row>
    <row r="38">
      <c r="A38" t="n">
        <v>36</v>
      </c>
      <c r="B38" t="n">
        <v>90</v>
      </c>
      <c r="C38" t="inlineStr">
        <is>
          <t xml:space="preserve">CONCLUIDO	</t>
        </is>
      </c>
      <c r="D38" t="n">
        <v>3.5907</v>
      </c>
      <c r="E38" t="n">
        <v>27.85</v>
      </c>
      <c r="F38" t="n">
        <v>24.72</v>
      </c>
      <c r="G38" t="n">
        <v>74.16</v>
      </c>
      <c r="H38" t="n">
        <v>0.93</v>
      </c>
      <c r="I38" t="n">
        <v>20</v>
      </c>
      <c r="J38" t="n">
        <v>190.26</v>
      </c>
      <c r="K38" t="n">
        <v>52.44</v>
      </c>
      <c r="L38" t="n">
        <v>10</v>
      </c>
      <c r="M38" t="n">
        <v>18</v>
      </c>
      <c r="N38" t="n">
        <v>37.82</v>
      </c>
      <c r="O38" t="n">
        <v>23699.85</v>
      </c>
      <c r="P38" t="n">
        <v>265.4</v>
      </c>
      <c r="Q38" t="n">
        <v>1397.17</v>
      </c>
      <c r="R38" t="n">
        <v>90.31</v>
      </c>
      <c r="S38" t="n">
        <v>66.97</v>
      </c>
      <c r="T38" t="n">
        <v>9057.219999999999</v>
      </c>
      <c r="U38" t="n">
        <v>0.74</v>
      </c>
      <c r="V38" t="n">
        <v>0.85</v>
      </c>
      <c r="W38" t="n">
        <v>5.33</v>
      </c>
      <c r="X38" t="n">
        <v>0.55</v>
      </c>
      <c r="Y38" t="n">
        <v>1</v>
      </c>
      <c r="Z38" t="n">
        <v>10</v>
      </c>
      <c r="AA38" t="n">
        <v>771.3691901139698</v>
      </c>
      <c r="AB38" t="n">
        <v>1055.421356320856</v>
      </c>
      <c r="AC38" t="n">
        <v>954.6934233667704</v>
      </c>
      <c r="AD38" t="n">
        <v>771369.1901139698</v>
      </c>
      <c r="AE38" t="n">
        <v>1055421.356320856</v>
      </c>
      <c r="AF38" t="n">
        <v>5.080617919668361e-06</v>
      </c>
      <c r="AG38" t="n">
        <v>32.2337962962963</v>
      </c>
      <c r="AH38" t="n">
        <v>954693.4233667704</v>
      </c>
    </row>
    <row r="39">
      <c r="A39" t="n">
        <v>37</v>
      </c>
      <c r="B39" t="n">
        <v>90</v>
      </c>
      <c r="C39" t="inlineStr">
        <is>
          <t xml:space="preserve">CONCLUIDO	</t>
        </is>
      </c>
      <c r="D39" t="n">
        <v>3.5932</v>
      </c>
      <c r="E39" t="n">
        <v>27.83</v>
      </c>
      <c r="F39" t="n">
        <v>24.7</v>
      </c>
      <c r="G39" t="n">
        <v>74.09999999999999</v>
      </c>
      <c r="H39" t="n">
        <v>0.95</v>
      </c>
      <c r="I39" t="n">
        <v>20</v>
      </c>
      <c r="J39" t="n">
        <v>190.65</v>
      </c>
      <c r="K39" t="n">
        <v>52.44</v>
      </c>
      <c r="L39" t="n">
        <v>10.25</v>
      </c>
      <c r="M39" t="n">
        <v>18</v>
      </c>
      <c r="N39" t="n">
        <v>37.95</v>
      </c>
      <c r="O39" t="n">
        <v>23747</v>
      </c>
      <c r="P39" t="n">
        <v>264.36</v>
      </c>
      <c r="Q39" t="n">
        <v>1397.2</v>
      </c>
      <c r="R39" t="n">
        <v>89.90000000000001</v>
      </c>
      <c r="S39" t="n">
        <v>66.97</v>
      </c>
      <c r="T39" t="n">
        <v>8853.219999999999</v>
      </c>
      <c r="U39" t="n">
        <v>0.74</v>
      </c>
      <c r="V39" t="n">
        <v>0.85</v>
      </c>
      <c r="W39" t="n">
        <v>5.33</v>
      </c>
      <c r="X39" t="n">
        <v>0.53</v>
      </c>
      <c r="Y39" t="n">
        <v>1</v>
      </c>
      <c r="Z39" t="n">
        <v>10</v>
      </c>
      <c r="AA39" t="n">
        <v>770.3771908110986</v>
      </c>
      <c r="AB39" t="n">
        <v>1054.064059110747</v>
      </c>
      <c r="AC39" t="n">
        <v>953.4656646974156</v>
      </c>
      <c r="AD39" t="n">
        <v>770377.1908110986</v>
      </c>
      <c r="AE39" t="n">
        <v>1054064.059110747</v>
      </c>
      <c r="AF39" t="n">
        <v>5.084155264698347e-06</v>
      </c>
      <c r="AG39" t="n">
        <v>32.21064814814815</v>
      </c>
      <c r="AH39" t="n">
        <v>953465.6646974157</v>
      </c>
    </row>
    <row r="40">
      <c r="A40" t="n">
        <v>38</v>
      </c>
      <c r="B40" t="n">
        <v>90</v>
      </c>
      <c r="C40" t="inlineStr">
        <is>
          <t xml:space="preserve">CONCLUIDO	</t>
        </is>
      </c>
      <c r="D40" t="n">
        <v>3.5992</v>
      </c>
      <c r="E40" t="n">
        <v>27.78</v>
      </c>
      <c r="F40" t="n">
        <v>24.69</v>
      </c>
      <c r="G40" t="n">
        <v>77.95999999999999</v>
      </c>
      <c r="H40" t="n">
        <v>0.98</v>
      </c>
      <c r="I40" t="n">
        <v>19</v>
      </c>
      <c r="J40" t="n">
        <v>191.03</v>
      </c>
      <c r="K40" t="n">
        <v>52.44</v>
      </c>
      <c r="L40" t="n">
        <v>10.5</v>
      </c>
      <c r="M40" t="n">
        <v>17</v>
      </c>
      <c r="N40" t="n">
        <v>38.09</v>
      </c>
      <c r="O40" t="n">
        <v>23794.2</v>
      </c>
      <c r="P40" t="n">
        <v>261.94</v>
      </c>
      <c r="Q40" t="n">
        <v>1397.2</v>
      </c>
      <c r="R40" t="n">
        <v>89.53</v>
      </c>
      <c r="S40" t="n">
        <v>66.97</v>
      </c>
      <c r="T40" t="n">
        <v>8671.1</v>
      </c>
      <c r="U40" t="n">
        <v>0.75</v>
      </c>
      <c r="V40" t="n">
        <v>0.85</v>
      </c>
      <c r="W40" t="n">
        <v>5.33</v>
      </c>
      <c r="X40" t="n">
        <v>0.52</v>
      </c>
      <c r="Y40" t="n">
        <v>1</v>
      </c>
      <c r="Z40" t="n">
        <v>10</v>
      </c>
      <c r="AA40" t="n">
        <v>768.223929726073</v>
      </c>
      <c r="AB40" t="n">
        <v>1051.117872299041</v>
      </c>
      <c r="AC40" t="n">
        <v>950.8006578200191</v>
      </c>
      <c r="AD40" t="n">
        <v>768223.9297260731</v>
      </c>
      <c r="AE40" t="n">
        <v>1051117.872299041</v>
      </c>
      <c r="AF40" t="n">
        <v>5.092644892770314e-06</v>
      </c>
      <c r="AG40" t="n">
        <v>32.15277777777778</v>
      </c>
      <c r="AH40" t="n">
        <v>950800.6578200191</v>
      </c>
    </row>
    <row r="41">
      <c r="A41" t="n">
        <v>39</v>
      </c>
      <c r="B41" t="n">
        <v>90</v>
      </c>
      <c r="C41" t="inlineStr">
        <is>
          <t xml:space="preserve">CONCLUIDO	</t>
        </is>
      </c>
      <c r="D41" t="n">
        <v>3.5982</v>
      </c>
      <c r="E41" t="n">
        <v>27.79</v>
      </c>
      <c r="F41" t="n">
        <v>24.7</v>
      </c>
      <c r="G41" t="n">
        <v>77.98999999999999</v>
      </c>
      <c r="H41" t="n">
        <v>1</v>
      </c>
      <c r="I41" t="n">
        <v>19</v>
      </c>
      <c r="J41" t="n">
        <v>191.41</v>
      </c>
      <c r="K41" t="n">
        <v>52.44</v>
      </c>
      <c r="L41" t="n">
        <v>10.75</v>
      </c>
      <c r="M41" t="n">
        <v>15</v>
      </c>
      <c r="N41" t="n">
        <v>38.22</v>
      </c>
      <c r="O41" t="n">
        <v>23841.44</v>
      </c>
      <c r="P41" t="n">
        <v>260.25</v>
      </c>
      <c r="Q41" t="n">
        <v>1397.25</v>
      </c>
      <c r="R41" t="n">
        <v>89.62</v>
      </c>
      <c r="S41" t="n">
        <v>66.97</v>
      </c>
      <c r="T41" t="n">
        <v>8715.57</v>
      </c>
      <c r="U41" t="n">
        <v>0.75</v>
      </c>
      <c r="V41" t="n">
        <v>0.85</v>
      </c>
      <c r="W41" t="n">
        <v>5.33</v>
      </c>
      <c r="X41" t="n">
        <v>0.53</v>
      </c>
      <c r="Y41" t="n">
        <v>1</v>
      </c>
      <c r="Z41" t="n">
        <v>10</v>
      </c>
      <c r="AA41" t="n">
        <v>767.2126811381594</v>
      </c>
      <c r="AB41" t="n">
        <v>1049.734237367918</v>
      </c>
      <c r="AC41" t="n">
        <v>949.549075064779</v>
      </c>
      <c r="AD41" t="n">
        <v>767212.6811381594</v>
      </c>
      <c r="AE41" t="n">
        <v>1049734.237367918</v>
      </c>
      <c r="AF41" t="n">
        <v>5.091229954758319e-06</v>
      </c>
      <c r="AG41" t="n">
        <v>32.16435185185185</v>
      </c>
      <c r="AH41" t="n">
        <v>949549.075064779</v>
      </c>
    </row>
    <row r="42">
      <c r="A42" t="n">
        <v>40</v>
      </c>
      <c r="B42" t="n">
        <v>90</v>
      </c>
      <c r="C42" t="inlineStr">
        <is>
          <t xml:space="preserve">CONCLUIDO	</t>
        </is>
      </c>
      <c r="D42" t="n">
        <v>3.6069</v>
      </c>
      <c r="E42" t="n">
        <v>27.72</v>
      </c>
      <c r="F42" t="n">
        <v>24.66</v>
      </c>
      <c r="G42" t="n">
        <v>82.20999999999999</v>
      </c>
      <c r="H42" t="n">
        <v>1.02</v>
      </c>
      <c r="I42" t="n">
        <v>18</v>
      </c>
      <c r="J42" t="n">
        <v>191.79</v>
      </c>
      <c r="K42" t="n">
        <v>52.44</v>
      </c>
      <c r="L42" t="n">
        <v>11</v>
      </c>
      <c r="M42" t="n">
        <v>13</v>
      </c>
      <c r="N42" t="n">
        <v>38.35</v>
      </c>
      <c r="O42" t="n">
        <v>23888.73</v>
      </c>
      <c r="P42" t="n">
        <v>257.83</v>
      </c>
      <c r="Q42" t="n">
        <v>1397.22</v>
      </c>
      <c r="R42" t="n">
        <v>88.7</v>
      </c>
      <c r="S42" t="n">
        <v>66.97</v>
      </c>
      <c r="T42" t="n">
        <v>8259.879999999999</v>
      </c>
      <c r="U42" t="n">
        <v>0.76</v>
      </c>
      <c r="V42" t="n">
        <v>0.85</v>
      </c>
      <c r="W42" t="n">
        <v>5.33</v>
      </c>
      <c r="X42" t="n">
        <v>0.5</v>
      </c>
      <c r="Y42" t="n">
        <v>1</v>
      </c>
      <c r="Z42" t="n">
        <v>10</v>
      </c>
      <c r="AA42" t="n">
        <v>764.7205924155977</v>
      </c>
      <c r="AB42" t="n">
        <v>1046.324451634514</v>
      </c>
      <c r="AC42" t="n">
        <v>946.4647144961068</v>
      </c>
      <c r="AD42" t="n">
        <v>764720.5924155978</v>
      </c>
      <c r="AE42" t="n">
        <v>1046324.451634514</v>
      </c>
      <c r="AF42" t="n">
        <v>5.103539915462671e-06</v>
      </c>
      <c r="AG42" t="n">
        <v>32.08333333333334</v>
      </c>
      <c r="AH42" t="n">
        <v>946464.7144961068</v>
      </c>
    </row>
    <row r="43">
      <c r="A43" t="n">
        <v>41</v>
      </c>
      <c r="B43" t="n">
        <v>90</v>
      </c>
      <c r="C43" t="inlineStr">
        <is>
          <t xml:space="preserve">CONCLUIDO	</t>
        </is>
      </c>
      <c r="D43" t="n">
        <v>3.6065</v>
      </c>
      <c r="E43" t="n">
        <v>27.73</v>
      </c>
      <c r="F43" t="n">
        <v>24.67</v>
      </c>
      <c r="G43" t="n">
        <v>82.22</v>
      </c>
      <c r="H43" t="n">
        <v>1.04</v>
      </c>
      <c r="I43" t="n">
        <v>18</v>
      </c>
      <c r="J43" t="n">
        <v>192.18</v>
      </c>
      <c r="K43" t="n">
        <v>52.44</v>
      </c>
      <c r="L43" t="n">
        <v>11.25</v>
      </c>
      <c r="M43" t="n">
        <v>12</v>
      </c>
      <c r="N43" t="n">
        <v>38.49</v>
      </c>
      <c r="O43" t="n">
        <v>23936.06</v>
      </c>
      <c r="P43" t="n">
        <v>256.49</v>
      </c>
      <c r="Q43" t="n">
        <v>1397.22</v>
      </c>
      <c r="R43" t="n">
        <v>88.79000000000001</v>
      </c>
      <c r="S43" t="n">
        <v>66.97</v>
      </c>
      <c r="T43" t="n">
        <v>8305.08</v>
      </c>
      <c r="U43" t="n">
        <v>0.75</v>
      </c>
      <c r="V43" t="n">
        <v>0.85</v>
      </c>
      <c r="W43" t="n">
        <v>5.33</v>
      </c>
      <c r="X43" t="n">
        <v>0.5</v>
      </c>
      <c r="Y43" t="n">
        <v>1</v>
      </c>
      <c r="Z43" t="n">
        <v>10</v>
      </c>
      <c r="AA43" t="n">
        <v>763.8982537254956</v>
      </c>
      <c r="AB43" t="n">
        <v>1045.199291559694</v>
      </c>
      <c r="AC43" t="n">
        <v>945.4469381196552</v>
      </c>
      <c r="AD43" t="n">
        <v>763898.2537254955</v>
      </c>
      <c r="AE43" t="n">
        <v>1045199.291559694</v>
      </c>
      <c r="AF43" t="n">
        <v>5.102973940257873e-06</v>
      </c>
      <c r="AG43" t="n">
        <v>32.09490740740741</v>
      </c>
      <c r="AH43" t="n">
        <v>945446.9381196552</v>
      </c>
    </row>
    <row r="44">
      <c r="A44" t="n">
        <v>42</v>
      </c>
      <c r="B44" t="n">
        <v>90</v>
      </c>
      <c r="C44" t="inlineStr">
        <is>
          <t xml:space="preserve">CONCLUIDO	</t>
        </is>
      </c>
      <c r="D44" t="n">
        <v>3.6155</v>
      </c>
      <c r="E44" t="n">
        <v>27.66</v>
      </c>
      <c r="F44" t="n">
        <v>24.63</v>
      </c>
      <c r="G44" t="n">
        <v>86.94</v>
      </c>
      <c r="H44" t="n">
        <v>1.06</v>
      </c>
      <c r="I44" t="n">
        <v>17</v>
      </c>
      <c r="J44" t="n">
        <v>192.56</v>
      </c>
      <c r="K44" t="n">
        <v>52.44</v>
      </c>
      <c r="L44" t="n">
        <v>11.5</v>
      </c>
      <c r="M44" t="n">
        <v>9</v>
      </c>
      <c r="N44" t="n">
        <v>38.62</v>
      </c>
      <c r="O44" t="n">
        <v>23983.44</v>
      </c>
      <c r="P44" t="n">
        <v>253.15</v>
      </c>
      <c r="Q44" t="n">
        <v>1397.25</v>
      </c>
      <c r="R44" t="n">
        <v>87.45</v>
      </c>
      <c r="S44" t="n">
        <v>66.97</v>
      </c>
      <c r="T44" t="n">
        <v>7643.52</v>
      </c>
      <c r="U44" t="n">
        <v>0.77</v>
      </c>
      <c r="V44" t="n">
        <v>0.85</v>
      </c>
      <c r="W44" t="n">
        <v>5.33</v>
      </c>
      <c r="X44" t="n">
        <v>0.47</v>
      </c>
      <c r="Y44" t="n">
        <v>1</v>
      </c>
      <c r="Z44" t="n">
        <v>10</v>
      </c>
      <c r="AA44" t="n">
        <v>760.7811618518995</v>
      </c>
      <c r="AB44" t="n">
        <v>1040.934348941852</v>
      </c>
      <c r="AC44" t="n">
        <v>941.5890356393754</v>
      </c>
      <c r="AD44" t="n">
        <v>760781.1618518995</v>
      </c>
      <c r="AE44" t="n">
        <v>1040934.348941852</v>
      </c>
      <c r="AF44" t="n">
        <v>5.115708382365823e-06</v>
      </c>
      <c r="AG44" t="n">
        <v>32.01388888888889</v>
      </c>
      <c r="AH44" t="n">
        <v>941589.0356393754</v>
      </c>
    </row>
    <row r="45">
      <c r="A45" t="n">
        <v>43</v>
      </c>
      <c r="B45" t="n">
        <v>90</v>
      </c>
      <c r="C45" t="inlineStr">
        <is>
          <t xml:space="preserve">CONCLUIDO	</t>
        </is>
      </c>
      <c r="D45" t="n">
        <v>3.6161</v>
      </c>
      <c r="E45" t="n">
        <v>27.65</v>
      </c>
      <c r="F45" t="n">
        <v>24.63</v>
      </c>
      <c r="G45" t="n">
        <v>86.93000000000001</v>
      </c>
      <c r="H45" t="n">
        <v>1.08</v>
      </c>
      <c r="I45" t="n">
        <v>17</v>
      </c>
      <c r="J45" t="n">
        <v>192.95</v>
      </c>
      <c r="K45" t="n">
        <v>52.44</v>
      </c>
      <c r="L45" t="n">
        <v>11.75</v>
      </c>
      <c r="M45" t="n">
        <v>5</v>
      </c>
      <c r="N45" t="n">
        <v>38.75</v>
      </c>
      <c r="O45" t="n">
        <v>24030.86</v>
      </c>
      <c r="P45" t="n">
        <v>253.16</v>
      </c>
      <c r="Q45" t="n">
        <v>1397.27</v>
      </c>
      <c r="R45" t="n">
        <v>87.08</v>
      </c>
      <c r="S45" t="n">
        <v>66.97</v>
      </c>
      <c r="T45" t="n">
        <v>7458.97</v>
      </c>
      <c r="U45" t="n">
        <v>0.77</v>
      </c>
      <c r="V45" t="n">
        <v>0.85</v>
      </c>
      <c r="W45" t="n">
        <v>5.34</v>
      </c>
      <c r="X45" t="n">
        <v>0.46</v>
      </c>
      <c r="Y45" t="n">
        <v>1</v>
      </c>
      <c r="Z45" t="n">
        <v>10</v>
      </c>
      <c r="AA45" t="n">
        <v>760.7414607300146</v>
      </c>
      <c r="AB45" t="n">
        <v>1040.880028115399</v>
      </c>
      <c r="AC45" t="n">
        <v>941.5398991163596</v>
      </c>
      <c r="AD45" t="n">
        <v>760741.4607300146</v>
      </c>
      <c r="AE45" t="n">
        <v>1040880.028115399</v>
      </c>
      <c r="AF45" t="n">
        <v>5.116557345173019e-06</v>
      </c>
      <c r="AG45" t="n">
        <v>32.00231481481482</v>
      </c>
      <c r="AH45" t="n">
        <v>941539.8991163597</v>
      </c>
    </row>
    <row r="46">
      <c r="A46" t="n">
        <v>44</v>
      </c>
      <c r="B46" t="n">
        <v>90</v>
      </c>
      <c r="C46" t="inlineStr">
        <is>
          <t xml:space="preserve">CONCLUIDO	</t>
        </is>
      </c>
      <c r="D46" t="n">
        <v>3.6167</v>
      </c>
      <c r="E46" t="n">
        <v>27.65</v>
      </c>
      <c r="F46" t="n">
        <v>24.62</v>
      </c>
      <c r="G46" t="n">
        <v>86.91</v>
      </c>
      <c r="H46" t="n">
        <v>1.1</v>
      </c>
      <c r="I46" t="n">
        <v>17</v>
      </c>
      <c r="J46" t="n">
        <v>193.33</v>
      </c>
      <c r="K46" t="n">
        <v>52.44</v>
      </c>
      <c r="L46" t="n">
        <v>12</v>
      </c>
      <c r="M46" t="n">
        <v>2</v>
      </c>
      <c r="N46" t="n">
        <v>38.89</v>
      </c>
      <c r="O46" t="n">
        <v>24078.33</v>
      </c>
      <c r="P46" t="n">
        <v>253.31</v>
      </c>
      <c r="Q46" t="n">
        <v>1397.22</v>
      </c>
      <c r="R46" t="n">
        <v>86.98999999999999</v>
      </c>
      <c r="S46" t="n">
        <v>66.97</v>
      </c>
      <c r="T46" t="n">
        <v>7411.21</v>
      </c>
      <c r="U46" t="n">
        <v>0.77</v>
      </c>
      <c r="V46" t="n">
        <v>0.85</v>
      </c>
      <c r="W46" t="n">
        <v>5.34</v>
      </c>
      <c r="X46" t="n">
        <v>0.46</v>
      </c>
      <c r="Y46" t="n">
        <v>1</v>
      </c>
      <c r="Z46" t="n">
        <v>10</v>
      </c>
      <c r="AA46" t="n">
        <v>760.7506558772773</v>
      </c>
      <c r="AB46" t="n">
        <v>1040.892609321545</v>
      </c>
      <c r="AC46" t="n">
        <v>941.5512795898488</v>
      </c>
      <c r="AD46" t="n">
        <v>760750.6558772773</v>
      </c>
      <c r="AE46" t="n">
        <v>1040892.609321545</v>
      </c>
      <c r="AF46" t="n">
        <v>5.117406307980216e-06</v>
      </c>
      <c r="AG46" t="n">
        <v>32.00231481481482</v>
      </c>
      <c r="AH46" t="n">
        <v>941551.2795898488</v>
      </c>
    </row>
    <row r="47">
      <c r="A47" t="n">
        <v>45</v>
      </c>
      <c r="B47" t="n">
        <v>90</v>
      </c>
      <c r="C47" t="inlineStr">
        <is>
          <t xml:space="preserve">CONCLUIDO	</t>
        </is>
      </c>
      <c r="D47" t="n">
        <v>3.6165</v>
      </c>
      <c r="E47" t="n">
        <v>27.65</v>
      </c>
      <c r="F47" t="n">
        <v>24.63</v>
      </c>
      <c r="G47" t="n">
        <v>86.92</v>
      </c>
      <c r="H47" t="n">
        <v>1.12</v>
      </c>
      <c r="I47" t="n">
        <v>17</v>
      </c>
      <c r="J47" t="n">
        <v>193.72</v>
      </c>
      <c r="K47" t="n">
        <v>52.44</v>
      </c>
      <c r="L47" t="n">
        <v>12.25</v>
      </c>
      <c r="M47" t="n">
        <v>1</v>
      </c>
      <c r="N47" t="n">
        <v>39.02</v>
      </c>
      <c r="O47" t="n">
        <v>24125.85</v>
      </c>
      <c r="P47" t="n">
        <v>253.58</v>
      </c>
      <c r="Q47" t="n">
        <v>1397.3</v>
      </c>
      <c r="R47" t="n">
        <v>86.98999999999999</v>
      </c>
      <c r="S47" t="n">
        <v>66.97</v>
      </c>
      <c r="T47" t="n">
        <v>7413.21</v>
      </c>
      <c r="U47" t="n">
        <v>0.77</v>
      </c>
      <c r="V47" t="n">
        <v>0.85</v>
      </c>
      <c r="W47" t="n">
        <v>5.34</v>
      </c>
      <c r="X47" t="n">
        <v>0.46</v>
      </c>
      <c r="Y47" t="n">
        <v>1</v>
      </c>
      <c r="Z47" t="n">
        <v>10</v>
      </c>
      <c r="AA47" t="n">
        <v>760.9914303157198</v>
      </c>
      <c r="AB47" t="n">
        <v>1041.222047530441</v>
      </c>
      <c r="AC47" t="n">
        <v>941.8492766784569</v>
      </c>
      <c r="AD47" t="n">
        <v>760991.4303157198</v>
      </c>
      <c r="AE47" t="n">
        <v>1041222.047530441</v>
      </c>
      <c r="AF47" t="n">
        <v>5.117123320377817e-06</v>
      </c>
      <c r="AG47" t="n">
        <v>32.00231481481482</v>
      </c>
      <c r="AH47" t="n">
        <v>941849.2766784569</v>
      </c>
    </row>
    <row r="48">
      <c r="A48" t="n">
        <v>46</v>
      </c>
      <c r="B48" t="n">
        <v>90</v>
      </c>
      <c r="C48" t="inlineStr">
        <is>
          <t xml:space="preserve">CONCLUIDO	</t>
        </is>
      </c>
      <c r="D48" t="n">
        <v>3.6164</v>
      </c>
      <c r="E48" t="n">
        <v>27.65</v>
      </c>
      <c r="F48" t="n">
        <v>24.63</v>
      </c>
      <c r="G48" t="n">
        <v>86.92</v>
      </c>
      <c r="H48" t="n">
        <v>1.14</v>
      </c>
      <c r="I48" t="n">
        <v>17</v>
      </c>
      <c r="J48" t="n">
        <v>194.1</v>
      </c>
      <c r="K48" t="n">
        <v>52.44</v>
      </c>
      <c r="L48" t="n">
        <v>12.5</v>
      </c>
      <c r="M48" t="n">
        <v>0</v>
      </c>
      <c r="N48" t="n">
        <v>39.16</v>
      </c>
      <c r="O48" t="n">
        <v>24173.41</v>
      </c>
      <c r="P48" t="n">
        <v>254.05</v>
      </c>
      <c r="Q48" t="n">
        <v>1397.35</v>
      </c>
      <c r="R48" t="n">
        <v>87.05</v>
      </c>
      <c r="S48" t="n">
        <v>66.97</v>
      </c>
      <c r="T48" t="n">
        <v>7439.42</v>
      </c>
      <c r="U48" t="n">
        <v>0.77</v>
      </c>
      <c r="V48" t="n">
        <v>0.85</v>
      </c>
      <c r="W48" t="n">
        <v>5.34</v>
      </c>
      <c r="X48" t="n">
        <v>0.46</v>
      </c>
      <c r="Y48" t="n">
        <v>1</v>
      </c>
      <c r="Z48" t="n">
        <v>10</v>
      </c>
      <c r="AA48" t="n">
        <v>761.3135030925621</v>
      </c>
      <c r="AB48" t="n">
        <v>1041.662721712564</v>
      </c>
      <c r="AC48" t="n">
        <v>942.2478935351288</v>
      </c>
      <c r="AD48" t="n">
        <v>761313.5030925621</v>
      </c>
      <c r="AE48" t="n">
        <v>1041662.721712564</v>
      </c>
      <c r="AF48" t="n">
        <v>5.116981826576618e-06</v>
      </c>
      <c r="AG48" t="n">
        <v>32.00231481481482</v>
      </c>
      <c r="AH48" t="n">
        <v>942247.8935351288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6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1.8385</v>
      </c>
      <c r="E2" t="n">
        <v>54.39</v>
      </c>
      <c r="F2" t="n">
        <v>35.65</v>
      </c>
      <c r="G2" t="n">
        <v>5.6</v>
      </c>
      <c r="H2" t="n">
        <v>0.08</v>
      </c>
      <c r="I2" t="n">
        <v>382</v>
      </c>
      <c r="J2" t="n">
        <v>213.37</v>
      </c>
      <c r="K2" t="n">
        <v>56.13</v>
      </c>
      <c r="L2" t="n">
        <v>1</v>
      </c>
      <c r="M2" t="n">
        <v>380</v>
      </c>
      <c r="N2" t="n">
        <v>46.25</v>
      </c>
      <c r="O2" t="n">
        <v>26550.29</v>
      </c>
      <c r="P2" t="n">
        <v>527.24</v>
      </c>
      <c r="Q2" t="n">
        <v>1398.08</v>
      </c>
      <c r="R2" t="n">
        <v>446.79</v>
      </c>
      <c r="S2" t="n">
        <v>66.97</v>
      </c>
      <c r="T2" t="n">
        <v>185484.66</v>
      </c>
      <c r="U2" t="n">
        <v>0.15</v>
      </c>
      <c r="V2" t="n">
        <v>0.59</v>
      </c>
      <c r="W2" t="n">
        <v>5.95</v>
      </c>
      <c r="X2" t="n">
        <v>11.47</v>
      </c>
      <c r="Y2" t="n">
        <v>1</v>
      </c>
      <c r="Z2" t="n">
        <v>10</v>
      </c>
      <c r="AA2" t="n">
        <v>1985.355440331704</v>
      </c>
      <c r="AB2" t="n">
        <v>2716.450901162234</v>
      </c>
      <c r="AC2" t="n">
        <v>2457.196639718095</v>
      </c>
      <c r="AD2" t="n">
        <v>1985355.440331704</v>
      </c>
      <c r="AE2" t="n">
        <v>2716450.901162234</v>
      </c>
      <c r="AF2" t="n">
        <v>2.39909505281852e-06</v>
      </c>
      <c r="AG2" t="n">
        <v>62.95138888888889</v>
      </c>
      <c r="AH2" t="n">
        <v>2457196.639718095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2.1461</v>
      </c>
      <c r="E3" t="n">
        <v>46.6</v>
      </c>
      <c r="F3" t="n">
        <v>32.33</v>
      </c>
      <c r="G3" t="n">
        <v>7.03</v>
      </c>
      <c r="H3" t="n">
        <v>0.1</v>
      </c>
      <c r="I3" t="n">
        <v>276</v>
      </c>
      <c r="J3" t="n">
        <v>213.78</v>
      </c>
      <c r="K3" t="n">
        <v>56.13</v>
      </c>
      <c r="L3" t="n">
        <v>1.25</v>
      </c>
      <c r="M3" t="n">
        <v>274</v>
      </c>
      <c r="N3" t="n">
        <v>46.4</v>
      </c>
      <c r="O3" t="n">
        <v>26600.32</v>
      </c>
      <c r="P3" t="n">
        <v>476.88</v>
      </c>
      <c r="Q3" t="n">
        <v>1397.78</v>
      </c>
      <c r="R3" t="n">
        <v>338.37</v>
      </c>
      <c r="S3" t="n">
        <v>66.97</v>
      </c>
      <c r="T3" t="n">
        <v>131807.27</v>
      </c>
      <c r="U3" t="n">
        <v>0.2</v>
      </c>
      <c r="V3" t="n">
        <v>0.65</v>
      </c>
      <c r="W3" t="n">
        <v>5.77</v>
      </c>
      <c r="X3" t="n">
        <v>8.15</v>
      </c>
      <c r="Y3" t="n">
        <v>1</v>
      </c>
      <c r="Z3" t="n">
        <v>10</v>
      </c>
      <c r="AA3" t="n">
        <v>1614.678868454093</v>
      </c>
      <c r="AB3" t="n">
        <v>2209.274862423079</v>
      </c>
      <c r="AC3" t="n">
        <v>1998.424770290164</v>
      </c>
      <c r="AD3" t="n">
        <v>1614678.868454093</v>
      </c>
      <c r="AE3" t="n">
        <v>2209274.86242308</v>
      </c>
      <c r="AF3" t="n">
        <v>2.800488383385273e-06</v>
      </c>
      <c r="AG3" t="n">
        <v>53.93518518518519</v>
      </c>
      <c r="AH3" t="n">
        <v>1998424.770290164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2.3654</v>
      </c>
      <c r="E4" t="n">
        <v>42.28</v>
      </c>
      <c r="F4" t="n">
        <v>30.5</v>
      </c>
      <c r="G4" t="n">
        <v>8.43</v>
      </c>
      <c r="H4" t="n">
        <v>0.12</v>
      </c>
      <c r="I4" t="n">
        <v>217</v>
      </c>
      <c r="J4" t="n">
        <v>214.19</v>
      </c>
      <c r="K4" t="n">
        <v>56.13</v>
      </c>
      <c r="L4" t="n">
        <v>1.5</v>
      </c>
      <c r="M4" t="n">
        <v>215</v>
      </c>
      <c r="N4" t="n">
        <v>46.56</v>
      </c>
      <c r="O4" t="n">
        <v>26650.41</v>
      </c>
      <c r="P4" t="n">
        <v>448.58</v>
      </c>
      <c r="Q4" t="n">
        <v>1397.43</v>
      </c>
      <c r="R4" t="n">
        <v>279.28</v>
      </c>
      <c r="S4" t="n">
        <v>66.97</v>
      </c>
      <c r="T4" t="n">
        <v>102556.71</v>
      </c>
      <c r="U4" t="n">
        <v>0.24</v>
      </c>
      <c r="V4" t="n">
        <v>0.6899999999999999</v>
      </c>
      <c r="W4" t="n">
        <v>5.64</v>
      </c>
      <c r="X4" t="n">
        <v>6.33</v>
      </c>
      <c r="Y4" t="n">
        <v>1</v>
      </c>
      <c r="Z4" t="n">
        <v>10</v>
      </c>
      <c r="AA4" t="n">
        <v>1428.434510593037</v>
      </c>
      <c r="AB4" t="n">
        <v>1954.447115476407</v>
      </c>
      <c r="AC4" t="n">
        <v>1767.917425859093</v>
      </c>
      <c r="AD4" t="n">
        <v>1428434.510593036</v>
      </c>
      <c r="AE4" t="n">
        <v>1954447.115476407</v>
      </c>
      <c r="AF4" t="n">
        <v>3.086657295587124e-06</v>
      </c>
      <c r="AG4" t="n">
        <v>48.93518518518519</v>
      </c>
      <c r="AH4" t="n">
        <v>1767917.425859093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2.5272</v>
      </c>
      <c r="E5" t="n">
        <v>39.57</v>
      </c>
      <c r="F5" t="n">
        <v>29.4</v>
      </c>
      <c r="G5" t="n">
        <v>9.85</v>
      </c>
      <c r="H5" t="n">
        <v>0.14</v>
      </c>
      <c r="I5" t="n">
        <v>179</v>
      </c>
      <c r="J5" t="n">
        <v>214.59</v>
      </c>
      <c r="K5" t="n">
        <v>56.13</v>
      </c>
      <c r="L5" t="n">
        <v>1.75</v>
      </c>
      <c r="M5" t="n">
        <v>177</v>
      </c>
      <c r="N5" t="n">
        <v>46.72</v>
      </c>
      <c r="O5" t="n">
        <v>26700.55</v>
      </c>
      <c r="P5" t="n">
        <v>431.2</v>
      </c>
      <c r="Q5" t="n">
        <v>1397.7</v>
      </c>
      <c r="R5" t="n">
        <v>243.36</v>
      </c>
      <c r="S5" t="n">
        <v>66.97</v>
      </c>
      <c r="T5" t="n">
        <v>84785.42999999999</v>
      </c>
      <c r="U5" t="n">
        <v>0.28</v>
      </c>
      <c r="V5" t="n">
        <v>0.72</v>
      </c>
      <c r="W5" t="n">
        <v>5.58</v>
      </c>
      <c r="X5" t="n">
        <v>5.23</v>
      </c>
      <c r="Y5" t="n">
        <v>1</v>
      </c>
      <c r="Z5" t="n">
        <v>10</v>
      </c>
      <c r="AA5" t="n">
        <v>1310.857533380306</v>
      </c>
      <c r="AB5" t="n">
        <v>1793.573108123803</v>
      </c>
      <c r="AC5" t="n">
        <v>1622.397007980134</v>
      </c>
      <c r="AD5" t="n">
        <v>1310857.533380306</v>
      </c>
      <c r="AE5" t="n">
        <v>1793573.108123803</v>
      </c>
      <c r="AF5" t="n">
        <v>3.297793319272756e-06</v>
      </c>
      <c r="AG5" t="n">
        <v>45.79861111111111</v>
      </c>
      <c r="AH5" t="n">
        <v>1622397.007980134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2.6666</v>
      </c>
      <c r="E6" t="n">
        <v>37.5</v>
      </c>
      <c r="F6" t="n">
        <v>28.51</v>
      </c>
      <c r="G6" t="n">
        <v>11.33</v>
      </c>
      <c r="H6" t="n">
        <v>0.17</v>
      </c>
      <c r="I6" t="n">
        <v>151</v>
      </c>
      <c r="J6" t="n">
        <v>215</v>
      </c>
      <c r="K6" t="n">
        <v>56.13</v>
      </c>
      <c r="L6" t="n">
        <v>2</v>
      </c>
      <c r="M6" t="n">
        <v>149</v>
      </c>
      <c r="N6" t="n">
        <v>46.87</v>
      </c>
      <c r="O6" t="n">
        <v>26750.75</v>
      </c>
      <c r="P6" t="n">
        <v>417.02</v>
      </c>
      <c r="Q6" t="n">
        <v>1397.67</v>
      </c>
      <c r="R6" t="n">
        <v>214.58</v>
      </c>
      <c r="S6" t="n">
        <v>66.97</v>
      </c>
      <c r="T6" t="n">
        <v>70537.55</v>
      </c>
      <c r="U6" t="n">
        <v>0.31</v>
      </c>
      <c r="V6" t="n">
        <v>0.74</v>
      </c>
      <c r="W6" t="n">
        <v>5.53</v>
      </c>
      <c r="X6" t="n">
        <v>4.34</v>
      </c>
      <c r="Y6" t="n">
        <v>1</v>
      </c>
      <c r="Z6" t="n">
        <v>10</v>
      </c>
      <c r="AA6" t="n">
        <v>1220.311322537862</v>
      </c>
      <c r="AB6" t="n">
        <v>1669.683787832276</v>
      </c>
      <c r="AC6" t="n">
        <v>1510.331510537477</v>
      </c>
      <c r="AD6" t="n">
        <v>1220311.322537862</v>
      </c>
      <c r="AE6" t="n">
        <v>1669683.787832275</v>
      </c>
      <c r="AF6" t="n">
        <v>3.479699139432072e-06</v>
      </c>
      <c r="AG6" t="n">
        <v>43.40277777777778</v>
      </c>
      <c r="AH6" t="n">
        <v>1510331.510537477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2.765</v>
      </c>
      <c r="E7" t="n">
        <v>36.17</v>
      </c>
      <c r="F7" t="n">
        <v>27.98</v>
      </c>
      <c r="G7" t="n">
        <v>12.72</v>
      </c>
      <c r="H7" t="n">
        <v>0.19</v>
      </c>
      <c r="I7" t="n">
        <v>132</v>
      </c>
      <c r="J7" t="n">
        <v>215.41</v>
      </c>
      <c r="K7" t="n">
        <v>56.13</v>
      </c>
      <c r="L7" t="n">
        <v>2.25</v>
      </c>
      <c r="M7" t="n">
        <v>130</v>
      </c>
      <c r="N7" t="n">
        <v>47.03</v>
      </c>
      <c r="O7" t="n">
        <v>26801</v>
      </c>
      <c r="P7" t="n">
        <v>408.1</v>
      </c>
      <c r="Q7" t="n">
        <v>1397.4</v>
      </c>
      <c r="R7" t="n">
        <v>196.7</v>
      </c>
      <c r="S7" t="n">
        <v>66.97</v>
      </c>
      <c r="T7" t="n">
        <v>61693.8</v>
      </c>
      <c r="U7" t="n">
        <v>0.34</v>
      </c>
      <c r="V7" t="n">
        <v>0.75</v>
      </c>
      <c r="W7" t="n">
        <v>5.52</v>
      </c>
      <c r="X7" t="n">
        <v>3.81</v>
      </c>
      <c r="Y7" t="n">
        <v>1</v>
      </c>
      <c r="Z7" t="n">
        <v>10</v>
      </c>
      <c r="AA7" t="n">
        <v>1169.165531105496</v>
      </c>
      <c r="AB7" t="n">
        <v>1599.703859601443</v>
      </c>
      <c r="AC7" t="n">
        <v>1447.030368439549</v>
      </c>
      <c r="AD7" t="n">
        <v>1169165.531105496</v>
      </c>
      <c r="AE7" t="n">
        <v>1599703.859601443</v>
      </c>
      <c r="AF7" t="n">
        <v>3.608103247779824e-06</v>
      </c>
      <c r="AG7" t="n">
        <v>41.86342592592593</v>
      </c>
      <c r="AH7" t="n">
        <v>1447030.368439549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2.8549</v>
      </c>
      <c r="E8" t="n">
        <v>35.03</v>
      </c>
      <c r="F8" t="n">
        <v>27.52</v>
      </c>
      <c r="G8" t="n">
        <v>14.23</v>
      </c>
      <c r="H8" t="n">
        <v>0.21</v>
      </c>
      <c r="I8" t="n">
        <v>116</v>
      </c>
      <c r="J8" t="n">
        <v>215.82</v>
      </c>
      <c r="K8" t="n">
        <v>56.13</v>
      </c>
      <c r="L8" t="n">
        <v>2.5</v>
      </c>
      <c r="M8" t="n">
        <v>114</v>
      </c>
      <c r="N8" t="n">
        <v>47.19</v>
      </c>
      <c r="O8" t="n">
        <v>26851.31</v>
      </c>
      <c r="P8" t="n">
        <v>400.11</v>
      </c>
      <c r="Q8" t="n">
        <v>1397.6</v>
      </c>
      <c r="R8" t="n">
        <v>181.38</v>
      </c>
      <c r="S8" t="n">
        <v>66.97</v>
      </c>
      <c r="T8" t="n">
        <v>54110.36</v>
      </c>
      <c r="U8" t="n">
        <v>0.37</v>
      </c>
      <c r="V8" t="n">
        <v>0.77</v>
      </c>
      <c r="W8" t="n">
        <v>5.49</v>
      </c>
      <c r="X8" t="n">
        <v>3.35</v>
      </c>
      <c r="Y8" t="n">
        <v>1</v>
      </c>
      <c r="Z8" t="n">
        <v>10</v>
      </c>
      <c r="AA8" t="n">
        <v>1122.995426369995</v>
      </c>
      <c r="AB8" t="n">
        <v>1536.531885421065</v>
      </c>
      <c r="AC8" t="n">
        <v>1389.887438812524</v>
      </c>
      <c r="AD8" t="n">
        <v>1122995.426369995</v>
      </c>
      <c r="AE8" t="n">
        <v>1536531.885421065</v>
      </c>
      <c r="AF8" t="n">
        <v>3.725415537825179e-06</v>
      </c>
      <c r="AG8" t="n">
        <v>40.54398148148149</v>
      </c>
      <c r="AH8" t="n">
        <v>1389887.438812524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2.9278</v>
      </c>
      <c r="E9" t="n">
        <v>34.16</v>
      </c>
      <c r="F9" t="n">
        <v>27.15</v>
      </c>
      <c r="G9" t="n">
        <v>15.66</v>
      </c>
      <c r="H9" t="n">
        <v>0.23</v>
      </c>
      <c r="I9" t="n">
        <v>104</v>
      </c>
      <c r="J9" t="n">
        <v>216.22</v>
      </c>
      <c r="K9" t="n">
        <v>56.13</v>
      </c>
      <c r="L9" t="n">
        <v>2.75</v>
      </c>
      <c r="M9" t="n">
        <v>102</v>
      </c>
      <c r="N9" t="n">
        <v>47.35</v>
      </c>
      <c r="O9" t="n">
        <v>26901.66</v>
      </c>
      <c r="P9" t="n">
        <v>393.61</v>
      </c>
      <c r="Q9" t="n">
        <v>1397.49</v>
      </c>
      <c r="R9" t="n">
        <v>169.56</v>
      </c>
      <c r="S9" t="n">
        <v>66.97</v>
      </c>
      <c r="T9" t="n">
        <v>48260.59</v>
      </c>
      <c r="U9" t="n">
        <v>0.39</v>
      </c>
      <c r="V9" t="n">
        <v>0.78</v>
      </c>
      <c r="W9" t="n">
        <v>5.47</v>
      </c>
      <c r="X9" t="n">
        <v>2.98</v>
      </c>
      <c r="Y9" t="n">
        <v>1</v>
      </c>
      <c r="Z9" t="n">
        <v>10</v>
      </c>
      <c r="AA9" t="n">
        <v>1083.015369004276</v>
      </c>
      <c r="AB9" t="n">
        <v>1481.82940713764</v>
      </c>
      <c r="AC9" t="n">
        <v>1340.405688281058</v>
      </c>
      <c r="AD9" t="n">
        <v>1083015.369004276</v>
      </c>
      <c r="AE9" t="n">
        <v>1481829.40713764</v>
      </c>
      <c r="AF9" t="n">
        <v>3.82054419126574e-06</v>
      </c>
      <c r="AG9" t="n">
        <v>39.53703703703703</v>
      </c>
      <c r="AH9" t="n">
        <v>1340405.688281058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2.9919</v>
      </c>
      <c r="E10" t="n">
        <v>33.42</v>
      </c>
      <c r="F10" t="n">
        <v>26.84</v>
      </c>
      <c r="G10" t="n">
        <v>17.13</v>
      </c>
      <c r="H10" t="n">
        <v>0.25</v>
      </c>
      <c r="I10" t="n">
        <v>94</v>
      </c>
      <c r="J10" t="n">
        <v>216.63</v>
      </c>
      <c r="K10" t="n">
        <v>56.13</v>
      </c>
      <c r="L10" t="n">
        <v>3</v>
      </c>
      <c r="M10" t="n">
        <v>92</v>
      </c>
      <c r="N10" t="n">
        <v>47.51</v>
      </c>
      <c r="O10" t="n">
        <v>26952.08</v>
      </c>
      <c r="P10" t="n">
        <v>387.98</v>
      </c>
      <c r="Q10" t="n">
        <v>1397.51</v>
      </c>
      <c r="R10" t="n">
        <v>159.51</v>
      </c>
      <c r="S10" t="n">
        <v>66.97</v>
      </c>
      <c r="T10" t="n">
        <v>43287.52</v>
      </c>
      <c r="U10" t="n">
        <v>0.42</v>
      </c>
      <c r="V10" t="n">
        <v>0.78</v>
      </c>
      <c r="W10" t="n">
        <v>5.45</v>
      </c>
      <c r="X10" t="n">
        <v>2.67</v>
      </c>
      <c r="Y10" t="n">
        <v>1</v>
      </c>
      <c r="Z10" t="n">
        <v>10</v>
      </c>
      <c r="AA10" t="n">
        <v>1056.221506002791</v>
      </c>
      <c r="AB10" t="n">
        <v>1445.168861717198</v>
      </c>
      <c r="AC10" t="n">
        <v>1307.243973862144</v>
      </c>
      <c r="AD10" t="n">
        <v>1056221.506002791</v>
      </c>
      <c r="AE10" t="n">
        <v>1445168.861717198</v>
      </c>
      <c r="AF10" t="n">
        <v>3.904189550463817e-06</v>
      </c>
      <c r="AG10" t="n">
        <v>38.68055555555556</v>
      </c>
      <c r="AH10" t="n">
        <v>1307243.973862144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3.0435</v>
      </c>
      <c r="E11" t="n">
        <v>32.86</v>
      </c>
      <c r="F11" t="n">
        <v>26.61</v>
      </c>
      <c r="G11" t="n">
        <v>18.57</v>
      </c>
      <c r="H11" t="n">
        <v>0.27</v>
      </c>
      <c r="I11" t="n">
        <v>86</v>
      </c>
      <c r="J11" t="n">
        <v>217.04</v>
      </c>
      <c r="K11" t="n">
        <v>56.13</v>
      </c>
      <c r="L11" t="n">
        <v>3.25</v>
      </c>
      <c r="M11" t="n">
        <v>84</v>
      </c>
      <c r="N11" t="n">
        <v>47.66</v>
      </c>
      <c r="O11" t="n">
        <v>27002.55</v>
      </c>
      <c r="P11" t="n">
        <v>383.5</v>
      </c>
      <c r="Q11" t="n">
        <v>1397.3</v>
      </c>
      <c r="R11" t="n">
        <v>152.43</v>
      </c>
      <c r="S11" t="n">
        <v>66.97</v>
      </c>
      <c r="T11" t="n">
        <v>39786.45</v>
      </c>
      <c r="U11" t="n">
        <v>0.44</v>
      </c>
      <c r="V11" t="n">
        <v>0.79</v>
      </c>
      <c r="W11" t="n">
        <v>5.43</v>
      </c>
      <c r="X11" t="n">
        <v>2.44</v>
      </c>
      <c r="Y11" t="n">
        <v>1</v>
      </c>
      <c r="Z11" t="n">
        <v>10</v>
      </c>
      <c r="AA11" t="n">
        <v>1033.478334800483</v>
      </c>
      <c r="AB11" t="n">
        <v>1414.050651520301</v>
      </c>
      <c r="AC11" t="n">
        <v>1279.095641971757</v>
      </c>
      <c r="AD11" t="n">
        <v>1033478.334800484</v>
      </c>
      <c r="AE11" t="n">
        <v>1414050.651520301</v>
      </c>
      <c r="AF11" t="n">
        <v>3.97152341215837e-06</v>
      </c>
      <c r="AG11" t="n">
        <v>38.03240740740741</v>
      </c>
      <c r="AH11" t="n">
        <v>1279095.641971757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3.0904</v>
      </c>
      <c r="E12" t="n">
        <v>32.36</v>
      </c>
      <c r="F12" t="n">
        <v>26.41</v>
      </c>
      <c r="G12" t="n">
        <v>20.06</v>
      </c>
      <c r="H12" t="n">
        <v>0.29</v>
      </c>
      <c r="I12" t="n">
        <v>79</v>
      </c>
      <c r="J12" t="n">
        <v>217.45</v>
      </c>
      <c r="K12" t="n">
        <v>56.13</v>
      </c>
      <c r="L12" t="n">
        <v>3.5</v>
      </c>
      <c r="M12" t="n">
        <v>77</v>
      </c>
      <c r="N12" t="n">
        <v>47.82</v>
      </c>
      <c r="O12" t="n">
        <v>27053.07</v>
      </c>
      <c r="P12" t="n">
        <v>379.4</v>
      </c>
      <c r="Q12" t="n">
        <v>1397.34</v>
      </c>
      <c r="R12" t="n">
        <v>145.25</v>
      </c>
      <c r="S12" t="n">
        <v>66.97</v>
      </c>
      <c r="T12" t="n">
        <v>36229.59</v>
      </c>
      <c r="U12" t="n">
        <v>0.46</v>
      </c>
      <c r="V12" t="n">
        <v>0.8</v>
      </c>
      <c r="W12" t="n">
        <v>5.43</v>
      </c>
      <c r="X12" t="n">
        <v>2.24</v>
      </c>
      <c r="Y12" t="n">
        <v>1</v>
      </c>
      <c r="Z12" t="n">
        <v>10</v>
      </c>
      <c r="AA12" t="n">
        <v>1012.208487913011</v>
      </c>
      <c r="AB12" t="n">
        <v>1384.948308649443</v>
      </c>
      <c r="AC12" t="n">
        <v>1252.770785859099</v>
      </c>
      <c r="AD12" t="n">
        <v>1012208.487913011</v>
      </c>
      <c r="AE12" t="n">
        <v>1384948.308649443</v>
      </c>
      <c r="AF12" t="n">
        <v>4.032724150791598e-06</v>
      </c>
      <c r="AG12" t="n">
        <v>37.4537037037037</v>
      </c>
      <c r="AH12" t="n">
        <v>1252770.785859099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3.1309</v>
      </c>
      <c r="E13" t="n">
        <v>31.94</v>
      </c>
      <c r="F13" t="n">
        <v>26.24</v>
      </c>
      <c r="G13" t="n">
        <v>21.57</v>
      </c>
      <c r="H13" t="n">
        <v>0.31</v>
      </c>
      <c r="I13" t="n">
        <v>73</v>
      </c>
      <c r="J13" t="n">
        <v>217.86</v>
      </c>
      <c r="K13" t="n">
        <v>56.13</v>
      </c>
      <c r="L13" t="n">
        <v>3.75</v>
      </c>
      <c r="M13" t="n">
        <v>71</v>
      </c>
      <c r="N13" t="n">
        <v>47.98</v>
      </c>
      <c r="O13" t="n">
        <v>27103.65</v>
      </c>
      <c r="P13" t="n">
        <v>376.09</v>
      </c>
      <c r="Q13" t="n">
        <v>1397.38</v>
      </c>
      <c r="R13" t="n">
        <v>140.54</v>
      </c>
      <c r="S13" t="n">
        <v>66.97</v>
      </c>
      <c r="T13" t="n">
        <v>33907.35</v>
      </c>
      <c r="U13" t="n">
        <v>0.48</v>
      </c>
      <c r="V13" t="n">
        <v>0.8</v>
      </c>
      <c r="W13" t="n">
        <v>5.4</v>
      </c>
      <c r="X13" t="n">
        <v>2.08</v>
      </c>
      <c r="Y13" t="n">
        <v>1</v>
      </c>
      <c r="Z13" t="n">
        <v>10</v>
      </c>
      <c r="AA13" t="n">
        <v>1002.81673131761</v>
      </c>
      <c r="AB13" t="n">
        <v>1372.098092940556</v>
      </c>
      <c r="AC13" t="n">
        <v>1241.146976702077</v>
      </c>
      <c r="AD13" t="n">
        <v>1002816.73131761</v>
      </c>
      <c r="AE13" t="n">
        <v>1372098.092940556</v>
      </c>
      <c r="AF13" t="n">
        <v>4.085573402703021e-06</v>
      </c>
      <c r="AG13" t="n">
        <v>36.9675925925926</v>
      </c>
      <c r="AH13" t="n">
        <v>1241146.976702077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3.1672</v>
      </c>
      <c r="E14" t="n">
        <v>31.57</v>
      </c>
      <c r="F14" t="n">
        <v>26.09</v>
      </c>
      <c r="G14" t="n">
        <v>23.02</v>
      </c>
      <c r="H14" t="n">
        <v>0.33</v>
      </c>
      <c r="I14" t="n">
        <v>68</v>
      </c>
      <c r="J14" t="n">
        <v>218.27</v>
      </c>
      <c r="K14" t="n">
        <v>56.13</v>
      </c>
      <c r="L14" t="n">
        <v>4</v>
      </c>
      <c r="M14" t="n">
        <v>66</v>
      </c>
      <c r="N14" t="n">
        <v>48.15</v>
      </c>
      <c r="O14" t="n">
        <v>27154.29</v>
      </c>
      <c r="P14" t="n">
        <v>372.18</v>
      </c>
      <c r="Q14" t="n">
        <v>1397.38</v>
      </c>
      <c r="R14" t="n">
        <v>135.14</v>
      </c>
      <c r="S14" t="n">
        <v>66.97</v>
      </c>
      <c r="T14" t="n">
        <v>31230.34</v>
      </c>
      <c r="U14" t="n">
        <v>0.5</v>
      </c>
      <c r="V14" t="n">
        <v>0.8100000000000001</v>
      </c>
      <c r="W14" t="n">
        <v>5.41</v>
      </c>
      <c r="X14" t="n">
        <v>1.92</v>
      </c>
      <c r="Y14" t="n">
        <v>1</v>
      </c>
      <c r="Z14" t="n">
        <v>10</v>
      </c>
      <c r="AA14" t="n">
        <v>984.2152623301514</v>
      </c>
      <c r="AB14" t="n">
        <v>1346.646742433022</v>
      </c>
      <c r="AC14" t="n">
        <v>1218.124667365787</v>
      </c>
      <c r="AD14" t="n">
        <v>984215.2623301514</v>
      </c>
      <c r="AE14" t="n">
        <v>1346646.742433022</v>
      </c>
      <c r="AF14" t="n">
        <v>4.132941991453258e-06</v>
      </c>
      <c r="AG14" t="n">
        <v>36.53935185185185</v>
      </c>
      <c r="AH14" t="n">
        <v>1218124.667365787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3.194</v>
      </c>
      <c r="E15" t="n">
        <v>31.31</v>
      </c>
      <c r="F15" t="n">
        <v>25.99</v>
      </c>
      <c r="G15" t="n">
        <v>24.37</v>
      </c>
      <c r="H15" t="n">
        <v>0.35</v>
      </c>
      <c r="I15" t="n">
        <v>64</v>
      </c>
      <c r="J15" t="n">
        <v>218.68</v>
      </c>
      <c r="K15" t="n">
        <v>56.13</v>
      </c>
      <c r="L15" t="n">
        <v>4.25</v>
      </c>
      <c r="M15" t="n">
        <v>62</v>
      </c>
      <c r="N15" t="n">
        <v>48.31</v>
      </c>
      <c r="O15" t="n">
        <v>27204.98</v>
      </c>
      <c r="P15" t="n">
        <v>370.01</v>
      </c>
      <c r="Q15" t="n">
        <v>1397.35</v>
      </c>
      <c r="R15" t="n">
        <v>132.14</v>
      </c>
      <c r="S15" t="n">
        <v>66.97</v>
      </c>
      <c r="T15" t="n">
        <v>29753.04</v>
      </c>
      <c r="U15" t="n">
        <v>0.51</v>
      </c>
      <c r="V15" t="n">
        <v>0.8100000000000001</v>
      </c>
      <c r="W15" t="n">
        <v>5.4</v>
      </c>
      <c r="X15" t="n">
        <v>1.83</v>
      </c>
      <c r="Y15" t="n">
        <v>1</v>
      </c>
      <c r="Z15" t="n">
        <v>10</v>
      </c>
      <c r="AA15" t="n">
        <v>968.5543197533353</v>
      </c>
      <c r="AB15" t="n">
        <v>1325.218749887398</v>
      </c>
      <c r="AC15" t="n">
        <v>1198.741732354341</v>
      </c>
      <c r="AD15" t="n">
        <v>968554.3197533353</v>
      </c>
      <c r="AE15" t="n">
        <v>1325218.749887398</v>
      </c>
      <c r="AF15" t="n">
        <v>4.167913842100817e-06</v>
      </c>
      <c r="AG15" t="n">
        <v>36.23842592592592</v>
      </c>
      <c r="AH15" t="n">
        <v>1198741.732354341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3.2249</v>
      </c>
      <c r="E16" t="n">
        <v>31.01</v>
      </c>
      <c r="F16" t="n">
        <v>25.86</v>
      </c>
      <c r="G16" t="n">
        <v>25.86</v>
      </c>
      <c r="H16" t="n">
        <v>0.36</v>
      </c>
      <c r="I16" t="n">
        <v>60</v>
      </c>
      <c r="J16" t="n">
        <v>219.09</v>
      </c>
      <c r="K16" t="n">
        <v>56.13</v>
      </c>
      <c r="L16" t="n">
        <v>4.5</v>
      </c>
      <c r="M16" t="n">
        <v>58</v>
      </c>
      <c r="N16" t="n">
        <v>48.47</v>
      </c>
      <c r="O16" t="n">
        <v>27255.72</v>
      </c>
      <c r="P16" t="n">
        <v>367.02</v>
      </c>
      <c r="Q16" t="n">
        <v>1397.4</v>
      </c>
      <c r="R16" t="n">
        <v>128.12</v>
      </c>
      <c r="S16" t="n">
        <v>66.97</v>
      </c>
      <c r="T16" t="n">
        <v>27759.45</v>
      </c>
      <c r="U16" t="n">
        <v>0.52</v>
      </c>
      <c r="V16" t="n">
        <v>0.8100000000000001</v>
      </c>
      <c r="W16" t="n">
        <v>5.38</v>
      </c>
      <c r="X16" t="n">
        <v>1.7</v>
      </c>
      <c r="Y16" t="n">
        <v>1</v>
      </c>
      <c r="Z16" t="n">
        <v>10</v>
      </c>
      <c r="AA16" t="n">
        <v>961.4503772789648</v>
      </c>
      <c r="AB16" t="n">
        <v>1315.498822390141</v>
      </c>
      <c r="AC16" t="n">
        <v>1189.949461095418</v>
      </c>
      <c r="AD16" t="n">
        <v>961450.3772789647</v>
      </c>
      <c r="AE16" t="n">
        <v>1315498.822390141</v>
      </c>
      <c r="AF16" t="n">
        <v>4.208235863929531e-06</v>
      </c>
      <c r="AG16" t="n">
        <v>35.8912037037037</v>
      </c>
      <c r="AH16" t="n">
        <v>1189949.461095418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3.255</v>
      </c>
      <c r="E17" t="n">
        <v>30.72</v>
      </c>
      <c r="F17" t="n">
        <v>25.75</v>
      </c>
      <c r="G17" t="n">
        <v>27.58</v>
      </c>
      <c r="H17" t="n">
        <v>0.38</v>
      </c>
      <c r="I17" t="n">
        <v>56</v>
      </c>
      <c r="J17" t="n">
        <v>219.51</v>
      </c>
      <c r="K17" t="n">
        <v>56.13</v>
      </c>
      <c r="L17" t="n">
        <v>4.75</v>
      </c>
      <c r="M17" t="n">
        <v>54</v>
      </c>
      <c r="N17" t="n">
        <v>48.63</v>
      </c>
      <c r="O17" t="n">
        <v>27306.53</v>
      </c>
      <c r="P17" t="n">
        <v>364.18</v>
      </c>
      <c r="Q17" t="n">
        <v>1397.39</v>
      </c>
      <c r="R17" t="n">
        <v>123.74</v>
      </c>
      <c r="S17" t="n">
        <v>66.97</v>
      </c>
      <c r="T17" t="n">
        <v>25592.22</v>
      </c>
      <c r="U17" t="n">
        <v>0.54</v>
      </c>
      <c r="V17" t="n">
        <v>0.82</v>
      </c>
      <c r="W17" t="n">
        <v>5.39</v>
      </c>
      <c r="X17" t="n">
        <v>1.58</v>
      </c>
      <c r="Y17" t="n">
        <v>1</v>
      </c>
      <c r="Z17" t="n">
        <v>10</v>
      </c>
      <c r="AA17" t="n">
        <v>945.1312946095306</v>
      </c>
      <c r="AB17" t="n">
        <v>1293.170333534705</v>
      </c>
      <c r="AC17" t="n">
        <v>1169.751971878114</v>
      </c>
      <c r="AD17" t="n">
        <v>945131.2946095306</v>
      </c>
      <c r="AE17" t="n">
        <v>1293170.333534705</v>
      </c>
      <c r="AF17" t="n">
        <v>4.24751394991802e-06</v>
      </c>
      <c r="AG17" t="n">
        <v>35.55555555555556</v>
      </c>
      <c r="AH17" t="n">
        <v>1169751.971878114</v>
      </c>
    </row>
    <row r="18">
      <c r="A18" t="n">
        <v>16</v>
      </c>
      <c r="B18" t="n">
        <v>110</v>
      </c>
      <c r="C18" t="inlineStr">
        <is>
          <t xml:space="preserve">CONCLUIDO	</t>
        </is>
      </c>
      <c r="D18" t="n">
        <v>3.2763</v>
      </c>
      <c r="E18" t="n">
        <v>30.52</v>
      </c>
      <c r="F18" t="n">
        <v>25.67</v>
      </c>
      <c r="G18" t="n">
        <v>29.06</v>
      </c>
      <c r="H18" t="n">
        <v>0.4</v>
      </c>
      <c r="I18" t="n">
        <v>53</v>
      </c>
      <c r="J18" t="n">
        <v>219.92</v>
      </c>
      <c r="K18" t="n">
        <v>56.13</v>
      </c>
      <c r="L18" t="n">
        <v>5</v>
      </c>
      <c r="M18" t="n">
        <v>51</v>
      </c>
      <c r="N18" t="n">
        <v>48.79</v>
      </c>
      <c r="O18" t="n">
        <v>27357.39</v>
      </c>
      <c r="P18" t="n">
        <v>361.82</v>
      </c>
      <c r="Q18" t="n">
        <v>1397.38</v>
      </c>
      <c r="R18" t="n">
        <v>121.91</v>
      </c>
      <c r="S18" t="n">
        <v>66.97</v>
      </c>
      <c r="T18" t="n">
        <v>24694.03</v>
      </c>
      <c r="U18" t="n">
        <v>0.55</v>
      </c>
      <c r="V18" t="n">
        <v>0.82</v>
      </c>
      <c r="W18" t="n">
        <v>5.37</v>
      </c>
      <c r="X18" t="n">
        <v>1.5</v>
      </c>
      <c r="Y18" t="n">
        <v>1</v>
      </c>
      <c r="Z18" t="n">
        <v>10</v>
      </c>
      <c r="AA18" t="n">
        <v>940.1975005260716</v>
      </c>
      <c r="AB18" t="n">
        <v>1286.419698806083</v>
      </c>
      <c r="AC18" t="n">
        <v>1163.645608253417</v>
      </c>
      <c r="AD18" t="n">
        <v>940197.5005260716</v>
      </c>
      <c r="AE18" t="n">
        <v>1286419.698806083</v>
      </c>
      <c r="AF18" t="n">
        <v>4.275308741664028e-06</v>
      </c>
      <c r="AG18" t="n">
        <v>35.32407407407408</v>
      </c>
      <c r="AH18" t="n">
        <v>1163645.608253417</v>
      </c>
    </row>
    <row r="19">
      <c r="A19" t="n">
        <v>17</v>
      </c>
      <c r="B19" t="n">
        <v>110</v>
      </c>
      <c r="C19" t="inlineStr">
        <is>
          <t xml:space="preserve">CONCLUIDO	</t>
        </is>
      </c>
      <c r="D19" t="n">
        <v>3.2987</v>
      </c>
      <c r="E19" t="n">
        <v>30.32</v>
      </c>
      <c r="F19" t="n">
        <v>25.59</v>
      </c>
      <c r="G19" t="n">
        <v>30.71</v>
      </c>
      <c r="H19" t="n">
        <v>0.42</v>
      </c>
      <c r="I19" t="n">
        <v>50</v>
      </c>
      <c r="J19" t="n">
        <v>220.33</v>
      </c>
      <c r="K19" t="n">
        <v>56.13</v>
      </c>
      <c r="L19" t="n">
        <v>5.25</v>
      </c>
      <c r="M19" t="n">
        <v>48</v>
      </c>
      <c r="N19" t="n">
        <v>48.95</v>
      </c>
      <c r="O19" t="n">
        <v>27408.3</v>
      </c>
      <c r="P19" t="n">
        <v>359.13</v>
      </c>
      <c r="Q19" t="n">
        <v>1397.21</v>
      </c>
      <c r="R19" t="n">
        <v>118.83</v>
      </c>
      <c r="S19" t="n">
        <v>66.97</v>
      </c>
      <c r="T19" t="n">
        <v>23165.1</v>
      </c>
      <c r="U19" t="n">
        <v>0.5600000000000001</v>
      </c>
      <c r="V19" t="n">
        <v>0.82</v>
      </c>
      <c r="W19" t="n">
        <v>5.38</v>
      </c>
      <c r="X19" t="n">
        <v>1.43</v>
      </c>
      <c r="Y19" t="n">
        <v>1</v>
      </c>
      <c r="Z19" t="n">
        <v>10</v>
      </c>
      <c r="AA19" t="n">
        <v>935.0523360551265</v>
      </c>
      <c r="AB19" t="n">
        <v>1279.3798577883</v>
      </c>
      <c r="AC19" t="n">
        <v>1157.277639781892</v>
      </c>
      <c r="AD19" t="n">
        <v>935052.3360551265</v>
      </c>
      <c r="AE19" t="n">
        <v>1279379.8577883</v>
      </c>
      <c r="AF19" t="n">
        <v>4.304538945190345e-06</v>
      </c>
      <c r="AG19" t="n">
        <v>35.0925925925926</v>
      </c>
      <c r="AH19" t="n">
        <v>1157277.639781892</v>
      </c>
    </row>
    <row r="20">
      <c r="A20" t="n">
        <v>18</v>
      </c>
      <c r="B20" t="n">
        <v>110</v>
      </c>
      <c r="C20" t="inlineStr">
        <is>
          <t xml:space="preserve">CONCLUIDO	</t>
        </is>
      </c>
      <c r="D20" t="n">
        <v>3.3147</v>
      </c>
      <c r="E20" t="n">
        <v>30.17</v>
      </c>
      <c r="F20" t="n">
        <v>25.53</v>
      </c>
      <c r="G20" t="n">
        <v>31.91</v>
      </c>
      <c r="H20" t="n">
        <v>0.44</v>
      </c>
      <c r="I20" t="n">
        <v>48</v>
      </c>
      <c r="J20" t="n">
        <v>220.74</v>
      </c>
      <c r="K20" t="n">
        <v>56.13</v>
      </c>
      <c r="L20" t="n">
        <v>5.5</v>
      </c>
      <c r="M20" t="n">
        <v>46</v>
      </c>
      <c r="N20" t="n">
        <v>49.12</v>
      </c>
      <c r="O20" t="n">
        <v>27459.27</v>
      </c>
      <c r="P20" t="n">
        <v>357.56</v>
      </c>
      <c r="Q20" t="n">
        <v>1397.35</v>
      </c>
      <c r="R20" t="n">
        <v>116.99</v>
      </c>
      <c r="S20" t="n">
        <v>66.97</v>
      </c>
      <c r="T20" t="n">
        <v>22257.01</v>
      </c>
      <c r="U20" t="n">
        <v>0.57</v>
      </c>
      <c r="V20" t="n">
        <v>0.82</v>
      </c>
      <c r="W20" t="n">
        <v>5.37</v>
      </c>
      <c r="X20" t="n">
        <v>1.36</v>
      </c>
      <c r="Y20" t="n">
        <v>1</v>
      </c>
      <c r="Z20" t="n">
        <v>10</v>
      </c>
      <c r="AA20" t="n">
        <v>921.7902593303136</v>
      </c>
      <c r="AB20" t="n">
        <v>1261.234099331878</v>
      </c>
      <c r="AC20" t="n">
        <v>1140.863687044819</v>
      </c>
      <c r="AD20" t="n">
        <v>921790.2593303135</v>
      </c>
      <c r="AE20" t="n">
        <v>1261234.099331878</v>
      </c>
      <c r="AF20" t="n">
        <v>4.325417661994858e-06</v>
      </c>
      <c r="AG20" t="n">
        <v>34.91898148148149</v>
      </c>
      <c r="AH20" t="n">
        <v>1140863.687044819</v>
      </c>
    </row>
    <row r="21">
      <c r="A21" t="n">
        <v>19</v>
      </c>
      <c r="B21" t="n">
        <v>110</v>
      </c>
      <c r="C21" t="inlineStr">
        <is>
          <t xml:space="preserve">CONCLUIDO	</t>
        </is>
      </c>
      <c r="D21" t="n">
        <v>3.3318</v>
      </c>
      <c r="E21" t="n">
        <v>30.01</v>
      </c>
      <c r="F21" t="n">
        <v>25.46</v>
      </c>
      <c r="G21" t="n">
        <v>33.21</v>
      </c>
      <c r="H21" t="n">
        <v>0.46</v>
      </c>
      <c r="I21" t="n">
        <v>46</v>
      </c>
      <c r="J21" t="n">
        <v>221.16</v>
      </c>
      <c r="K21" t="n">
        <v>56.13</v>
      </c>
      <c r="L21" t="n">
        <v>5.75</v>
      </c>
      <c r="M21" t="n">
        <v>44</v>
      </c>
      <c r="N21" t="n">
        <v>49.28</v>
      </c>
      <c r="O21" t="n">
        <v>27510.3</v>
      </c>
      <c r="P21" t="n">
        <v>355.31</v>
      </c>
      <c r="Q21" t="n">
        <v>1397.3</v>
      </c>
      <c r="R21" t="n">
        <v>114.47</v>
      </c>
      <c r="S21" t="n">
        <v>66.97</v>
      </c>
      <c r="T21" t="n">
        <v>21008.68</v>
      </c>
      <c r="U21" t="n">
        <v>0.59</v>
      </c>
      <c r="V21" t="n">
        <v>0.83</v>
      </c>
      <c r="W21" t="n">
        <v>5.37</v>
      </c>
      <c r="X21" t="n">
        <v>1.29</v>
      </c>
      <c r="Y21" t="n">
        <v>1</v>
      </c>
      <c r="Z21" t="n">
        <v>10</v>
      </c>
      <c r="AA21" t="n">
        <v>917.7556654621637</v>
      </c>
      <c r="AB21" t="n">
        <v>1255.713790007757</v>
      </c>
      <c r="AC21" t="n">
        <v>1135.870228294789</v>
      </c>
      <c r="AD21" t="n">
        <v>917755.6654621637</v>
      </c>
      <c r="AE21" t="n">
        <v>1255713.790007757</v>
      </c>
      <c r="AF21" t="n">
        <v>4.34773179057968e-06</v>
      </c>
      <c r="AG21" t="n">
        <v>34.7337962962963</v>
      </c>
      <c r="AH21" t="n">
        <v>1135870.228294789</v>
      </c>
    </row>
    <row r="22">
      <c r="A22" t="n">
        <v>20</v>
      </c>
      <c r="B22" t="n">
        <v>110</v>
      </c>
      <c r="C22" t="inlineStr">
        <is>
          <t xml:space="preserve">CONCLUIDO	</t>
        </is>
      </c>
      <c r="D22" t="n">
        <v>3.3463</v>
      </c>
      <c r="E22" t="n">
        <v>29.88</v>
      </c>
      <c r="F22" t="n">
        <v>25.41</v>
      </c>
      <c r="G22" t="n">
        <v>34.65</v>
      </c>
      <c r="H22" t="n">
        <v>0.48</v>
      </c>
      <c r="I22" t="n">
        <v>44</v>
      </c>
      <c r="J22" t="n">
        <v>221.57</v>
      </c>
      <c r="K22" t="n">
        <v>56.13</v>
      </c>
      <c r="L22" t="n">
        <v>6</v>
      </c>
      <c r="M22" t="n">
        <v>42</v>
      </c>
      <c r="N22" t="n">
        <v>49.45</v>
      </c>
      <c r="O22" t="n">
        <v>27561.39</v>
      </c>
      <c r="P22" t="n">
        <v>353.59</v>
      </c>
      <c r="Q22" t="n">
        <v>1397.33</v>
      </c>
      <c r="R22" t="n">
        <v>113.1</v>
      </c>
      <c r="S22" t="n">
        <v>66.97</v>
      </c>
      <c r="T22" t="n">
        <v>20331.51</v>
      </c>
      <c r="U22" t="n">
        <v>0.59</v>
      </c>
      <c r="V22" t="n">
        <v>0.83</v>
      </c>
      <c r="W22" t="n">
        <v>5.37</v>
      </c>
      <c r="X22" t="n">
        <v>1.25</v>
      </c>
      <c r="Y22" t="n">
        <v>1</v>
      </c>
      <c r="Z22" t="n">
        <v>10</v>
      </c>
      <c r="AA22" t="n">
        <v>914.5516930180013</v>
      </c>
      <c r="AB22" t="n">
        <v>1251.329973560365</v>
      </c>
      <c r="AC22" t="n">
        <v>1131.904797136412</v>
      </c>
      <c r="AD22" t="n">
        <v>914551.6930180013</v>
      </c>
      <c r="AE22" t="n">
        <v>1251329.973560365</v>
      </c>
      <c r="AF22" t="n">
        <v>4.36665312768377e-06</v>
      </c>
      <c r="AG22" t="n">
        <v>34.58333333333334</v>
      </c>
      <c r="AH22" t="n">
        <v>1131904.797136412</v>
      </c>
    </row>
    <row r="23">
      <c r="A23" t="n">
        <v>21</v>
      </c>
      <c r="B23" t="n">
        <v>110</v>
      </c>
      <c r="C23" t="inlineStr">
        <is>
          <t xml:space="preserve">CONCLUIDO	</t>
        </is>
      </c>
      <c r="D23" t="n">
        <v>3.3655</v>
      </c>
      <c r="E23" t="n">
        <v>29.71</v>
      </c>
      <c r="F23" t="n">
        <v>25.33</v>
      </c>
      <c r="G23" t="n">
        <v>36.18</v>
      </c>
      <c r="H23" t="n">
        <v>0.5</v>
      </c>
      <c r="I23" t="n">
        <v>42</v>
      </c>
      <c r="J23" t="n">
        <v>221.99</v>
      </c>
      <c r="K23" t="n">
        <v>56.13</v>
      </c>
      <c r="L23" t="n">
        <v>6.25</v>
      </c>
      <c r="M23" t="n">
        <v>40</v>
      </c>
      <c r="N23" t="n">
        <v>49.61</v>
      </c>
      <c r="O23" t="n">
        <v>27612.53</v>
      </c>
      <c r="P23" t="n">
        <v>350.91</v>
      </c>
      <c r="Q23" t="n">
        <v>1397.18</v>
      </c>
      <c r="R23" t="n">
        <v>110.29</v>
      </c>
      <c r="S23" t="n">
        <v>66.97</v>
      </c>
      <c r="T23" t="n">
        <v>18937.98</v>
      </c>
      <c r="U23" t="n">
        <v>0.61</v>
      </c>
      <c r="V23" t="n">
        <v>0.83</v>
      </c>
      <c r="W23" t="n">
        <v>5.36</v>
      </c>
      <c r="X23" t="n">
        <v>1.16</v>
      </c>
      <c r="Y23" t="n">
        <v>1</v>
      </c>
      <c r="Z23" t="n">
        <v>10</v>
      </c>
      <c r="AA23" t="n">
        <v>909.8890306990614</v>
      </c>
      <c r="AB23" t="n">
        <v>1244.950313273448</v>
      </c>
      <c r="AC23" t="n">
        <v>1126.134002673369</v>
      </c>
      <c r="AD23" t="n">
        <v>909889.0306990615</v>
      </c>
      <c r="AE23" t="n">
        <v>1244950.313273448</v>
      </c>
      <c r="AF23" t="n">
        <v>4.391707587849185e-06</v>
      </c>
      <c r="AG23" t="n">
        <v>34.38657407407408</v>
      </c>
      <c r="AH23" t="n">
        <v>1126134.002673368</v>
      </c>
    </row>
    <row r="24">
      <c r="A24" t="n">
        <v>22</v>
      </c>
      <c r="B24" t="n">
        <v>110</v>
      </c>
      <c r="C24" t="inlineStr">
        <is>
          <t xml:space="preserve">CONCLUIDO	</t>
        </is>
      </c>
      <c r="D24" t="n">
        <v>3.3816</v>
      </c>
      <c r="E24" t="n">
        <v>29.57</v>
      </c>
      <c r="F24" t="n">
        <v>25.27</v>
      </c>
      <c r="G24" t="n">
        <v>37.91</v>
      </c>
      <c r="H24" t="n">
        <v>0.52</v>
      </c>
      <c r="I24" t="n">
        <v>40</v>
      </c>
      <c r="J24" t="n">
        <v>222.4</v>
      </c>
      <c r="K24" t="n">
        <v>56.13</v>
      </c>
      <c r="L24" t="n">
        <v>6.5</v>
      </c>
      <c r="M24" t="n">
        <v>38</v>
      </c>
      <c r="N24" t="n">
        <v>49.78</v>
      </c>
      <c r="O24" t="n">
        <v>27663.85</v>
      </c>
      <c r="P24" t="n">
        <v>349.07</v>
      </c>
      <c r="Q24" t="n">
        <v>1397.35</v>
      </c>
      <c r="R24" t="n">
        <v>108.65</v>
      </c>
      <c r="S24" t="n">
        <v>66.97</v>
      </c>
      <c r="T24" t="n">
        <v>18125.56</v>
      </c>
      <c r="U24" t="n">
        <v>0.62</v>
      </c>
      <c r="V24" t="n">
        <v>0.83</v>
      </c>
      <c r="W24" t="n">
        <v>5.36</v>
      </c>
      <c r="X24" t="n">
        <v>1.1</v>
      </c>
      <c r="Y24" t="n">
        <v>1</v>
      </c>
      <c r="Z24" t="n">
        <v>10</v>
      </c>
      <c r="AA24" t="n">
        <v>896.6629289073301</v>
      </c>
      <c r="AB24" t="n">
        <v>1226.853777307571</v>
      </c>
      <c r="AC24" t="n">
        <v>1109.764574701427</v>
      </c>
      <c r="AD24" t="n">
        <v>896662.92890733</v>
      </c>
      <c r="AE24" t="n">
        <v>1226853.777307571</v>
      </c>
      <c r="AF24" t="n">
        <v>4.412716796633726e-06</v>
      </c>
      <c r="AG24" t="n">
        <v>34.22453703703704</v>
      </c>
      <c r="AH24" t="n">
        <v>1109764.574701427</v>
      </c>
    </row>
    <row r="25">
      <c r="A25" t="n">
        <v>23</v>
      </c>
      <c r="B25" t="n">
        <v>110</v>
      </c>
      <c r="C25" t="inlineStr">
        <is>
          <t xml:space="preserve">CONCLUIDO	</t>
        </is>
      </c>
      <c r="D25" t="n">
        <v>3.3964</v>
      </c>
      <c r="E25" t="n">
        <v>29.44</v>
      </c>
      <c r="F25" t="n">
        <v>25.23</v>
      </c>
      <c r="G25" t="n">
        <v>39.83</v>
      </c>
      <c r="H25" t="n">
        <v>0.54</v>
      </c>
      <c r="I25" t="n">
        <v>38</v>
      </c>
      <c r="J25" t="n">
        <v>222.82</v>
      </c>
      <c r="K25" t="n">
        <v>56.13</v>
      </c>
      <c r="L25" t="n">
        <v>6.75</v>
      </c>
      <c r="M25" t="n">
        <v>36</v>
      </c>
      <c r="N25" t="n">
        <v>49.94</v>
      </c>
      <c r="O25" t="n">
        <v>27715.11</v>
      </c>
      <c r="P25" t="n">
        <v>346.64</v>
      </c>
      <c r="Q25" t="n">
        <v>1397.27</v>
      </c>
      <c r="R25" t="n">
        <v>107</v>
      </c>
      <c r="S25" t="n">
        <v>66.97</v>
      </c>
      <c r="T25" t="n">
        <v>17313.56</v>
      </c>
      <c r="U25" t="n">
        <v>0.63</v>
      </c>
      <c r="V25" t="n">
        <v>0.83</v>
      </c>
      <c r="W25" t="n">
        <v>5.36</v>
      </c>
      <c r="X25" t="n">
        <v>1.06</v>
      </c>
      <c r="Y25" t="n">
        <v>1</v>
      </c>
      <c r="Z25" t="n">
        <v>10</v>
      </c>
      <c r="AA25" t="n">
        <v>893.0665465522029</v>
      </c>
      <c r="AB25" t="n">
        <v>1221.933048308094</v>
      </c>
      <c r="AC25" t="n">
        <v>1105.313473171373</v>
      </c>
      <c r="AD25" t="n">
        <v>893066.5465522029</v>
      </c>
      <c r="AE25" t="n">
        <v>1221933.048308094</v>
      </c>
      <c r="AF25" t="n">
        <v>4.4320296096779e-06</v>
      </c>
      <c r="AG25" t="n">
        <v>34.07407407407408</v>
      </c>
      <c r="AH25" t="n">
        <v>1105313.473171373</v>
      </c>
    </row>
    <row r="26">
      <c r="A26" t="n">
        <v>24</v>
      </c>
      <c r="B26" t="n">
        <v>110</v>
      </c>
      <c r="C26" t="inlineStr">
        <is>
          <t xml:space="preserve">CONCLUIDO	</t>
        </is>
      </c>
      <c r="D26" t="n">
        <v>3.4036</v>
      </c>
      <c r="E26" t="n">
        <v>29.38</v>
      </c>
      <c r="F26" t="n">
        <v>25.21</v>
      </c>
      <c r="G26" t="n">
        <v>40.87</v>
      </c>
      <c r="H26" t="n">
        <v>0.5600000000000001</v>
      </c>
      <c r="I26" t="n">
        <v>37</v>
      </c>
      <c r="J26" t="n">
        <v>223.23</v>
      </c>
      <c r="K26" t="n">
        <v>56.13</v>
      </c>
      <c r="L26" t="n">
        <v>7</v>
      </c>
      <c r="M26" t="n">
        <v>35</v>
      </c>
      <c r="N26" t="n">
        <v>50.11</v>
      </c>
      <c r="O26" t="n">
        <v>27766.43</v>
      </c>
      <c r="P26" t="n">
        <v>346.13</v>
      </c>
      <c r="Q26" t="n">
        <v>1397.23</v>
      </c>
      <c r="R26" t="n">
        <v>106.69</v>
      </c>
      <c r="S26" t="n">
        <v>66.97</v>
      </c>
      <c r="T26" t="n">
        <v>17163.53</v>
      </c>
      <c r="U26" t="n">
        <v>0.63</v>
      </c>
      <c r="V26" t="n">
        <v>0.84</v>
      </c>
      <c r="W26" t="n">
        <v>5.35</v>
      </c>
      <c r="X26" t="n">
        <v>1.04</v>
      </c>
      <c r="Y26" t="n">
        <v>1</v>
      </c>
      <c r="Z26" t="n">
        <v>10</v>
      </c>
      <c r="AA26" t="n">
        <v>891.8031258483287</v>
      </c>
      <c r="AB26" t="n">
        <v>1220.204380362866</v>
      </c>
      <c r="AC26" t="n">
        <v>1103.749786868637</v>
      </c>
      <c r="AD26" t="n">
        <v>891803.1258483287</v>
      </c>
      <c r="AE26" t="n">
        <v>1220204.380362866</v>
      </c>
      <c r="AF26" t="n">
        <v>4.44142503223993e-06</v>
      </c>
      <c r="AG26" t="n">
        <v>34.00462962962963</v>
      </c>
      <c r="AH26" t="n">
        <v>1103749.786868637</v>
      </c>
    </row>
    <row r="27">
      <c r="A27" t="n">
        <v>25</v>
      </c>
      <c r="B27" t="n">
        <v>110</v>
      </c>
      <c r="C27" t="inlineStr">
        <is>
          <t xml:space="preserve">CONCLUIDO	</t>
        </is>
      </c>
      <c r="D27" t="n">
        <v>3.4219</v>
      </c>
      <c r="E27" t="n">
        <v>29.22</v>
      </c>
      <c r="F27" t="n">
        <v>25.13</v>
      </c>
      <c r="G27" t="n">
        <v>43.09</v>
      </c>
      <c r="H27" t="n">
        <v>0.58</v>
      </c>
      <c r="I27" t="n">
        <v>35</v>
      </c>
      <c r="J27" t="n">
        <v>223.65</v>
      </c>
      <c r="K27" t="n">
        <v>56.13</v>
      </c>
      <c r="L27" t="n">
        <v>7.25</v>
      </c>
      <c r="M27" t="n">
        <v>33</v>
      </c>
      <c r="N27" t="n">
        <v>50.27</v>
      </c>
      <c r="O27" t="n">
        <v>27817.81</v>
      </c>
      <c r="P27" t="n">
        <v>342.95</v>
      </c>
      <c r="Q27" t="n">
        <v>1397.32</v>
      </c>
      <c r="R27" t="n">
        <v>104.02</v>
      </c>
      <c r="S27" t="n">
        <v>66.97</v>
      </c>
      <c r="T27" t="n">
        <v>15838.43</v>
      </c>
      <c r="U27" t="n">
        <v>0.64</v>
      </c>
      <c r="V27" t="n">
        <v>0.84</v>
      </c>
      <c r="W27" t="n">
        <v>5.35</v>
      </c>
      <c r="X27" t="n">
        <v>0.97</v>
      </c>
      <c r="Y27" t="n">
        <v>1</v>
      </c>
      <c r="Z27" t="n">
        <v>10</v>
      </c>
      <c r="AA27" t="n">
        <v>887.0333623838325</v>
      </c>
      <c r="AB27" t="n">
        <v>1213.678179563629</v>
      </c>
      <c r="AC27" t="n">
        <v>1097.846437514099</v>
      </c>
      <c r="AD27" t="n">
        <v>887033.3623838325</v>
      </c>
      <c r="AE27" t="n">
        <v>1213678.179563629</v>
      </c>
      <c r="AF27" t="n">
        <v>4.465305064585092e-06</v>
      </c>
      <c r="AG27" t="n">
        <v>33.81944444444444</v>
      </c>
      <c r="AH27" t="n">
        <v>1097846.437514099</v>
      </c>
    </row>
    <row r="28">
      <c r="A28" t="n">
        <v>26</v>
      </c>
      <c r="B28" t="n">
        <v>110</v>
      </c>
      <c r="C28" t="inlineStr">
        <is>
          <t xml:space="preserve">CONCLUIDO	</t>
        </is>
      </c>
      <c r="D28" t="n">
        <v>3.4313</v>
      </c>
      <c r="E28" t="n">
        <v>29.14</v>
      </c>
      <c r="F28" t="n">
        <v>25.09</v>
      </c>
      <c r="G28" t="n">
        <v>44.28</v>
      </c>
      <c r="H28" t="n">
        <v>0.59</v>
      </c>
      <c r="I28" t="n">
        <v>34</v>
      </c>
      <c r="J28" t="n">
        <v>224.07</v>
      </c>
      <c r="K28" t="n">
        <v>56.13</v>
      </c>
      <c r="L28" t="n">
        <v>7.5</v>
      </c>
      <c r="M28" t="n">
        <v>32</v>
      </c>
      <c r="N28" t="n">
        <v>50.44</v>
      </c>
      <c r="O28" t="n">
        <v>27869.24</v>
      </c>
      <c r="P28" t="n">
        <v>341.5</v>
      </c>
      <c r="Q28" t="n">
        <v>1397.26</v>
      </c>
      <c r="R28" t="n">
        <v>102.87</v>
      </c>
      <c r="S28" t="n">
        <v>66.97</v>
      </c>
      <c r="T28" t="n">
        <v>15266.33</v>
      </c>
      <c r="U28" t="n">
        <v>0.65</v>
      </c>
      <c r="V28" t="n">
        <v>0.84</v>
      </c>
      <c r="W28" t="n">
        <v>5.35</v>
      </c>
      <c r="X28" t="n">
        <v>0.93</v>
      </c>
      <c r="Y28" t="n">
        <v>1</v>
      </c>
      <c r="Z28" t="n">
        <v>10</v>
      </c>
      <c r="AA28" t="n">
        <v>884.7896998721592</v>
      </c>
      <c r="AB28" t="n">
        <v>1210.608301531754</v>
      </c>
      <c r="AC28" t="n">
        <v>1095.069544332985</v>
      </c>
      <c r="AD28" t="n">
        <v>884789.6998721592</v>
      </c>
      <c r="AE28" t="n">
        <v>1210608.301531754</v>
      </c>
      <c r="AF28" t="n">
        <v>4.477571310707742e-06</v>
      </c>
      <c r="AG28" t="n">
        <v>33.72685185185185</v>
      </c>
      <c r="AH28" t="n">
        <v>1095069.544332985</v>
      </c>
    </row>
    <row r="29">
      <c r="A29" t="n">
        <v>27</v>
      </c>
      <c r="B29" t="n">
        <v>110</v>
      </c>
      <c r="C29" t="inlineStr">
        <is>
          <t xml:space="preserve">CONCLUIDO	</t>
        </is>
      </c>
      <c r="D29" t="n">
        <v>3.4394</v>
      </c>
      <c r="E29" t="n">
        <v>29.08</v>
      </c>
      <c r="F29" t="n">
        <v>25.07</v>
      </c>
      <c r="G29" t="n">
        <v>45.58</v>
      </c>
      <c r="H29" t="n">
        <v>0.61</v>
      </c>
      <c r="I29" t="n">
        <v>33</v>
      </c>
      <c r="J29" t="n">
        <v>224.49</v>
      </c>
      <c r="K29" t="n">
        <v>56.13</v>
      </c>
      <c r="L29" t="n">
        <v>7.75</v>
      </c>
      <c r="M29" t="n">
        <v>31</v>
      </c>
      <c r="N29" t="n">
        <v>50.61</v>
      </c>
      <c r="O29" t="n">
        <v>27920.73</v>
      </c>
      <c r="P29" t="n">
        <v>340.29</v>
      </c>
      <c r="Q29" t="n">
        <v>1397.26</v>
      </c>
      <c r="R29" t="n">
        <v>102.09</v>
      </c>
      <c r="S29" t="n">
        <v>66.97</v>
      </c>
      <c r="T29" t="n">
        <v>14880.93</v>
      </c>
      <c r="U29" t="n">
        <v>0.66</v>
      </c>
      <c r="V29" t="n">
        <v>0.84</v>
      </c>
      <c r="W29" t="n">
        <v>5.34</v>
      </c>
      <c r="X29" t="n">
        <v>0.9</v>
      </c>
      <c r="Y29" t="n">
        <v>1</v>
      </c>
      <c r="Z29" t="n">
        <v>10</v>
      </c>
      <c r="AA29" t="n">
        <v>873.1983769742051</v>
      </c>
      <c r="AB29" t="n">
        <v>1194.748542169698</v>
      </c>
      <c r="AC29" t="n">
        <v>1080.723418145132</v>
      </c>
      <c r="AD29" t="n">
        <v>873198.376974205</v>
      </c>
      <c r="AE29" t="n">
        <v>1194748.542169698</v>
      </c>
      <c r="AF29" t="n">
        <v>4.488141161090028e-06</v>
      </c>
      <c r="AG29" t="n">
        <v>33.6574074074074</v>
      </c>
      <c r="AH29" t="n">
        <v>1080723.418145132</v>
      </c>
    </row>
    <row r="30">
      <c r="A30" t="n">
        <v>28</v>
      </c>
      <c r="B30" t="n">
        <v>110</v>
      </c>
      <c r="C30" t="inlineStr">
        <is>
          <t xml:space="preserve">CONCLUIDO	</t>
        </is>
      </c>
      <c r="D30" t="n">
        <v>3.4452</v>
      </c>
      <c r="E30" t="n">
        <v>29.03</v>
      </c>
      <c r="F30" t="n">
        <v>25.06</v>
      </c>
      <c r="G30" t="n">
        <v>46.99</v>
      </c>
      <c r="H30" t="n">
        <v>0.63</v>
      </c>
      <c r="I30" t="n">
        <v>32</v>
      </c>
      <c r="J30" t="n">
        <v>224.9</v>
      </c>
      <c r="K30" t="n">
        <v>56.13</v>
      </c>
      <c r="L30" t="n">
        <v>8</v>
      </c>
      <c r="M30" t="n">
        <v>30</v>
      </c>
      <c r="N30" t="n">
        <v>50.78</v>
      </c>
      <c r="O30" t="n">
        <v>27972.28</v>
      </c>
      <c r="P30" t="n">
        <v>338.48</v>
      </c>
      <c r="Q30" t="n">
        <v>1397.26</v>
      </c>
      <c r="R30" t="n">
        <v>101.65</v>
      </c>
      <c r="S30" t="n">
        <v>66.97</v>
      </c>
      <c r="T30" t="n">
        <v>14668.44</v>
      </c>
      <c r="U30" t="n">
        <v>0.66</v>
      </c>
      <c r="V30" t="n">
        <v>0.84</v>
      </c>
      <c r="W30" t="n">
        <v>5.35</v>
      </c>
      <c r="X30" t="n">
        <v>0.9</v>
      </c>
      <c r="Y30" t="n">
        <v>1</v>
      </c>
      <c r="Z30" t="n">
        <v>10</v>
      </c>
      <c r="AA30" t="n">
        <v>871.258601043869</v>
      </c>
      <c r="AB30" t="n">
        <v>1192.094455164938</v>
      </c>
      <c r="AC30" t="n">
        <v>1078.322633479071</v>
      </c>
      <c r="AD30" t="n">
        <v>871258.601043869</v>
      </c>
      <c r="AE30" t="n">
        <v>1192094.455164938</v>
      </c>
      <c r="AF30" t="n">
        <v>4.495709695931663e-06</v>
      </c>
      <c r="AG30" t="n">
        <v>33.59953703703704</v>
      </c>
      <c r="AH30" t="n">
        <v>1078322.633479071</v>
      </c>
    </row>
    <row r="31">
      <c r="A31" t="n">
        <v>29</v>
      </c>
      <c r="B31" t="n">
        <v>110</v>
      </c>
      <c r="C31" t="inlineStr">
        <is>
          <t xml:space="preserve">CONCLUIDO	</t>
        </is>
      </c>
      <c r="D31" t="n">
        <v>3.4544</v>
      </c>
      <c r="E31" t="n">
        <v>28.95</v>
      </c>
      <c r="F31" t="n">
        <v>25.03</v>
      </c>
      <c r="G31" t="n">
        <v>48.44</v>
      </c>
      <c r="H31" t="n">
        <v>0.65</v>
      </c>
      <c r="I31" t="n">
        <v>31</v>
      </c>
      <c r="J31" t="n">
        <v>225.32</v>
      </c>
      <c r="K31" t="n">
        <v>56.13</v>
      </c>
      <c r="L31" t="n">
        <v>8.25</v>
      </c>
      <c r="M31" t="n">
        <v>29</v>
      </c>
      <c r="N31" t="n">
        <v>50.95</v>
      </c>
      <c r="O31" t="n">
        <v>28023.89</v>
      </c>
      <c r="P31" t="n">
        <v>337.1</v>
      </c>
      <c r="Q31" t="n">
        <v>1397.17</v>
      </c>
      <c r="R31" t="n">
        <v>100.69</v>
      </c>
      <c r="S31" t="n">
        <v>66.97</v>
      </c>
      <c r="T31" t="n">
        <v>14192.59</v>
      </c>
      <c r="U31" t="n">
        <v>0.67</v>
      </c>
      <c r="V31" t="n">
        <v>0.84</v>
      </c>
      <c r="W31" t="n">
        <v>5.34</v>
      </c>
      <c r="X31" t="n">
        <v>0.86</v>
      </c>
      <c r="Y31" t="n">
        <v>1</v>
      </c>
      <c r="Z31" t="n">
        <v>10</v>
      </c>
      <c r="AA31" t="n">
        <v>869.1672349977204</v>
      </c>
      <c r="AB31" t="n">
        <v>1189.232955876039</v>
      </c>
      <c r="AC31" t="n">
        <v>1075.734231666165</v>
      </c>
      <c r="AD31" t="n">
        <v>869167.2349977203</v>
      </c>
      <c r="AE31" t="n">
        <v>1189232.955876039</v>
      </c>
      <c r="AF31" t="n">
        <v>4.507714958094258e-06</v>
      </c>
      <c r="AG31" t="n">
        <v>33.50694444444444</v>
      </c>
      <c r="AH31" t="n">
        <v>1075734.231666165</v>
      </c>
    </row>
    <row r="32">
      <c r="A32" t="n">
        <v>30</v>
      </c>
      <c r="B32" t="n">
        <v>110</v>
      </c>
      <c r="C32" t="inlineStr">
        <is>
          <t xml:space="preserve">CONCLUIDO	</t>
        </is>
      </c>
      <c r="D32" t="n">
        <v>3.4654</v>
      </c>
      <c r="E32" t="n">
        <v>28.86</v>
      </c>
      <c r="F32" t="n">
        <v>24.98</v>
      </c>
      <c r="G32" t="n">
        <v>49.95</v>
      </c>
      <c r="H32" t="n">
        <v>0.67</v>
      </c>
      <c r="I32" t="n">
        <v>30</v>
      </c>
      <c r="J32" t="n">
        <v>225.74</v>
      </c>
      <c r="K32" t="n">
        <v>56.13</v>
      </c>
      <c r="L32" t="n">
        <v>8.5</v>
      </c>
      <c r="M32" t="n">
        <v>28</v>
      </c>
      <c r="N32" t="n">
        <v>51.11</v>
      </c>
      <c r="O32" t="n">
        <v>28075.56</v>
      </c>
      <c r="P32" t="n">
        <v>335.2</v>
      </c>
      <c r="Q32" t="n">
        <v>1397.31</v>
      </c>
      <c r="R32" t="n">
        <v>99.17</v>
      </c>
      <c r="S32" t="n">
        <v>66.97</v>
      </c>
      <c r="T32" t="n">
        <v>13438.48</v>
      </c>
      <c r="U32" t="n">
        <v>0.68</v>
      </c>
      <c r="V32" t="n">
        <v>0.84</v>
      </c>
      <c r="W32" t="n">
        <v>5.34</v>
      </c>
      <c r="X32" t="n">
        <v>0.8100000000000001</v>
      </c>
      <c r="Y32" t="n">
        <v>1</v>
      </c>
      <c r="Z32" t="n">
        <v>10</v>
      </c>
      <c r="AA32" t="n">
        <v>866.3337493952976</v>
      </c>
      <c r="AB32" t="n">
        <v>1185.356055870242</v>
      </c>
      <c r="AC32" t="n">
        <v>1072.227337555658</v>
      </c>
      <c r="AD32" t="n">
        <v>866333.7493952976</v>
      </c>
      <c r="AE32" t="n">
        <v>1185356.055870242</v>
      </c>
      <c r="AF32" t="n">
        <v>4.52206907589736e-06</v>
      </c>
      <c r="AG32" t="n">
        <v>33.40277777777778</v>
      </c>
      <c r="AH32" t="n">
        <v>1072227.337555658</v>
      </c>
    </row>
    <row r="33">
      <c r="A33" t="n">
        <v>31</v>
      </c>
      <c r="B33" t="n">
        <v>110</v>
      </c>
      <c r="C33" t="inlineStr">
        <is>
          <t xml:space="preserve">CONCLUIDO	</t>
        </is>
      </c>
      <c r="D33" t="n">
        <v>3.4724</v>
      </c>
      <c r="E33" t="n">
        <v>28.8</v>
      </c>
      <c r="F33" t="n">
        <v>24.96</v>
      </c>
      <c r="G33" t="n">
        <v>51.64</v>
      </c>
      <c r="H33" t="n">
        <v>0.6899999999999999</v>
      </c>
      <c r="I33" t="n">
        <v>29</v>
      </c>
      <c r="J33" t="n">
        <v>226.16</v>
      </c>
      <c r="K33" t="n">
        <v>56.13</v>
      </c>
      <c r="L33" t="n">
        <v>8.75</v>
      </c>
      <c r="M33" t="n">
        <v>27</v>
      </c>
      <c r="N33" t="n">
        <v>51.28</v>
      </c>
      <c r="O33" t="n">
        <v>28127.29</v>
      </c>
      <c r="P33" t="n">
        <v>333.28</v>
      </c>
      <c r="Q33" t="n">
        <v>1397.24</v>
      </c>
      <c r="R33" t="n">
        <v>98.64</v>
      </c>
      <c r="S33" t="n">
        <v>66.97</v>
      </c>
      <c r="T33" t="n">
        <v>13176.2</v>
      </c>
      <c r="U33" t="n">
        <v>0.68</v>
      </c>
      <c r="V33" t="n">
        <v>0.84</v>
      </c>
      <c r="W33" t="n">
        <v>5.34</v>
      </c>
      <c r="X33" t="n">
        <v>0.79</v>
      </c>
      <c r="Y33" t="n">
        <v>1</v>
      </c>
      <c r="Z33" t="n">
        <v>10</v>
      </c>
      <c r="AA33" t="n">
        <v>864.1687592239958</v>
      </c>
      <c r="AB33" t="n">
        <v>1182.393820805241</v>
      </c>
      <c r="AC33" t="n">
        <v>1069.547814047738</v>
      </c>
      <c r="AD33" t="n">
        <v>864168.7592239958</v>
      </c>
      <c r="AE33" t="n">
        <v>1182393.820805241</v>
      </c>
      <c r="AF33" t="n">
        <v>4.531203514499334e-06</v>
      </c>
      <c r="AG33" t="n">
        <v>33.33333333333334</v>
      </c>
      <c r="AH33" t="n">
        <v>1069547.814047738</v>
      </c>
    </row>
    <row r="34">
      <c r="A34" t="n">
        <v>32</v>
      </c>
      <c r="B34" t="n">
        <v>110</v>
      </c>
      <c r="C34" t="inlineStr">
        <is>
          <t xml:space="preserve">CONCLUIDO	</t>
        </is>
      </c>
      <c r="D34" t="n">
        <v>3.4808</v>
      </c>
      <c r="E34" t="n">
        <v>28.73</v>
      </c>
      <c r="F34" t="n">
        <v>24.93</v>
      </c>
      <c r="G34" t="n">
        <v>53.43</v>
      </c>
      <c r="H34" t="n">
        <v>0.71</v>
      </c>
      <c r="I34" t="n">
        <v>28</v>
      </c>
      <c r="J34" t="n">
        <v>226.58</v>
      </c>
      <c r="K34" t="n">
        <v>56.13</v>
      </c>
      <c r="L34" t="n">
        <v>9</v>
      </c>
      <c r="M34" t="n">
        <v>26</v>
      </c>
      <c r="N34" t="n">
        <v>51.45</v>
      </c>
      <c r="O34" t="n">
        <v>28179.08</v>
      </c>
      <c r="P34" t="n">
        <v>332.51</v>
      </c>
      <c r="Q34" t="n">
        <v>1397.22</v>
      </c>
      <c r="R34" t="n">
        <v>97.58</v>
      </c>
      <c r="S34" t="n">
        <v>66.97</v>
      </c>
      <c r="T34" t="n">
        <v>12650.81</v>
      </c>
      <c r="U34" t="n">
        <v>0.6899999999999999</v>
      </c>
      <c r="V34" t="n">
        <v>0.84</v>
      </c>
      <c r="W34" t="n">
        <v>5.34</v>
      </c>
      <c r="X34" t="n">
        <v>0.77</v>
      </c>
      <c r="Y34" t="n">
        <v>1</v>
      </c>
      <c r="Z34" t="n">
        <v>10</v>
      </c>
      <c r="AA34" t="n">
        <v>862.617927035058</v>
      </c>
      <c r="AB34" t="n">
        <v>1180.271903786449</v>
      </c>
      <c r="AC34" t="n">
        <v>1067.62840981109</v>
      </c>
      <c r="AD34" t="n">
        <v>862617.9270350579</v>
      </c>
      <c r="AE34" t="n">
        <v>1180271.903786449</v>
      </c>
      <c r="AF34" t="n">
        <v>4.542164840821704e-06</v>
      </c>
      <c r="AG34" t="n">
        <v>33.25231481481482</v>
      </c>
      <c r="AH34" t="n">
        <v>1067628.40981109</v>
      </c>
    </row>
    <row r="35">
      <c r="A35" t="n">
        <v>33</v>
      </c>
      <c r="B35" t="n">
        <v>110</v>
      </c>
      <c r="C35" t="inlineStr">
        <is>
          <t xml:space="preserve">CONCLUIDO	</t>
        </is>
      </c>
      <c r="D35" t="n">
        <v>3.4904</v>
      </c>
      <c r="E35" t="n">
        <v>28.65</v>
      </c>
      <c r="F35" t="n">
        <v>24.9</v>
      </c>
      <c r="G35" t="n">
        <v>55.33</v>
      </c>
      <c r="H35" t="n">
        <v>0.72</v>
      </c>
      <c r="I35" t="n">
        <v>27</v>
      </c>
      <c r="J35" t="n">
        <v>227</v>
      </c>
      <c r="K35" t="n">
        <v>56.13</v>
      </c>
      <c r="L35" t="n">
        <v>9.25</v>
      </c>
      <c r="M35" t="n">
        <v>25</v>
      </c>
      <c r="N35" t="n">
        <v>51.62</v>
      </c>
      <c r="O35" t="n">
        <v>28230.92</v>
      </c>
      <c r="P35" t="n">
        <v>330.24</v>
      </c>
      <c r="Q35" t="n">
        <v>1397.35</v>
      </c>
      <c r="R35" t="n">
        <v>96.14</v>
      </c>
      <c r="S35" t="n">
        <v>66.97</v>
      </c>
      <c r="T35" t="n">
        <v>11934.57</v>
      </c>
      <c r="U35" t="n">
        <v>0.7</v>
      </c>
      <c r="V35" t="n">
        <v>0.85</v>
      </c>
      <c r="W35" t="n">
        <v>5.34</v>
      </c>
      <c r="X35" t="n">
        <v>0.73</v>
      </c>
      <c r="Y35" t="n">
        <v>1</v>
      </c>
      <c r="Z35" t="n">
        <v>10</v>
      </c>
      <c r="AA35" t="n">
        <v>859.9130405233391</v>
      </c>
      <c r="AB35" t="n">
        <v>1176.570958729944</v>
      </c>
      <c r="AC35" t="n">
        <v>1064.280677756469</v>
      </c>
      <c r="AD35" t="n">
        <v>859913.0405233391</v>
      </c>
      <c r="AE35" t="n">
        <v>1176570.958729944</v>
      </c>
      <c r="AF35" t="n">
        <v>4.554692070904412e-06</v>
      </c>
      <c r="AG35" t="n">
        <v>33.15972222222222</v>
      </c>
      <c r="AH35" t="n">
        <v>1064280.677756469</v>
      </c>
    </row>
    <row r="36">
      <c r="A36" t="n">
        <v>34</v>
      </c>
      <c r="B36" t="n">
        <v>110</v>
      </c>
      <c r="C36" t="inlineStr">
        <is>
          <t xml:space="preserve">CONCLUIDO	</t>
        </is>
      </c>
      <c r="D36" t="n">
        <v>3.4983</v>
      </c>
      <c r="E36" t="n">
        <v>28.59</v>
      </c>
      <c r="F36" t="n">
        <v>24.87</v>
      </c>
      <c r="G36" t="n">
        <v>57.4</v>
      </c>
      <c r="H36" t="n">
        <v>0.74</v>
      </c>
      <c r="I36" t="n">
        <v>26</v>
      </c>
      <c r="J36" t="n">
        <v>227.42</v>
      </c>
      <c r="K36" t="n">
        <v>56.13</v>
      </c>
      <c r="L36" t="n">
        <v>9.5</v>
      </c>
      <c r="M36" t="n">
        <v>24</v>
      </c>
      <c r="N36" t="n">
        <v>51.8</v>
      </c>
      <c r="O36" t="n">
        <v>28282.83</v>
      </c>
      <c r="P36" t="n">
        <v>328.21</v>
      </c>
      <c r="Q36" t="n">
        <v>1397.25</v>
      </c>
      <c r="R36" t="n">
        <v>95.59999999999999</v>
      </c>
      <c r="S36" t="n">
        <v>66.97</v>
      </c>
      <c r="T36" t="n">
        <v>11671.69</v>
      </c>
      <c r="U36" t="n">
        <v>0.7</v>
      </c>
      <c r="V36" t="n">
        <v>0.85</v>
      </c>
      <c r="W36" t="n">
        <v>5.34</v>
      </c>
      <c r="X36" t="n">
        <v>0.71</v>
      </c>
      <c r="Y36" t="n">
        <v>1</v>
      </c>
      <c r="Z36" t="n">
        <v>10</v>
      </c>
      <c r="AA36" t="n">
        <v>857.5596454077414</v>
      </c>
      <c r="AB36" t="n">
        <v>1173.350939708318</v>
      </c>
      <c r="AC36" t="n">
        <v>1061.367972830943</v>
      </c>
      <c r="AD36" t="n">
        <v>857559.6454077414</v>
      </c>
      <c r="AE36" t="n">
        <v>1173350.939708319</v>
      </c>
      <c r="AF36" t="n">
        <v>4.565000937326639e-06</v>
      </c>
      <c r="AG36" t="n">
        <v>33.09027777777778</v>
      </c>
      <c r="AH36" t="n">
        <v>1061367.972830943</v>
      </c>
    </row>
    <row r="37">
      <c r="A37" t="n">
        <v>35</v>
      </c>
      <c r="B37" t="n">
        <v>110</v>
      </c>
      <c r="C37" t="inlineStr">
        <is>
          <t xml:space="preserve">CONCLUIDO	</t>
        </is>
      </c>
      <c r="D37" t="n">
        <v>3.5067</v>
      </c>
      <c r="E37" t="n">
        <v>28.52</v>
      </c>
      <c r="F37" t="n">
        <v>24.85</v>
      </c>
      <c r="G37" t="n">
        <v>59.64</v>
      </c>
      <c r="H37" t="n">
        <v>0.76</v>
      </c>
      <c r="I37" t="n">
        <v>25</v>
      </c>
      <c r="J37" t="n">
        <v>227.84</v>
      </c>
      <c r="K37" t="n">
        <v>56.13</v>
      </c>
      <c r="L37" t="n">
        <v>9.75</v>
      </c>
      <c r="M37" t="n">
        <v>23</v>
      </c>
      <c r="N37" t="n">
        <v>51.97</v>
      </c>
      <c r="O37" t="n">
        <v>28334.8</v>
      </c>
      <c r="P37" t="n">
        <v>326.91</v>
      </c>
      <c r="Q37" t="n">
        <v>1397.2</v>
      </c>
      <c r="R37" t="n">
        <v>94.59</v>
      </c>
      <c r="S37" t="n">
        <v>66.97</v>
      </c>
      <c r="T37" t="n">
        <v>11172.89</v>
      </c>
      <c r="U37" t="n">
        <v>0.71</v>
      </c>
      <c r="V37" t="n">
        <v>0.85</v>
      </c>
      <c r="W37" t="n">
        <v>5.34</v>
      </c>
      <c r="X37" t="n">
        <v>0.68</v>
      </c>
      <c r="Y37" t="n">
        <v>1</v>
      </c>
      <c r="Z37" t="n">
        <v>10</v>
      </c>
      <c r="AA37" t="n">
        <v>855.7205814034974</v>
      </c>
      <c r="AB37" t="n">
        <v>1170.834651203934</v>
      </c>
      <c r="AC37" t="n">
        <v>1059.091835369784</v>
      </c>
      <c r="AD37" t="n">
        <v>855720.5814034974</v>
      </c>
      <c r="AE37" t="n">
        <v>1170834.651203934</v>
      </c>
      <c r="AF37" t="n">
        <v>4.575962263649008e-06</v>
      </c>
      <c r="AG37" t="n">
        <v>33.00925925925926</v>
      </c>
      <c r="AH37" t="n">
        <v>1059091.835369784</v>
      </c>
    </row>
    <row r="38">
      <c r="A38" t="n">
        <v>36</v>
      </c>
      <c r="B38" t="n">
        <v>110</v>
      </c>
      <c r="C38" t="inlineStr">
        <is>
          <t xml:space="preserve">CONCLUIDO	</t>
        </is>
      </c>
      <c r="D38" t="n">
        <v>3.5055</v>
      </c>
      <c r="E38" t="n">
        <v>28.53</v>
      </c>
      <c r="F38" t="n">
        <v>24.86</v>
      </c>
      <c r="G38" t="n">
        <v>59.66</v>
      </c>
      <c r="H38" t="n">
        <v>0.78</v>
      </c>
      <c r="I38" t="n">
        <v>25</v>
      </c>
      <c r="J38" t="n">
        <v>228.27</v>
      </c>
      <c r="K38" t="n">
        <v>56.13</v>
      </c>
      <c r="L38" t="n">
        <v>10</v>
      </c>
      <c r="M38" t="n">
        <v>23</v>
      </c>
      <c r="N38" t="n">
        <v>52.14</v>
      </c>
      <c r="O38" t="n">
        <v>28386.82</v>
      </c>
      <c r="P38" t="n">
        <v>326.01</v>
      </c>
      <c r="Q38" t="n">
        <v>1397.28</v>
      </c>
      <c r="R38" t="n">
        <v>95.15000000000001</v>
      </c>
      <c r="S38" t="n">
        <v>66.97</v>
      </c>
      <c r="T38" t="n">
        <v>11454.08</v>
      </c>
      <c r="U38" t="n">
        <v>0.7</v>
      </c>
      <c r="V38" t="n">
        <v>0.85</v>
      </c>
      <c r="W38" t="n">
        <v>5.33</v>
      </c>
      <c r="X38" t="n">
        <v>0.6899999999999999</v>
      </c>
      <c r="Y38" t="n">
        <v>1</v>
      </c>
      <c r="Z38" t="n">
        <v>10</v>
      </c>
      <c r="AA38" t="n">
        <v>855.2694193795886</v>
      </c>
      <c r="AB38" t="n">
        <v>1170.217351418958</v>
      </c>
      <c r="AC38" t="n">
        <v>1058.5334498099</v>
      </c>
      <c r="AD38" t="n">
        <v>855269.4193795886</v>
      </c>
      <c r="AE38" t="n">
        <v>1170217.351418958</v>
      </c>
      <c r="AF38" t="n">
        <v>4.57439635988867e-06</v>
      </c>
      <c r="AG38" t="n">
        <v>33.02083333333334</v>
      </c>
      <c r="AH38" t="n">
        <v>1058533.4498099</v>
      </c>
    </row>
    <row r="39">
      <c r="A39" t="n">
        <v>37</v>
      </c>
      <c r="B39" t="n">
        <v>110</v>
      </c>
      <c r="C39" t="inlineStr">
        <is>
          <t xml:space="preserve">CONCLUIDO	</t>
        </is>
      </c>
      <c r="D39" t="n">
        <v>3.5155</v>
      </c>
      <c r="E39" t="n">
        <v>28.45</v>
      </c>
      <c r="F39" t="n">
        <v>24.82</v>
      </c>
      <c r="G39" t="n">
        <v>62.05</v>
      </c>
      <c r="H39" t="n">
        <v>0.8</v>
      </c>
      <c r="I39" t="n">
        <v>24</v>
      </c>
      <c r="J39" t="n">
        <v>228.69</v>
      </c>
      <c r="K39" t="n">
        <v>56.13</v>
      </c>
      <c r="L39" t="n">
        <v>10.25</v>
      </c>
      <c r="M39" t="n">
        <v>22</v>
      </c>
      <c r="N39" t="n">
        <v>52.31</v>
      </c>
      <c r="O39" t="n">
        <v>28438.91</v>
      </c>
      <c r="P39" t="n">
        <v>324.04</v>
      </c>
      <c r="Q39" t="n">
        <v>1397.31</v>
      </c>
      <c r="R39" t="n">
        <v>93.81999999999999</v>
      </c>
      <c r="S39" t="n">
        <v>66.97</v>
      </c>
      <c r="T39" t="n">
        <v>10792.32</v>
      </c>
      <c r="U39" t="n">
        <v>0.71</v>
      </c>
      <c r="V39" t="n">
        <v>0.85</v>
      </c>
      <c r="W39" t="n">
        <v>5.33</v>
      </c>
      <c r="X39" t="n">
        <v>0.65</v>
      </c>
      <c r="Y39" t="n">
        <v>1</v>
      </c>
      <c r="Z39" t="n">
        <v>10</v>
      </c>
      <c r="AA39" t="n">
        <v>842.8498110991666</v>
      </c>
      <c r="AB39" t="n">
        <v>1153.224295455237</v>
      </c>
      <c r="AC39" t="n">
        <v>1043.162187257453</v>
      </c>
      <c r="AD39" t="n">
        <v>842849.8110991665</v>
      </c>
      <c r="AE39" t="n">
        <v>1153224.295455237</v>
      </c>
      <c r="AF39" t="n">
        <v>4.58744555789149e-06</v>
      </c>
      <c r="AG39" t="n">
        <v>32.92824074074074</v>
      </c>
      <c r="AH39" t="n">
        <v>1043162.187257453</v>
      </c>
    </row>
    <row r="40">
      <c r="A40" t="n">
        <v>38</v>
      </c>
      <c r="B40" t="n">
        <v>110</v>
      </c>
      <c r="C40" t="inlineStr">
        <is>
          <t xml:space="preserve">CONCLUIDO	</t>
        </is>
      </c>
      <c r="D40" t="n">
        <v>3.523</v>
      </c>
      <c r="E40" t="n">
        <v>28.38</v>
      </c>
      <c r="F40" t="n">
        <v>24.8</v>
      </c>
      <c r="G40" t="n">
        <v>64.7</v>
      </c>
      <c r="H40" t="n">
        <v>0.8100000000000001</v>
      </c>
      <c r="I40" t="n">
        <v>23</v>
      </c>
      <c r="J40" t="n">
        <v>229.11</v>
      </c>
      <c r="K40" t="n">
        <v>56.13</v>
      </c>
      <c r="L40" t="n">
        <v>10.5</v>
      </c>
      <c r="M40" t="n">
        <v>21</v>
      </c>
      <c r="N40" t="n">
        <v>52.48</v>
      </c>
      <c r="O40" t="n">
        <v>28491.06</v>
      </c>
      <c r="P40" t="n">
        <v>322.27</v>
      </c>
      <c r="Q40" t="n">
        <v>1397.24</v>
      </c>
      <c r="R40" t="n">
        <v>93.20999999999999</v>
      </c>
      <c r="S40" t="n">
        <v>66.97</v>
      </c>
      <c r="T40" t="n">
        <v>10490.11</v>
      </c>
      <c r="U40" t="n">
        <v>0.72</v>
      </c>
      <c r="V40" t="n">
        <v>0.85</v>
      </c>
      <c r="W40" t="n">
        <v>5.33</v>
      </c>
      <c r="X40" t="n">
        <v>0.64</v>
      </c>
      <c r="Y40" t="n">
        <v>1</v>
      </c>
      <c r="Z40" t="n">
        <v>10</v>
      </c>
      <c r="AA40" t="n">
        <v>840.7967228072317</v>
      </c>
      <c r="AB40" t="n">
        <v>1150.415169478349</v>
      </c>
      <c r="AC40" t="n">
        <v>1040.621160321166</v>
      </c>
      <c r="AD40" t="n">
        <v>840796.7228072317</v>
      </c>
      <c r="AE40" t="n">
        <v>1150415.169478349</v>
      </c>
      <c r="AF40" t="n">
        <v>4.597232456393606e-06</v>
      </c>
      <c r="AG40" t="n">
        <v>32.84722222222222</v>
      </c>
      <c r="AH40" t="n">
        <v>1040621.160321166</v>
      </c>
    </row>
    <row r="41">
      <c r="A41" t="n">
        <v>39</v>
      </c>
      <c r="B41" t="n">
        <v>110</v>
      </c>
      <c r="C41" t="inlineStr">
        <is>
          <t xml:space="preserve">CONCLUIDO	</t>
        </is>
      </c>
      <c r="D41" t="n">
        <v>3.5219</v>
      </c>
      <c r="E41" t="n">
        <v>28.39</v>
      </c>
      <c r="F41" t="n">
        <v>24.81</v>
      </c>
      <c r="G41" t="n">
        <v>64.72</v>
      </c>
      <c r="H41" t="n">
        <v>0.83</v>
      </c>
      <c r="I41" t="n">
        <v>23</v>
      </c>
      <c r="J41" t="n">
        <v>229.53</v>
      </c>
      <c r="K41" t="n">
        <v>56.13</v>
      </c>
      <c r="L41" t="n">
        <v>10.75</v>
      </c>
      <c r="M41" t="n">
        <v>21</v>
      </c>
      <c r="N41" t="n">
        <v>52.66</v>
      </c>
      <c r="O41" t="n">
        <v>28543.27</v>
      </c>
      <c r="P41" t="n">
        <v>321.51</v>
      </c>
      <c r="Q41" t="n">
        <v>1397.27</v>
      </c>
      <c r="R41" t="n">
        <v>93.37</v>
      </c>
      <c r="S41" t="n">
        <v>66.97</v>
      </c>
      <c r="T41" t="n">
        <v>10572.95</v>
      </c>
      <c r="U41" t="n">
        <v>0.72</v>
      </c>
      <c r="V41" t="n">
        <v>0.85</v>
      </c>
      <c r="W41" t="n">
        <v>5.34</v>
      </c>
      <c r="X41" t="n">
        <v>0.64</v>
      </c>
      <c r="Y41" t="n">
        <v>1</v>
      </c>
      <c r="Z41" t="n">
        <v>10</v>
      </c>
      <c r="AA41" t="n">
        <v>840.4322952376006</v>
      </c>
      <c r="AB41" t="n">
        <v>1149.91654360017</v>
      </c>
      <c r="AC41" t="n">
        <v>1040.170122596975</v>
      </c>
      <c r="AD41" t="n">
        <v>840432.2952376006</v>
      </c>
      <c r="AE41" t="n">
        <v>1149916.54360017</v>
      </c>
      <c r="AF41" t="n">
        <v>4.595797044613296e-06</v>
      </c>
      <c r="AG41" t="n">
        <v>32.8587962962963</v>
      </c>
      <c r="AH41" t="n">
        <v>1040170.122596974</v>
      </c>
    </row>
    <row r="42">
      <c r="A42" t="n">
        <v>40</v>
      </c>
      <c r="B42" t="n">
        <v>110</v>
      </c>
      <c r="C42" t="inlineStr">
        <is>
          <t xml:space="preserve">CONCLUIDO	</t>
        </is>
      </c>
      <c r="D42" t="n">
        <v>3.5332</v>
      </c>
      <c r="E42" t="n">
        <v>28.3</v>
      </c>
      <c r="F42" t="n">
        <v>24.76</v>
      </c>
      <c r="G42" t="n">
        <v>67.53</v>
      </c>
      <c r="H42" t="n">
        <v>0.85</v>
      </c>
      <c r="I42" t="n">
        <v>22</v>
      </c>
      <c r="J42" t="n">
        <v>229.96</v>
      </c>
      <c r="K42" t="n">
        <v>56.13</v>
      </c>
      <c r="L42" t="n">
        <v>11</v>
      </c>
      <c r="M42" t="n">
        <v>20</v>
      </c>
      <c r="N42" t="n">
        <v>52.83</v>
      </c>
      <c r="O42" t="n">
        <v>28595.54</v>
      </c>
      <c r="P42" t="n">
        <v>319.85</v>
      </c>
      <c r="Q42" t="n">
        <v>1397.22</v>
      </c>
      <c r="R42" t="n">
        <v>92.19</v>
      </c>
      <c r="S42" t="n">
        <v>66.97</v>
      </c>
      <c r="T42" t="n">
        <v>9987.790000000001</v>
      </c>
      <c r="U42" t="n">
        <v>0.73</v>
      </c>
      <c r="V42" t="n">
        <v>0.85</v>
      </c>
      <c r="W42" t="n">
        <v>5.32</v>
      </c>
      <c r="X42" t="n">
        <v>0.6</v>
      </c>
      <c r="Y42" t="n">
        <v>1</v>
      </c>
      <c r="Z42" t="n">
        <v>10</v>
      </c>
      <c r="AA42" t="n">
        <v>837.9461838472317</v>
      </c>
      <c r="AB42" t="n">
        <v>1146.514936316374</v>
      </c>
      <c r="AC42" t="n">
        <v>1037.093159938158</v>
      </c>
      <c r="AD42" t="n">
        <v>837946.1838472318</v>
      </c>
      <c r="AE42" t="n">
        <v>1146514.936316374</v>
      </c>
      <c r="AF42" t="n">
        <v>4.610542638356482e-06</v>
      </c>
      <c r="AG42" t="n">
        <v>32.75462962962963</v>
      </c>
      <c r="AH42" t="n">
        <v>1037093.159938158</v>
      </c>
    </row>
    <row r="43">
      <c r="A43" t="n">
        <v>41</v>
      </c>
      <c r="B43" t="n">
        <v>110</v>
      </c>
      <c r="C43" t="inlineStr">
        <is>
          <t xml:space="preserve">CONCLUIDO	</t>
        </is>
      </c>
      <c r="D43" t="n">
        <v>3.531</v>
      </c>
      <c r="E43" t="n">
        <v>28.32</v>
      </c>
      <c r="F43" t="n">
        <v>24.78</v>
      </c>
      <c r="G43" t="n">
        <v>67.58</v>
      </c>
      <c r="H43" t="n">
        <v>0.87</v>
      </c>
      <c r="I43" t="n">
        <v>22</v>
      </c>
      <c r="J43" t="n">
        <v>230.38</v>
      </c>
      <c r="K43" t="n">
        <v>56.13</v>
      </c>
      <c r="L43" t="n">
        <v>11.25</v>
      </c>
      <c r="M43" t="n">
        <v>20</v>
      </c>
      <c r="N43" t="n">
        <v>53</v>
      </c>
      <c r="O43" t="n">
        <v>28647.87</v>
      </c>
      <c r="P43" t="n">
        <v>317.8</v>
      </c>
      <c r="Q43" t="n">
        <v>1397.2</v>
      </c>
      <c r="R43" t="n">
        <v>92.41</v>
      </c>
      <c r="S43" t="n">
        <v>66.97</v>
      </c>
      <c r="T43" t="n">
        <v>10097.88</v>
      </c>
      <c r="U43" t="n">
        <v>0.72</v>
      </c>
      <c r="V43" t="n">
        <v>0.85</v>
      </c>
      <c r="W43" t="n">
        <v>5.33</v>
      </c>
      <c r="X43" t="n">
        <v>0.61</v>
      </c>
      <c r="Y43" t="n">
        <v>1</v>
      </c>
      <c r="Z43" t="n">
        <v>10</v>
      </c>
      <c r="AA43" t="n">
        <v>836.8543940782627</v>
      </c>
      <c r="AB43" t="n">
        <v>1145.021101388105</v>
      </c>
      <c r="AC43" t="n">
        <v>1035.741894518832</v>
      </c>
      <c r="AD43" t="n">
        <v>836854.3940782626</v>
      </c>
      <c r="AE43" t="n">
        <v>1145021.101388105</v>
      </c>
      <c r="AF43" t="n">
        <v>4.607671814795862e-06</v>
      </c>
      <c r="AG43" t="n">
        <v>32.77777777777778</v>
      </c>
      <c r="AH43" t="n">
        <v>1035741.894518832</v>
      </c>
    </row>
    <row r="44">
      <c r="A44" t="n">
        <v>42</v>
      </c>
      <c r="B44" t="n">
        <v>110</v>
      </c>
      <c r="C44" t="inlineStr">
        <is>
          <t xml:space="preserve">CONCLUIDO	</t>
        </is>
      </c>
      <c r="D44" t="n">
        <v>3.5415</v>
      </c>
      <c r="E44" t="n">
        <v>28.24</v>
      </c>
      <c r="F44" t="n">
        <v>24.74</v>
      </c>
      <c r="G44" t="n">
        <v>70.68000000000001</v>
      </c>
      <c r="H44" t="n">
        <v>0.89</v>
      </c>
      <c r="I44" t="n">
        <v>21</v>
      </c>
      <c r="J44" t="n">
        <v>230.81</v>
      </c>
      <c r="K44" t="n">
        <v>56.13</v>
      </c>
      <c r="L44" t="n">
        <v>11.5</v>
      </c>
      <c r="M44" t="n">
        <v>19</v>
      </c>
      <c r="N44" t="n">
        <v>53.18</v>
      </c>
      <c r="O44" t="n">
        <v>28700.26</v>
      </c>
      <c r="P44" t="n">
        <v>316.11</v>
      </c>
      <c r="Q44" t="n">
        <v>1397.2</v>
      </c>
      <c r="R44" t="n">
        <v>91.27</v>
      </c>
      <c r="S44" t="n">
        <v>66.97</v>
      </c>
      <c r="T44" t="n">
        <v>9531.98</v>
      </c>
      <c r="U44" t="n">
        <v>0.73</v>
      </c>
      <c r="V44" t="n">
        <v>0.85</v>
      </c>
      <c r="W44" t="n">
        <v>5.32</v>
      </c>
      <c r="X44" t="n">
        <v>0.57</v>
      </c>
      <c r="Y44" t="n">
        <v>1</v>
      </c>
      <c r="Z44" t="n">
        <v>10</v>
      </c>
      <c r="AA44" t="n">
        <v>834.4915690265393</v>
      </c>
      <c r="AB44" t="n">
        <v>1141.788179911853</v>
      </c>
      <c r="AC44" t="n">
        <v>1032.81751853084</v>
      </c>
      <c r="AD44" t="n">
        <v>834491.5690265393</v>
      </c>
      <c r="AE44" t="n">
        <v>1141788.179911853</v>
      </c>
      <c r="AF44" t="n">
        <v>4.621373472698823e-06</v>
      </c>
      <c r="AG44" t="n">
        <v>32.68518518518518</v>
      </c>
      <c r="AH44" t="n">
        <v>1032817.51853084</v>
      </c>
    </row>
    <row r="45">
      <c r="A45" t="n">
        <v>43</v>
      </c>
      <c r="B45" t="n">
        <v>110</v>
      </c>
      <c r="C45" t="inlineStr">
        <is>
          <t xml:space="preserve">CONCLUIDO	</t>
        </is>
      </c>
      <c r="D45" t="n">
        <v>3.5419</v>
      </c>
      <c r="E45" t="n">
        <v>28.23</v>
      </c>
      <c r="F45" t="n">
        <v>24.73</v>
      </c>
      <c r="G45" t="n">
        <v>70.67</v>
      </c>
      <c r="H45" t="n">
        <v>0.9</v>
      </c>
      <c r="I45" t="n">
        <v>21</v>
      </c>
      <c r="J45" t="n">
        <v>231.23</v>
      </c>
      <c r="K45" t="n">
        <v>56.13</v>
      </c>
      <c r="L45" t="n">
        <v>11.75</v>
      </c>
      <c r="M45" t="n">
        <v>19</v>
      </c>
      <c r="N45" t="n">
        <v>53.36</v>
      </c>
      <c r="O45" t="n">
        <v>28752.71</v>
      </c>
      <c r="P45" t="n">
        <v>314.36</v>
      </c>
      <c r="Q45" t="n">
        <v>1397.2</v>
      </c>
      <c r="R45" t="n">
        <v>91</v>
      </c>
      <c r="S45" t="n">
        <v>66.97</v>
      </c>
      <c r="T45" t="n">
        <v>9397.860000000001</v>
      </c>
      <c r="U45" t="n">
        <v>0.74</v>
      </c>
      <c r="V45" t="n">
        <v>0.85</v>
      </c>
      <c r="W45" t="n">
        <v>5.33</v>
      </c>
      <c r="X45" t="n">
        <v>0.57</v>
      </c>
      <c r="Y45" t="n">
        <v>1</v>
      </c>
      <c r="Z45" t="n">
        <v>10</v>
      </c>
      <c r="AA45" t="n">
        <v>833.2087900679024</v>
      </c>
      <c r="AB45" t="n">
        <v>1140.033025148432</v>
      </c>
      <c r="AC45" t="n">
        <v>1031.229873274665</v>
      </c>
      <c r="AD45" t="n">
        <v>833208.7900679024</v>
      </c>
      <c r="AE45" t="n">
        <v>1140033.025148432</v>
      </c>
      <c r="AF45" t="n">
        <v>4.621895440618936e-06</v>
      </c>
      <c r="AG45" t="n">
        <v>32.67361111111111</v>
      </c>
      <c r="AH45" t="n">
        <v>1031229.873274665</v>
      </c>
    </row>
    <row r="46">
      <c r="A46" t="n">
        <v>44</v>
      </c>
      <c r="B46" t="n">
        <v>110</v>
      </c>
      <c r="C46" t="inlineStr">
        <is>
          <t xml:space="preserve">CONCLUIDO	</t>
        </is>
      </c>
      <c r="D46" t="n">
        <v>3.5512</v>
      </c>
      <c r="E46" t="n">
        <v>28.16</v>
      </c>
      <c r="F46" t="n">
        <v>24.7</v>
      </c>
      <c r="G46" t="n">
        <v>74.11</v>
      </c>
      <c r="H46" t="n">
        <v>0.92</v>
      </c>
      <c r="I46" t="n">
        <v>20</v>
      </c>
      <c r="J46" t="n">
        <v>231.66</v>
      </c>
      <c r="K46" t="n">
        <v>56.13</v>
      </c>
      <c r="L46" t="n">
        <v>12</v>
      </c>
      <c r="M46" t="n">
        <v>18</v>
      </c>
      <c r="N46" t="n">
        <v>53.53</v>
      </c>
      <c r="O46" t="n">
        <v>28805.23</v>
      </c>
      <c r="P46" t="n">
        <v>313.46</v>
      </c>
      <c r="Q46" t="n">
        <v>1397.17</v>
      </c>
      <c r="R46" t="n">
        <v>90</v>
      </c>
      <c r="S46" t="n">
        <v>66.97</v>
      </c>
      <c r="T46" t="n">
        <v>8899.610000000001</v>
      </c>
      <c r="U46" t="n">
        <v>0.74</v>
      </c>
      <c r="V46" t="n">
        <v>0.85</v>
      </c>
      <c r="W46" t="n">
        <v>5.33</v>
      </c>
      <c r="X46" t="n">
        <v>0.54</v>
      </c>
      <c r="Y46" t="n">
        <v>1</v>
      </c>
      <c r="Z46" t="n">
        <v>10</v>
      </c>
      <c r="AA46" t="n">
        <v>831.5645942607106</v>
      </c>
      <c r="AB46" t="n">
        <v>1137.783363908233</v>
      </c>
      <c r="AC46" t="n">
        <v>1029.194916545811</v>
      </c>
      <c r="AD46" t="n">
        <v>831564.5942607105</v>
      </c>
      <c r="AE46" t="n">
        <v>1137783.363908233</v>
      </c>
      <c r="AF46" t="n">
        <v>4.634031194761559e-06</v>
      </c>
      <c r="AG46" t="n">
        <v>32.5925925925926</v>
      </c>
      <c r="AH46" t="n">
        <v>1029194.916545811</v>
      </c>
    </row>
    <row r="47">
      <c r="A47" t="n">
        <v>45</v>
      </c>
      <c r="B47" t="n">
        <v>110</v>
      </c>
      <c r="C47" t="inlineStr">
        <is>
          <t xml:space="preserve">CONCLUIDO	</t>
        </is>
      </c>
      <c r="D47" t="n">
        <v>3.552</v>
      </c>
      <c r="E47" t="n">
        <v>28.15</v>
      </c>
      <c r="F47" t="n">
        <v>24.7</v>
      </c>
      <c r="G47" t="n">
        <v>74.09</v>
      </c>
      <c r="H47" t="n">
        <v>0.9399999999999999</v>
      </c>
      <c r="I47" t="n">
        <v>20</v>
      </c>
      <c r="J47" t="n">
        <v>232.08</v>
      </c>
      <c r="K47" t="n">
        <v>56.13</v>
      </c>
      <c r="L47" t="n">
        <v>12.25</v>
      </c>
      <c r="M47" t="n">
        <v>18</v>
      </c>
      <c r="N47" t="n">
        <v>53.71</v>
      </c>
      <c r="O47" t="n">
        <v>28857.81</v>
      </c>
      <c r="P47" t="n">
        <v>310.27</v>
      </c>
      <c r="Q47" t="n">
        <v>1397.23</v>
      </c>
      <c r="R47" t="n">
        <v>89.90000000000001</v>
      </c>
      <c r="S47" t="n">
        <v>66.97</v>
      </c>
      <c r="T47" t="n">
        <v>8853.629999999999</v>
      </c>
      <c r="U47" t="n">
        <v>0.74</v>
      </c>
      <c r="V47" t="n">
        <v>0.85</v>
      </c>
      <c r="W47" t="n">
        <v>5.32</v>
      </c>
      <c r="X47" t="n">
        <v>0.53</v>
      </c>
      <c r="Y47" t="n">
        <v>1</v>
      </c>
      <c r="Z47" t="n">
        <v>10</v>
      </c>
      <c r="AA47" t="n">
        <v>829.3168715312246</v>
      </c>
      <c r="AB47" t="n">
        <v>1134.707930507222</v>
      </c>
      <c r="AC47" t="n">
        <v>1026.412998192194</v>
      </c>
      <c r="AD47" t="n">
        <v>829316.8715312246</v>
      </c>
      <c r="AE47" t="n">
        <v>1134707.930507222</v>
      </c>
      <c r="AF47" t="n">
        <v>4.635075130601785e-06</v>
      </c>
      <c r="AG47" t="n">
        <v>32.58101851851852</v>
      </c>
      <c r="AH47" t="n">
        <v>1026412.998192194</v>
      </c>
    </row>
    <row r="48">
      <c r="A48" t="n">
        <v>46</v>
      </c>
      <c r="B48" t="n">
        <v>110</v>
      </c>
      <c r="C48" t="inlineStr">
        <is>
          <t xml:space="preserve">CONCLUIDO	</t>
        </is>
      </c>
      <c r="D48" t="n">
        <v>3.5582</v>
      </c>
      <c r="E48" t="n">
        <v>28.1</v>
      </c>
      <c r="F48" t="n">
        <v>24.69</v>
      </c>
      <c r="G48" t="n">
        <v>77.97</v>
      </c>
      <c r="H48" t="n">
        <v>0.96</v>
      </c>
      <c r="I48" t="n">
        <v>19</v>
      </c>
      <c r="J48" t="n">
        <v>232.51</v>
      </c>
      <c r="K48" t="n">
        <v>56.13</v>
      </c>
      <c r="L48" t="n">
        <v>12.5</v>
      </c>
      <c r="M48" t="n">
        <v>17</v>
      </c>
      <c r="N48" t="n">
        <v>53.88</v>
      </c>
      <c r="O48" t="n">
        <v>28910.45</v>
      </c>
      <c r="P48" t="n">
        <v>310.41</v>
      </c>
      <c r="Q48" t="n">
        <v>1397.19</v>
      </c>
      <c r="R48" t="n">
        <v>89.56999999999999</v>
      </c>
      <c r="S48" t="n">
        <v>66.97</v>
      </c>
      <c r="T48" t="n">
        <v>8693.57</v>
      </c>
      <c r="U48" t="n">
        <v>0.75</v>
      </c>
      <c r="V48" t="n">
        <v>0.85</v>
      </c>
      <c r="W48" t="n">
        <v>5.33</v>
      </c>
      <c r="X48" t="n">
        <v>0.52</v>
      </c>
      <c r="Y48" t="n">
        <v>1</v>
      </c>
      <c r="Z48" t="n">
        <v>10</v>
      </c>
      <c r="AA48" t="n">
        <v>828.7819968168915</v>
      </c>
      <c r="AB48" t="n">
        <v>1133.976091326064</v>
      </c>
      <c r="AC48" t="n">
        <v>1025.751004715344</v>
      </c>
      <c r="AD48" t="n">
        <v>828781.9968168915</v>
      </c>
      <c r="AE48" t="n">
        <v>1133976.091326064</v>
      </c>
      <c r="AF48" t="n">
        <v>4.643165633363533e-06</v>
      </c>
      <c r="AG48" t="n">
        <v>32.52314814814815</v>
      </c>
      <c r="AH48" t="n">
        <v>1025751.004715344</v>
      </c>
    </row>
    <row r="49">
      <c r="A49" t="n">
        <v>47</v>
      </c>
      <c r="B49" t="n">
        <v>110</v>
      </c>
      <c r="C49" t="inlineStr">
        <is>
          <t xml:space="preserve">CONCLUIDO	</t>
        </is>
      </c>
      <c r="D49" t="n">
        <v>3.5591</v>
      </c>
      <c r="E49" t="n">
        <v>28.1</v>
      </c>
      <c r="F49" t="n">
        <v>24.68</v>
      </c>
      <c r="G49" t="n">
        <v>77.94</v>
      </c>
      <c r="H49" t="n">
        <v>0.97</v>
      </c>
      <c r="I49" t="n">
        <v>19</v>
      </c>
      <c r="J49" t="n">
        <v>232.94</v>
      </c>
      <c r="K49" t="n">
        <v>56.13</v>
      </c>
      <c r="L49" t="n">
        <v>12.75</v>
      </c>
      <c r="M49" t="n">
        <v>17</v>
      </c>
      <c r="N49" t="n">
        <v>54.06</v>
      </c>
      <c r="O49" t="n">
        <v>28963.15</v>
      </c>
      <c r="P49" t="n">
        <v>308.52</v>
      </c>
      <c r="Q49" t="n">
        <v>1397.21</v>
      </c>
      <c r="R49" t="n">
        <v>89.43000000000001</v>
      </c>
      <c r="S49" t="n">
        <v>66.97</v>
      </c>
      <c r="T49" t="n">
        <v>8623.719999999999</v>
      </c>
      <c r="U49" t="n">
        <v>0.75</v>
      </c>
      <c r="V49" t="n">
        <v>0.85</v>
      </c>
      <c r="W49" t="n">
        <v>5.32</v>
      </c>
      <c r="X49" t="n">
        <v>0.52</v>
      </c>
      <c r="Y49" t="n">
        <v>1</v>
      </c>
      <c r="Z49" t="n">
        <v>10</v>
      </c>
      <c r="AA49" t="n">
        <v>827.3641735109044</v>
      </c>
      <c r="AB49" t="n">
        <v>1132.036162928863</v>
      </c>
      <c r="AC49" t="n">
        <v>1023.996220361665</v>
      </c>
      <c r="AD49" t="n">
        <v>827364.1735109044</v>
      </c>
      <c r="AE49" t="n">
        <v>1132036.162928863</v>
      </c>
      <c r="AF49" t="n">
        <v>4.644340061183787e-06</v>
      </c>
      <c r="AG49" t="n">
        <v>32.52314814814815</v>
      </c>
      <c r="AH49" t="n">
        <v>1023996.220361665</v>
      </c>
    </row>
    <row r="50">
      <c r="A50" t="n">
        <v>48</v>
      </c>
      <c r="B50" t="n">
        <v>110</v>
      </c>
      <c r="C50" t="inlineStr">
        <is>
          <t xml:space="preserve">CONCLUIDO	</t>
        </is>
      </c>
      <c r="D50" t="n">
        <v>3.5684</v>
      </c>
      <c r="E50" t="n">
        <v>28.02</v>
      </c>
      <c r="F50" t="n">
        <v>24.65</v>
      </c>
      <c r="G50" t="n">
        <v>82.17</v>
      </c>
      <c r="H50" t="n">
        <v>0.99</v>
      </c>
      <c r="I50" t="n">
        <v>18</v>
      </c>
      <c r="J50" t="n">
        <v>233.37</v>
      </c>
      <c r="K50" t="n">
        <v>56.13</v>
      </c>
      <c r="L50" t="n">
        <v>13</v>
      </c>
      <c r="M50" t="n">
        <v>16</v>
      </c>
      <c r="N50" t="n">
        <v>54.24</v>
      </c>
      <c r="O50" t="n">
        <v>29015.91</v>
      </c>
      <c r="P50" t="n">
        <v>305.86</v>
      </c>
      <c r="Q50" t="n">
        <v>1397.2</v>
      </c>
      <c r="R50" t="n">
        <v>88.31</v>
      </c>
      <c r="S50" t="n">
        <v>66.97</v>
      </c>
      <c r="T50" t="n">
        <v>8064.85</v>
      </c>
      <c r="U50" t="n">
        <v>0.76</v>
      </c>
      <c r="V50" t="n">
        <v>0.85</v>
      </c>
      <c r="W50" t="n">
        <v>5.32</v>
      </c>
      <c r="X50" t="n">
        <v>0.48</v>
      </c>
      <c r="Y50" t="n">
        <v>1</v>
      </c>
      <c r="Z50" t="n">
        <v>10</v>
      </c>
      <c r="AA50" t="n">
        <v>824.4487284873092</v>
      </c>
      <c r="AB50" t="n">
        <v>1128.047122427223</v>
      </c>
      <c r="AC50" t="n">
        <v>1020.387888286848</v>
      </c>
      <c r="AD50" t="n">
        <v>824448.7284873092</v>
      </c>
      <c r="AE50" t="n">
        <v>1128047.122427223</v>
      </c>
      <c r="AF50" t="n">
        <v>4.65647581532641e-06</v>
      </c>
      <c r="AG50" t="n">
        <v>32.43055555555556</v>
      </c>
      <c r="AH50" t="n">
        <v>1020387.888286848</v>
      </c>
    </row>
    <row r="51">
      <c r="A51" t="n">
        <v>49</v>
      </c>
      <c r="B51" t="n">
        <v>110</v>
      </c>
      <c r="C51" t="inlineStr">
        <is>
          <t xml:space="preserve">CONCLUIDO	</t>
        </is>
      </c>
      <c r="D51" t="n">
        <v>3.5674</v>
      </c>
      <c r="E51" t="n">
        <v>28.03</v>
      </c>
      <c r="F51" t="n">
        <v>24.66</v>
      </c>
      <c r="G51" t="n">
        <v>82.2</v>
      </c>
      <c r="H51" t="n">
        <v>1.01</v>
      </c>
      <c r="I51" t="n">
        <v>18</v>
      </c>
      <c r="J51" t="n">
        <v>233.79</v>
      </c>
      <c r="K51" t="n">
        <v>56.13</v>
      </c>
      <c r="L51" t="n">
        <v>13.25</v>
      </c>
      <c r="M51" t="n">
        <v>16</v>
      </c>
      <c r="N51" t="n">
        <v>54.42</v>
      </c>
      <c r="O51" t="n">
        <v>29068.74</v>
      </c>
      <c r="P51" t="n">
        <v>305.66</v>
      </c>
      <c r="Q51" t="n">
        <v>1397.2</v>
      </c>
      <c r="R51" t="n">
        <v>88.67</v>
      </c>
      <c r="S51" t="n">
        <v>66.97</v>
      </c>
      <c r="T51" t="n">
        <v>8247.15</v>
      </c>
      <c r="U51" t="n">
        <v>0.76</v>
      </c>
      <c r="V51" t="n">
        <v>0.85</v>
      </c>
      <c r="W51" t="n">
        <v>5.32</v>
      </c>
      <c r="X51" t="n">
        <v>0.49</v>
      </c>
      <c r="Y51" t="n">
        <v>1</v>
      </c>
      <c r="Z51" t="n">
        <v>10</v>
      </c>
      <c r="AA51" t="n">
        <v>824.4544029113332</v>
      </c>
      <c r="AB51" t="n">
        <v>1128.054886424511</v>
      </c>
      <c r="AC51" t="n">
        <v>1020.394911299132</v>
      </c>
      <c r="AD51" t="n">
        <v>824454.4029113333</v>
      </c>
      <c r="AE51" t="n">
        <v>1128054.886424511</v>
      </c>
      <c r="AF51" t="n">
        <v>4.655170895526128e-06</v>
      </c>
      <c r="AG51" t="n">
        <v>32.44212962962963</v>
      </c>
      <c r="AH51" t="n">
        <v>1020394.911299132</v>
      </c>
    </row>
    <row r="52">
      <c r="A52" t="n">
        <v>50</v>
      </c>
      <c r="B52" t="n">
        <v>110</v>
      </c>
      <c r="C52" t="inlineStr">
        <is>
          <t xml:space="preserve">CONCLUIDO	</t>
        </is>
      </c>
      <c r="D52" t="n">
        <v>3.5788</v>
      </c>
      <c r="E52" t="n">
        <v>27.94</v>
      </c>
      <c r="F52" t="n">
        <v>24.61</v>
      </c>
      <c r="G52" t="n">
        <v>86.86</v>
      </c>
      <c r="H52" t="n">
        <v>1.02</v>
      </c>
      <c r="I52" t="n">
        <v>17</v>
      </c>
      <c r="J52" t="n">
        <v>234.22</v>
      </c>
      <c r="K52" t="n">
        <v>56.13</v>
      </c>
      <c r="L52" t="n">
        <v>13.5</v>
      </c>
      <c r="M52" t="n">
        <v>15</v>
      </c>
      <c r="N52" t="n">
        <v>54.6</v>
      </c>
      <c r="O52" t="n">
        <v>29121.64</v>
      </c>
      <c r="P52" t="n">
        <v>301.76</v>
      </c>
      <c r="Q52" t="n">
        <v>1397.22</v>
      </c>
      <c r="R52" t="n">
        <v>87.05</v>
      </c>
      <c r="S52" t="n">
        <v>66.97</v>
      </c>
      <c r="T52" t="n">
        <v>7440.21</v>
      </c>
      <c r="U52" t="n">
        <v>0.77</v>
      </c>
      <c r="V52" t="n">
        <v>0.86</v>
      </c>
      <c r="W52" t="n">
        <v>5.32</v>
      </c>
      <c r="X52" t="n">
        <v>0.45</v>
      </c>
      <c r="Y52" t="n">
        <v>1</v>
      </c>
      <c r="Z52" t="n">
        <v>10</v>
      </c>
      <c r="AA52" t="n">
        <v>810.7577134422096</v>
      </c>
      <c r="AB52" t="n">
        <v>1109.314471637563</v>
      </c>
      <c r="AC52" t="n">
        <v>1003.443055397113</v>
      </c>
      <c r="AD52" t="n">
        <v>810757.7134422096</v>
      </c>
      <c r="AE52" t="n">
        <v>1109314.471637563</v>
      </c>
      <c r="AF52" t="n">
        <v>4.670046981249343e-06</v>
      </c>
      <c r="AG52" t="n">
        <v>32.33796296296297</v>
      </c>
      <c r="AH52" t="n">
        <v>1003443.055397113</v>
      </c>
    </row>
    <row r="53">
      <c r="A53" t="n">
        <v>51</v>
      </c>
      <c r="B53" t="n">
        <v>110</v>
      </c>
      <c r="C53" t="inlineStr">
        <is>
          <t xml:space="preserve">CONCLUIDO	</t>
        </is>
      </c>
      <c r="D53" t="n">
        <v>3.579</v>
      </c>
      <c r="E53" t="n">
        <v>27.94</v>
      </c>
      <c r="F53" t="n">
        <v>24.61</v>
      </c>
      <c r="G53" t="n">
        <v>86.86</v>
      </c>
      <c r="H53" t="n">
        <v>1.04</v>
      </c>
      <c r="I53" t="n">
        <v>17</v>
      </c>
      <c r="J53" t="n">
        <v>234.65</v>
      </c>
      <c r="K53" t="n">
        <v>56.13</v>
      </c>
      <c r="L53" t="n">
        <v>13.75</v>
      </c>
      <c r="M53" t="n">
        <v>15</v>
      </c>
      <c r="N53" t="n">
        <v>54.78</v>
      </c>
      <c r="O53" t="n">
        <v>29174.59</v>
      </c>
      <c r="P53" t="n">
        <v>301.35</v>
      </c>
      <c r="Q53" t="n">
        <v>1397.18</v>
      </c>
      <c r="R53" t="n">
        <v>87.09999999999999</v>
      </c>
      <c r="S53" t="n">
        <v>66.97</v>
      </c>
      <c r="T53" t="n">
        <v>7465.3</v>
      </c>
      <c r="U53" t="n">
        <v>0.77</v>
      </c>
      <c r="V53" t="n">
        <v>0.86</v>
      </c>
      <c r="W53" t="n">
        <v>5.32</v>
      </c>
      <c r="X53" t="n">
        <v>0.44</v>
      </c>
      <c r="Y53" t="n">
        <v>1</v>
      </c>
      <c r="Z53" t="n">
        <v>10</v>
      </c>
      <c r="AA53" t="n">
        <v>810.4625012662527</v>
      </c>
      <c r="AB53" t="n">
        <v>1108.910549314577</v>
      </c>
      <c r="AC53" t="n">
        <v>1003.077682853724</v>
      </c>
      <c r="AD53" t="n">
        <v>810462.5012662527</v>
      </c>
      <c r="AE53" t="n">
        <v>1108910.549314577</v>
      </c>
      <c r="AF53" t="n">
        <v>4.6703079652094e-06</v>
      </c>
      <c r="AG53" t="n">
        <v>32.33796296296297</v>
      </c>
      <c r="AH53" t="n">
        <v>1003077.682853724</v>
      </c>
    </row>
    <row r="54">
      <c r="A54" t="n">
        <v>52</v>
      </c>
      <c r="B54" t="n">
        <v>110</v>
      </c>
      <c r="C54" t="inlineStr">
        <is>
          <t xml:space="preserve">CONCLUIDO	</t>
        </is>
      </c>
      <c r="D54" t="n">
        <v>3.579</v>
      </c>
      <c r="E54" t="n">
        <v>27.94</v>
      </c>
      <c r="F54" t="n">
        <v>24.61</v>
      </c>
      <c r="G54" t="n">
        <v>86.86</v>
      </c>
      <c r="H54" t="n">
        <v>1.06</v>
      </c>
      <c r="I54" t="n">
        <v>17</v>
      </c>
      <c r="J54" t="n">
        <v>235.08</v>
      </c>
      <c r="K54" t="n">
        <v>56.13</v>
      </c>
      <c r="L54" t="n">
        <v>14</v>
      </c>
      <c r="M54" t="n">
        <v>15</v>
      </c>
      <c r="N54" t="n">
        <v>54.96</v>
      </c>
      <c r="O54" t="n">
        <v>29227.61</v>
      </c>
      <c r="P54" t="n">
        <v>299.22</v>
      </c>
      <c r="Q54" t="n">
        <v>1397.19</v>
      </c>
      <c r="R54" t="n">
        <v>87.19</v>
      </c>
      <c r="S54" t="n">
        <v>66.97</v>
      </c>
      <c r="T54" t="n">
        <v>7511.45</v>
      </c>
      <c r="U54" t="n">
        <v>0.77</v>
      </c>
      <c r="V54" t="n">
        <v>0.86</v>
      </c>
      <c r="W54" t="n">
        <v>5.32</v>
      </c>
      <c r="X54" t="n">
        <v>0.45</v>
      </c>
      <c r="Y54" t="n">
        <v>1</v>
      </c>
      <c r="Z54" t="n">
        <v>10</v>
      </c>
      <c r="AA54" t="n">
        <v>809.023071040849</v>
      </c>
      <c r="AB54" t="n">
        <v>1106.941057376999</v>
      </c>
      <c r="AC54" t="n">
        <v>1001.296156462469</v>
      </c>
      <c r="AD54" t="n">
        <v>809023.071040849</v>
      </c>
      <c r="AE54" t="n">
        <v>1106941.057376999</v>
      </c>
      <c r="AF54" t="n">
        <v>4.6703079652094e-06</v>
      </c>
      <c r="AG54" t="n">
        <v>32.33796296296297</v>
      </c>
      <c r="AH54" t="n">
        <v>1001296.156462469</v>
      </c>
    </row>
    <row r="55">
      <c r="A55" t="n">
        <v>53</v>
      </c>
      <c r="B55" t="n">
        <v>110</v>
      </c>
      <c r="C55" t="inlineStr">
        <is>
          <t xml:space="preserve">CONCLUIDO	</t>
        </is>
      </c>
      <c r="D55" t="n">
        <v>3.5855</v>
      </c>
      <c r="E55" t="n">
        <v>27.89</v>
      </c>
      <c r="F55" t="n">
        <v>24.6</v>
      </c>
      <c r="G55" t="n">
        <v>92.26000000000001</v>
      </c>
      <c r="H55" t="n">
        <v>1.08</v>
      </c>
      <c r="I55" t="n">
        <v>16</v>
      </c>
      <c r="J55" t="n">
        <v>235.51</v>
      </c>
      <c r="K55" t="n">
        <v>56.13</v>
      </c>
      <c r="L55" t="n">
        <v>14.25</v>
      </c>
      <c r="M55" t="n">
        <v>14</v>
      </c>
      <c r="N55" t="n">
        <v>55.14</v>
      </c>
      <c r="O55" t="n">
        <v>29280.69</v>
      </c>
      <c r="P55" t="n">
        <v>297.8</v>
      </c>
      <c r="Q55" t="n">
        <v>1397.18</v>
      </c>
      <c r="R55" t="n">
        <v>86.84</v>
      </c>
      <c r="S55" t="n">
        <v>66.97</v>
      </c>
      <c r="T55" t="n">
        <v>7340.17</v>
      </c>
      <c r="U55" t="n">
        <v>0.77</v>
      </c>
      <c r="V55" t="n">
        <v>0.86</v>
      </c>
      <c r="W55" t="n">
        <v>5.32</v>
      </c>
      <c r="X55" t="n">
        <v>0.44</v>
      </c>
      <c r="Y55" t="n">
        <v>1</v>
      </c>
      <c r="Z55" t="n">
        <v>10</v>
      </c>
      <c r="AA55" t="n">
        <v>807.4309590290028</v>
      </c>
      <c r="AB55" t="n">
        <v>1104.762659483367</v>
      </c>
      <c r="AC55" t="n">
        <v>999.3256618064044</v>
      </c>
      <c r="AD55" t="n">
        <v>807430.9590290028</v>
      </c>
      <c r="AE55" t="n">
        <v>1104762.659483367</v>
      </c>
      <c r="AF55" t="n">
        <v>4.678789943911233e-06</v>
      </c>
      <c r="AG55" t="n">
        <v>32.2800925925926</v>
      </c>
      <c r="AH55" t="n">
        <v>999325.6618064044</v>
      </c>
    </row>
    <row r="56">
      <c r="A56" t="n">
        <v>54</v>
      </c>
      <c r="B56" t="n">
        <v>110</v>
      </c>
      <c r="C56" t="inlineStr">
        <is>
          <t xml:space="preserve">CONCLUIDO	</t>
        </is>
      </c>
      <c r="D56" t="n">
        <v>3.5856</v>
      </c>
      <c r="E56" t="n">
        <v>27.89</v>
      </c>
      <c r="F56" t="n">
        <v>24.6</v>
      </c>
      <c r="G56" t="n">
        <v>92.25</v>
      </c>
      <c r="H56" t="n">
        <v>1.09</v>
      </c>
      <c r="I56" t="n">
        <v>16</v>
      </c>
      <c r="J56" t="n">
        <v>235.94</v>
      </c>
      <c r="K56" t="n">
        <v>56.13</v>
      </c>
      <c r="L56" t="n">
        <v>14.5</v>
      </c>
      <c r="M56" t="n">
        <v>14</v>
      </c>
      <c r="N56" t="n">
        <v>55.32</v>
      </c>
      <c r="O56" t="n">
        <v>29333.84</v>
      </c>
      <c r="P56" t="n">
        <v>297.3</v>
      </c>
      <c r="Q56" t="n">
        <v>1397.2</v>
      </c>
      <c r="R56" t="n">
        <v>86.73999999999999</v>
      </c>
      <c r="S56" t="n">
        <v>66.97</v>
      </c>
      <c r="T56" t="n">
        <v>7291.21</v>
      </c>
      <c r="U56" t="n">
        <v>0.77</v>
      </c>
      <c r="V56" t="n">
        <v>0.86</v>
      </c>
      <c r="W56" t="n">
        <v>5.32</v>
      </c>
      <c r="X56" t="n">
        <v>0.44</v>
      </c>
      <c r="Y56" t="n">
        <v>1</v>
      </c>
      <c r="Z56" t="n">
        <v>10</v>
      </c>
      <c r="AA56" t="n">
        <v>807.0847266696298</v>
      </c>
      <c r="AB56" t="n">
        <v>1104.288929094579</v>
      </c>
      <c r="AC56" t="n">
        <v>998.8971435810377</v>
      </c>
      <c r="AD56" t="n">
        <v>807084.7266696298</v>
      </c>
      <c r="AE56" t="n">
        <v>1104288.929094579</v>
      </c>
      <c r="AF56" t="n">
        <v>4.678920435891261e-06</v>
      </c>
      <c r="AG56" t="n">
        <v>32.2800925925926</v>
      </c>
      <c r="AH56" t="n">
        <v>998897.1435810376</v>
      </c>
    </row>
    <row r="57">
      <c r="A57" t="n">
        <v>55</v>
      </c>
      <c r="B57" t="n">
        <v>110</v>
      </c>
      <c r="C57" t="inlineStr">
        <is>
          <t xml:space="preserve">CONCLUIDO	</t>
        </is>
      </c>
      <c r="D57" t="n">
        <v>3.5836</v>
      </c>
      <c r="E57" t="n">
        <v>27.9</v>
      </c>
      <c r="F57" t="n">
        <v>24.62</v>
      </c>
      <c r="G57" t="n">
        <v>92.31</v>
      </c>
      <c r="H57" t="n">
        <v>1.11</v>
      </c>
      <c r="I57" t="n">
        <v>16</v>
      </c>
      <c r="J57" t="n">
        <v>236.37</v>
      </c>
      <c r="K57" t="n">
        <v>56.13</v>
      </c>
      <c r="L57" t="n">
        <v>14.75</v>
      </c>
      <c r="M57" t="n">
        <v>14</v>
      </c>
      <c r="N57" t="n">
        <v>55.5</v>
      </c>
      <c r="O57" t="n">
        <v>29387.05</v>
      </c>
      <c r="P57" t="n">
        <v>296.86</v>
      </c>
      <c r="Q57" t="n">
        <v>1397.18</v>
      </c>
      <c r="R57" t="n">
        <v>87.3</v>
      </c>
      <c r="S57" t="n">
        <v>66.97</v>
      </c>
      <c r="T57" t="n">
        <v>7571.75</v>
      </c>
      <c r="U57" t="n">
        <v>0.77</v>
      </c>
      <c r="V57" t="n">
        <v>0.85</v>
      </c>
      <c r="W57" t="n">
        <v>5.32</v>
      </c>
      <c r="X57" t="n">
        <v>0.45</v>
      </c>
      <c r="Y57" t="n">
        <v>1</v>
      </c>
      <c r="Z57" t="n">
        <v>10</v>
      </c>
      <c r="AA57" t="n">
        <v>807.0647888010296</v>
      </c>
      <c r="AB57" t="n">
        <v>1104.261649223163</v>
      </c>
      <c r="AC57" t="n">
        <v>998.8724672622627</v>
      </c>
      <c r="AD57" t="n">
        <v>807064.7888010297</v>
      </c>
      <c r="AE57" t="n">
        <v>1104261.649223163</v>
      </c>
      <c r="AF57" t="n">
        <v>4.676310596290697e-06</v>
      </c>
      <c r="AG57" t="n">
        <v>32.29166666666666</v>
      </c>
      <c r="AH57" t="n">
        <v>998872.4672622627</v>
      </c>
    </row>
    <row r="58">
      <c r="A58" t="n">
        <v>56</v>
      </c>
      <c r="B58" t="n">
        <v>110</v>
      </c>
      <c r="C58" t="inlineStr">
        <is>
          <t xml:space="preserve">CONCLUIDO	</t>
        </is>
      </c>
      <c r="D58" t="n">
        <v>3.5867</v>
      </c>
      <c r="E58" t="n">
        <v>27.88</v>
      </c>
      <c r="F58" t="n">
        <v>24.59</v>
      </c>
      <c r="G58" t="n">
        <v>92.22</v>
      </c>
      <c r="H58" t="n">
        <v>1.13</v>
      </c>
      <c r="I58" t="n">
        <v>16</v>
      </c>
      <c r="J58" t="n">
        <v>236.81</v>
      </c>
      <c r="K58" t="n">
        <v>56.13</v>
      </c>
      <c r="L58" t="n">
        <v>15</v>
      </c>
      <c r="M58" t="n">
        <v>13</v>
      </c>
      <c r="N58" t="n">
        <v>55.68</v>
      </c>
      <c r="O58" t="n">
        <v>29440.33</v>
      </c>
      <c r="P58" t="n">
        <v>294.35</v>
      </c>
      <c r="Q58" t="n">
        <v>1397.17</v>
      </c>
      <c r="R58" t="n">
        <v>86.43000000000001</v>
      </c>
      <c r="S58" t="n">
        <v>66.97</v>
      </c>
      <c r="T58" t="n">
        <v>7137.45</v>
      </c>
      <c r="U58" t="n">
        <v>0.77</v>
      </c>
      <c r="V58" t="n">
        <v>0.86</v>
      </c>
      <c r="W58" t="n">
        <v>5.32</v>
      </c>
      <c r="X58" t="n">
        <v>0.43</v>
      </c>
      <c r="Y58" t="n">
        <v>1</v>
      </c>
      <c r="Z58" t="n">
        <v>10</v>
      </c>
      <c r="AA58" t="n">
        <v>804.9480878973976</v>
      </c>
      <c r="AB58" t="n">
        <v>1101.365485664561</v>
      </c>
      <c r="AC58" t="n">
        <v>996.252709488902</v>
      </c>
      <c r="AD58" t="n">
        <v>804948.0878973976</v>
      </c>
      <c r="AE58" t="n">
        <v>1101365.485664561</v>
      </c>
      <c r="AF58" t="n">
        <v>4.680355847671571e-06</v>
      </c>
      <c r="AG58" t="n">
        <v>32.26851851851852</v>
      </c>
      <c r="AH58" t="n">
        <v>996252.709488902</v>
      </c>
    </row>
    <row r="59">
      <c r="A59" t="n">
        <v>57</v>
      </c>
      <c r="B59" t="n">
        <v>110</v>
      </c>
      <c r="C59" t="inlineStr">
        <is>
          <t xml:space="preserve">CONCLUIDO	</t>
        </is>
      </c>
      <c r="D59" t="n">
        <v>3.5969</v>
      </c>
      <c r="E59" t="n">
        <v>27.8</v>
      </c>
      <c r="F59" t="n">
        <v>24.56</v>
      </c>
      <c r="G59" t="n">
        <v>98.22</v>
      </c>
      <c r="H59" t="n">
        <v>1.14</v>
      </c>
      <c r="I59" t="n">
        <v>15</v>
      </c>
      <c r="J59" t="n">
        <v>237.24</v>
      </c>
      <c r="K59" t="n">
        <v>56.13</v>
      </c>
      <c r="L59" t="n">
        <v>15.25</v>
      </c>
      <c r="M59" t="n">
        <v>10</v>
      </c>
      <c r="N59" t="n">
        <v>55.86</v>
      </c>
      <c r="O59" t="n">
        <v>29493.67</v>
      </c>
      <c r="P59" t="n">
        <v>293.44</v>
      </c>
      <c r="Q59" t="n">
        <v>1397.2</v>
      </c>
      <c r="R59" t="n">
        <v>85.18000000000001</v>
      </c>
      <c r="S59" t="n">
        <v>66.97</v>
      </c>
      <c r="T59" t="n">
        <v>6517.66</v>
      </c>
      <c r="U59" t="n">
        <v>0.79</v>
      </c>
      <c r="V59" t="n">
        <v>0.86</v>
      </c>
      <c r="W59" t="n">
        <v>5.32</v>
      </c>
      <c r="X59" t="n">
        <v>0.39</v>
      </c>
      <c r="Y59" t="n">
        <v>1</v>
      </c>
      <c r="Z59" t="n">
        <v>10</v>
      </c>
      <c r="AA59" t="n">
        <v>803.2858415418603</v>
      </c>
      <c r="AB59" t="n">
        <v>1099.091126867781</v>
      </c>
      <c r="AC59" t="n">
        <v>994.1954123036043</v>
      </c>
      <c r="AD59" t="n">
        <v>803285.8415418604</v>
      </c>
      <c r="AE59" t="n">
        <v>1099091.126867781</v>
      </c>
      <c r="AF59" t="n">
        <v>4.693666029634448e-06</v>
      </c>
      <c r="AG59" t="n">
        <v>32.17592592592593</v>
      </c>
      <c r="AH59" t="n">
        <v>994195.4123036043</v>
      </c>
    </row>
    <row r="60">
      <c r="A60" t="n">
        <v>58</v>
      </c>
      <c r="B60" t="n">
        <v>110</v>
      </c>
      <c r="C60" t="inlineStr">
        <is>
          <t xml:space="preserve">CONCLUIDO	</t>
        </is>
      </c>
      <c r="D60" t="n">
        <v>3.594</v>
      </c>
      <c r="E60" t="n">
        <v>27.82</v>
      </c>
      <c r="F60" t="n">
        <v>24.58</v>
      </c>
      <c r="G60" t="n">
        <v>98.31</v>
      </c>
      <c r="H60" t="n">
        <v>1.16</v>
      </c>
      <c r="I60" t="n">
        <v>15</v>
      </c>
      <c r="J60" t="n">
        <v>237.67</v>
      </c>
      <c r="K60" t="n">
        <v>56.13</v>
      </c>
      <c r="L60" t="n">
        <v>15.5</v>
      </c>
      <c r="M60" t="n">
        <v>11</v>
      </c>
      <c r="N60" t="n">
        <v>56.05</v>
      </c>
      <c r="O60" t="n">
        <v>29547.07</v>
      </c>
      <c r="P60" t="n">
        <v>291.61</v>
      </c>
      <c r="Q60" t="n">
        <v>1397.2</v>
      </c>
      <c r="R60" t="n">
        <v>86.06</v>
      </c>
      <c r="S60" t="n">
        <v>66.97</v>
      </c>
      <c r="T60" t="n">
        <v>6957.12</v>
      </c>
      <c r="U60" t="n">
        <v>0.78</v>
      </c>
      <c r="V60" t="n">
        <v>0.86</v>
      </c>
      <c r="W60" t="n">
        <v>5.32</v>
      </c>
      <c r="X60" t="n">
        <v>0.41</v>
      </c>
      <c r="Y60" t="n">
        <v>1</v>
      </c>
      <c r="Z60" t="n">
        <v>10</v>
      </c>
      <c r="AA60" t="n">
        <v>802.4078339747571</v>
      </c>
      <c r="AB60" t="n">
        <v>1097.889798179511</v>
      </c>
      <c r="AC60" t="n">
        <v>993.1087367392668</v>
      </c>
      <c r="AD60" t="n">
        <v>802407.8339747571</v>
      </c>
      <c r="AE60" t="n">
        <v>1097889.798179511</v>
      </c>
      <c r="AF60" t="n">
        <v>4.68988176221363e-06</v>
      </c>
      <c r="AG60" t="n">
        <v>32.19907407407408</v>
      </c>
      <c r="AH60" t="n">
        <v>993108.7367392668</v>
      </c>
    </row>
    <row r="61">
      <c r="A61" t="n">
        <v>59</v>
      </c>
      <c r="B61" t="n">
        <v>110</v>
      </c>
      <c r="C61" t="inlineStr">
        <is>
          <t xml:space="preserve">CONCLUIDO	</t>
        </is>
      </c>
      <c r="D61" t="n">
        <v>3.5961</v>
      </c>
      <c r="E61" t="n">
        <v>27.81</v>
      </c>
      <c r="F61" t="n">
        <v>24.56</v>
      </c>
      <c r="G61" t="n">
        <v>98.25</v>
      </c>
      <c r="H61" t="n">
        <v>1.18</v>
      </c>
      <c r="I61" t="n">
        <v>15</v>
      </c>
      <c r="J61" t="n">
        <v>238.11</v>
      </c>
      <c r="K61" t="n">
        <v>56.13</v>
      </c>
      <c r="L61" t="n">
        <v>15.75</v>
      </c>
      <c r="M61" t="n">
        <v>10</v>
      </c>
      <c r="N61" t="n">
        <v>56.23</v>
      </c>
      <c r="O61" t="n">
        <v>29600.54</v>
      </c>
      <c r="P61" t="n">
        <v>289.11</v>
      </c>
      <c r="Q61" t="n">
        <v>1397.24</v>
      </c>
      <c r="R61" t="n">
        <v>85.56</v>
      </c>
      <c r="S61" t="n">
        <v>66.97</v>
      </c>
      <c r="T61" t="n">
        <v>6704.48</v>
      </c>
      <c r="U61" t="n">
        <v>0.78</v>
      </c>
      <c r="V61" t="n">
        <v>0.86</v>
      </c>
      <c r="W61" t="n">
        <v>5.31</v>
      </c>
      <c r="X61" t="n">
        <v>0.4</v>
      </c>
      <c r="Y61" t="n">
        <v>1</v>
      </c>
      <c r="Z61" t="n">
        <v>10</v>
      </c>
      <c r="AA61" t="n">
        <v>800.4441380155813</v>
      </c>
      <c r="AB61" t="n">
        <v>1095.202982736015</v>
      </c>
      <c r="AC61" t="n">
        <v>990.6783471907289</v>
      </c>
      <c r="AD61" t="n">
        <v>800444.1380155813</v>
      </c>
      <c r="AE61" t="n">
        <v>1095202.982736015</v>
      </c>
      <c r="AF61" t="n">
        <v>4.692622093794221e-06</v>
      </c>
      <c r="AG61" t="n">
        <v>32.1875</v>
      </c>
      <c r="AH61" t="n">
        <v>990678.3471907289</v>
      </c>
    </row>
    <row r="62">
      <c r="A62" t="n">
        <v>60</v>
      </c>
      <c r="B62" t="n">
        <v>110</v>
      </c>
      <c r="C62" t="inlineStr">
        <is>
          <t xml:space="preserve">CONCLUIDO	</t>
        </is>
      </c>
      <c r="D62" t="n">
        <v>3.5944</v>
      </c>
      <c r="E62" t="n">
        <v>27.82</v>
      </c>
      <c r="F62" t="n">
        <v>24.57</v>
      </c>
      <c r="G62" t="n">
        <v>98.3</v>
      </c>
      <c r="H62" t="n">
        <v>1.19</v>
      </c>
      <c r="I62" t="n">
        <v>15</v>
      </c>
      <c r="J62" t="n">
        <v>238.54</v>
      </c>
      <c r="K62" t="n">
        <v>56.13</v>
      </c>
      <c r="L62" t="n">
        <v>16</v>
      </c>
      <c r="M62" t="n">
        <v>7</v>
      </c>
      <c r="N62" t="n">
        <v>56.41</v>
      </c>
      <c r="O62" t="n">
        <v>29654.08</v>
      </c>
      <c r="P62" t="n">
        <v>288.05</v>
      </c>
      <c r="Q62" t="n">
        <v>1397.24</v>
      </c>
      <c r="R62" t="n">
        <v>85.70999999999999</v>
      </c>
      <c r="S62" t="n">
        <v>66.97</v>
      </c>
      <c r="T62" t="n">
        <v>6783.14</v>
      </c>
      <c r="U62" t="n">
        <v>0.78</v>
      </c>
      <c r="V62" t="n">
        <v>0.86</v>
      </c>
      <c r="W62" t="n">
        <v>5.32</v>
      </c>
      <c r="X62" t="n">
        <v>0.41</v>
      </c>
      <c r="Y62" t="n">
        <v>1</v>
      </c>
      <c r="Z62" t="n">
        <v>10</v>
      </c>
      <c r="AA62" t="n">
        <v>799.9283261372302</v>
      </c>
      <c r="AB62" t="n">
        <v>1094.497226168041</v>
      </c>
      <c r="AC62" t="n">
        <v>990.0399470390668</v>
      </c>
      <c r="AD62" t="n">
        <v>799928.3261372303</v>
      </c>
      <c r="AE62" t="n">
        <v>1094497.226168041</v>
      </c>
      <c r="AF62" t="n">
        <v>4.690403730133742e-06</v>
      </c>
      <c r="AG62" t="n">
        <v>32.19907407407408</v>
      </c>
      <c r="AH62" t="n">
        <v>990039.9470390668</v>
      </c>
    </row>
    <row r="63">
      <c r="A63" t="n">
        <v>61</v>
      </c>
      <c r="B63" t="n">
        <v>110</v>
      </c>
      <c r="C63" t="inlineStr">
        <is>
          <t xml:space="preserve">CONCLUIDO	</t>
        </is>
      </c>
      <c r="D63" t="n">
        <v>3.6044</v>
      </c>
      <c r="E63" t="n">
        <v>27.74</v>
      </c>
      <c r="F63" t="n">
        <v>24.54</v>
      </c>
      <c r="G63" t="n">
        <v>105.17</v>
      </c>
      <c r="H63" t="n">
        <v>1.21</v>
      </c>
      <c r="I63" t="n">
        <v>14</v>
      </c>
      <c r="J63" t="n">
        <v>238.97</v>
      </c>
      <c r="K63" t="n">
        <v>56.13</v>
      </c>
      <c r="L63" t="n">
        <v>16.25</v>
      </c>
      <c r="M63" t="n">
        <v>5</v>
      </c>
      <c r="N63" t="n">
        <v>56.6</v>
      </c>
      <c r="O63" t="n">
        <v>29707.68</v>
      </c>
      <c r="P63" t="n">
        <v>287.52</v>
      </c>
      <c r="Q63" t="n">
        <v>1397.18</v>
      </c>
      <c r="R63" t="n">
        <v>84.48999999999999</v>
      </c>
      <c r="S63" t="n">
        <v>66.97</v>
      </c>
      <c r="T63" t="n">
        <v>6178.17</v>
      </c>
      <c r="U63" t="n">
        <v>0.79</v>
      </c>
      <c r="V63" t="n">
        <v>0.86</v>
      </c>
      <c r="W63" t="n">
        <v>5.32</v>
      </c>
      <c r="X63" t="n">
        <v>0.37</v>
      </c>
      <c r="Y63" t="n">
        <v>1</v>
      </c>
      <c r="Z63" t="n">
        <v>10</v>
      </c>
      <c r="AA63" t="n">
        <v>798.5561440005224</v>
      </c>
      <c r="AB63" t="n">
        <v>1092.619746032193</v>
      </c>
      <c r="AC63" t="n">
        <v>988.3416509723252</v>
      </c>
      <c r="AD63" t="n">
        <v>798556.1440005224</v>
      </c>
      <c r="AE63" t="n">
        <v>1092619.746032194</v>
      </c>
      <c r="AF63" t="n">
        <v>4.703452928136563e-06</v>
      </c>
      <c r="AG63" t="n">
        <v>32.10648148148148</v>
      </c>
      <c r="AH63" t="n">
        <v>988341.6509723251</v>
      </c>
    </row>
    <row r="64">
      <c r="A64" t="n">
        <v>62</v>
      </c>
      <c r="B64" t="n">
        <v>110</v>
      </c>
      <c r="C64" t="inlineStr">
        <is>
          <t xml:space="preserve">CONCLUIDO	</t>
        </is>
      </c>
      <c r="D64" t="n">
        <v>3.6027</v>
      </c>
      <c r="E64" t="n">
        <v>27.76</v>
      </c>
      <c r="F64" t="n">
        <v>24.55</v>
      </c>
      <c r="G64" t="n">
        <v>105.23</v>
      </c>
      <c r="H64" t="n">
        <v>1.23</v>
      </c>
      <c r="I64" t="n">
        <v>14</v>
      </c>
      <c r="J64" t="n">
        <v>239.41</v>
      </c>
      <c r="K64" t="n">
        <v>56.13</v>
      </c>
      <c r="L64" t="n">
        <v>16.5</v>
      </c>
      <c r="M64" t="n">
        <v>3</v>
      </c>
      <c r="N64" t="n">
        <v>56.78</v>
      </c>
      <c r="O64" t="n">
        <v>29761.35</v>
      </c>
      <c r="P64" t="n">
        <v>288.09</v>
      </c>
      <c r="Q64" t="n">
        <v>1397.19</v>
      </c>
      <c r="R64" t="n">
        <v>84.68000000000001</v>
      </c>
      <c r="S64" t="n">
        <v>66.97</v>
      </c>
      <c r="T64" t="n">
        <v>6270.22</v>
      </c>
      <c r="U64" t="n">
        <v>0.79</v>
      </c>
      <c r="V64" t="n">
        <v>0.86</v>
      </c>
      <c r="W64" t="n">
        <v>5.33</v>
      </c>
      <c r="X64" t="n">
        <v>0.39</v>
      </c>
      <c r="Y64" t="n">
        <v>1</v>
      </c>
      <c r="Z64" t="n">
        <v>10</v>
      </c>
      <c r="AA64" t="n">
        <v>799.1349190429515</v>
      </c>
      <c r="AB64" t="n">
        <v>1093.411651578998</v>
      </c>
      <c r="AC64" t="n">
        <v>989.0579781651888</v>
      </c>
      <c r="AD64" t="n">
        <v>799134.9190429515</v>
      </c>
      <c r="AE64" t="n">
        <v>1093411.651578998</v>
      </c>
      <c r="AF64" t="n">
        <v>4.701234564476084e-06</v>
      </c>
      <c r="AG64" t="n">
        <v>32.12962962962963</v>
      </c>
      <c r="AH64" t="n">
        <v>989057.9781651888</v>
      </c>
    </row>
    <row r="65">
      <c r="A65" t="n">
        <v>63</v>
      </c>
      <c r="B65" t="n">
        <v>110</v>
      </c>
      <c r="C65" t="inlineStr">
        <is>
          <t xml:space="preserve">CONCLUIDO	</t>
        </is>
      </c>
      <c r="D65" t="n">
        <v>3.6037</v>
      </c>
      <c r="E65" t="n">
        <v>27.75</v>
      </c>
      <c r="F65" t="n">
        <v>24.55</v>
      </c>
      <c r="G65" t="n">
        <v>105.19</v>
      </c>
      <c r="H65" t="n">
        <v>1.24</v>
      </c>
      <c r="I65" t="n">
        <v>14</v>
      </c>
      <c r="J65" t="n">
        <v>239.85</v>
      </c>
      <c r="K65" t="n">
        <v>56.13</v>
      </c>
      <c r="L65" t="n">
        <v>16.75</v>
      </c>
      <c r="M65" t="n">
        <v>3</v>
      </c>
      <c r="N65" t="n">
        <v>56.97</v>
      </c>
      <c r="O65" t="n">
        <v>29815.09</v>
      </c>
      <c r="P65" t="n">
        <v>288.56</v>
      </c>
      <c r="Q65" t="n">
        <v>1397.22</v>
      </c>
      <c r="R65" t="n">
        <v>84.56999999999999</v>
      </c>
      <c r="S65" t="n">
        <v>66.97</v>
      </c>
      <c r="T65" t="n">
        <v>6218.78</v>
      </c>
      <c r="U65" t="n">
        <v>0.79</v>
      </c>
      <c r="V65" t="n">
        <v>0.86</v>
      </c>
      <c r="W65" t="n">
        <v>5.33</v>
      </c>
      <c r="X65" t="n">
        <v>0.38</v>
      </c>
      <c r="Y65" t="n">
        <v>1</v>
      </c>
      <c r="Z65" t="n">
        <v>10</v>
      </c>
      <c r="AA65" t="n">
        <v>799.3635159019145</v>
      </c>
      <c r="AB65" t="n">
        <v>1093.724427886413</v>
      </c>
      <c r="AC65" t="n">
        <v>989.3409035408084</v>
      </c>
      <c r="AD65" t="n">
        <v>799363.5159019146</v>
      </c>
      <c r="AE65" t="n">
        <v>1093724.427886413</v>
      </c>
      <c r="AF65" t="n">
        <v>4.702539484276366e-06</v>
      </c>
      <c r="AG65" t="n">
        <v>32.11805555555556</v>
      </c>
      <c r="AH65" t="n">
        <v>989340.9035408085</v>
      </c>
    </row>
    <row r="66">
      <c r="A66" t="n">
        <v>64</v>
      </c>
      <c r="B66" t="n">
        <v>110</v>
      </c>
      <c r="C66" t="inlineStr">
        <is>
          <t xml:space="preserve">CONCLUIDO	</t>
        </is>
      </c>
      <c r="D66" t="n">
        <v>3.6052</v>
      </c>
      <c r="E66" t="n">
        <v>27.74</v>
      </c>
      <c r="F66" t="n">
        <v>24.53</v>
      </c>
      <c r="G66" t="n">
        <v>105.15</v>
      </c>
      <c r="H66" t="n">
        <v>1.26</v>
      </c>
      <c r="I66" t="n">
        <v>14</v>
      </c>
      <c r="J66" t="n">
        <v>240.28</v>
      </c>
      <c r="K66" t="n">
        <v>56.13</v>
      </c>
      <c r="L66" t="n">
        <v>17</v>
      </c>
      <c r="M66" t="n">
        <v>2</v>
      </c>
      <c r="N66" t="n">
        <v>57.16</v>
      </c>
      <c r="O66" t="n">
        <v>29869.01</v>
      </c>
      <c r="P66" t="n">
        <v>288.97</v>
      </c>
      <c r="Q66" t="n">
        <v>1397.19</v>
      </c>
      <c r="R66" t="n">
        <v>83.93000000000001</v>
      </c>
      <c r="S66" t="n">
        <v>66.97</v>
      </c>
      <c r="T66" t="n">
        <v>5896.35</v>
      </c>
      <c r="U66" t="n">
        <v>0.8</v>
      </c>
      <c r="V66" t="n">
        <v>0.86</v>
      </c>
      <c r="W66" t="n">
        <v>5.33</v>
      </c>
      <c r="X66" t="n">
        <v>0.37</v>
      </c>
      <c r="Y66" t="n">
        <v>1</v>
      </c>
      <c r="Z66" t="n">
        <v>10</v>
      </c>
      <c r="AA66" t="n">
        <v>799.4109284469091</v>
      </c>
      <c r="AB66" t="n">
        <v>1093.789299822168</v>
      </c>
      <c r="AC66" t="n">
        <v>989.3995841900635</v>
      </c>
      <c r="AD66" t="n">
        <v>799410.9284469091</v>
      </c>
      <c r="AE66" t="n">
        <v>1093789.299822168</v>
      </c>
      <c r="AF66" t="n">
        <v>4.704496863976789e-06</v>
      </c>
      <c r="AG66" t="n">
        <v>32.10648148148148</v>
      </c>
      <c r="AH66" t="n">
        <v>989399.5841900635</v>
      </c>
    </row>
    <row r="67">
      <c r="A67" t="n">
        <v>65</v>
      </c>
      <c r="B67" t="n">
        <v>110</v>
      </c>
      <c r="C67" t="inlineStr">
        <is>
          <t xml:space="preserve">CONCLUIDO	</t>
        </is>
      </c>
      <c r="D67" t="n">
        <v>3.6056</v>
      </c>
      <c r="E67" t="n">
        <v>27.74</v>
      </c>
      <c r="F67" t="n">
        <v>24.53</v>
      </c>
      <c r="G67" t="n">
        <v>105.13</v>
      </c>
      <c r="H67" t="n">
        <v>1.27</v>
      </c>
      <c r="I67" t="n">
        <v>14</v>
      </c>
      <c r="J67" t="n">
        <v>240.72</v>
      </c>
      <c r="K67" t="n">
        <v>56.13</v>
      </c>
      <c r="L67" t="n">
        <v>17.25</v>
      </c>
      <c r="M67" t="n">
        <v>2</v>
      </c>
      <c r="N67" t="n">
        <v>57.34</v>
      </c>
      <c r="O67" t="n">
        <v>29922.88</v>
      </c>
      <c r="P67" t="n">
        <v>289.58</v>
      </c>
      <c r="Q67" t="n">
        <v>1397.17</v>
      </c>
      <c r="R67" t="n">
        <v>83.91</v>
      </c>
      <c r="S67" t="n">
        <v>66.97</v>
      </c>
      <c r="T67" t="n">
        <v>5884.65</v>
      </c>
      <c r="U67" t="n">
        <v>0.8</v>
      </c>
      <c r="V67" t="n">
        <v>0.86</v>
      </c>
      <c r="W67" t="n">
        <v>5.33</v>
      </c>
      <c r="X67" t="n">
        <v>0.37</v>
      </c>
      <c r="Y67" t="n">
        <v>1</v>
      </c>
      <c r="Z67" t="n">
        <v>10</v>
      </c>
      <c r="AA67" t="n">
        <v>799.7853673638252</v>
      </c>
      <c r="AB67" t="n">
        <v>1094.301623667372</v>
      </c>
      <c r="AC67" t="n">
        <v>989.863012566532</v>
      </c>
      <c r="AD67" t="n">
        <v>799785.3673638252</v>
      </c>
      <c r="AE67" t="n">
        <v>1094301.623667372</v>
      </c>
      <c r="AF67" t="n">
        <v>4.705018831896901e-06</v>
      </c>
      <c r="AG67" t="n">
        <v>32.10648148148148</v>
      </c>
      <c r="AH67" t="n">
        <v>989863.012566532</v>
      </c>
    </row>
    <row r="68">
      <c r="A68" t="n">
        <v>66</v>
      </c>
      <c r="B68" t="n">
        <v>110</v>
      </c>
      <c r="C68" t="inlineStr">
        <is>
          <t xml:space="preserve">CONCLUIDO	</t>
        </is>
      </c>
      <c r="D68" t="n">
        <v>3.6054</v>
      </c>
      <c r="E68" t="n">
        <v>27.74</v>
      </c>
      <c r="F68" t="n">
        <v>24.53</v>
      </c>
      <c r="G68" t="n">
        <v>105.14</v>
      </c>
      <c r="H68" t="n">
        <v>1.29</v>
      </c>
      <c r="I68" t="n">
        <v>14</v>
      </c>
      <c r="J68" t="n">
        <v>241.16</v>
      </c>
      <c r="K68" t="n">
        <v>56.13</v>
      </c>
      <c r="L68" t="n">
        <v>17.5</v>
      </c>
      <c r="M68" t="n">
        <v>1</v>
      </c>
      <c r="N68" t="n">
        <v>57.53</v>
      </c>
      <c r="O68" t="n">
        <v>29976.82</v>
      </c>
      <c r="P68" t="n">
        <v>290.1</v>
      </c>
      <c r="Q68" t="n">
        <v>1397.17</v>
      </c>
      <c r="R68" t="n">
        <v>83.81</v>
      </c>
      <c r="S68" t="n">
        <v>66.97</v>
      </c>
      <c r="T68" t="n">
        <v>5836.04</v>
      </c>
      <c r="U68" t="n">
        <v>0.8</v>
      </c>
      <c r="V68" t="n">
        <v>0.86</v>
      </c>
      <c r="W68" t="n">
        <v>5.34</v>
      </c>
      <c r="X68" t="n">
        <v>0.37</v>
      </c>
      <c r="Y68" t="n">
        <v>1</v>
      </c>
      <c r="Z68" t="n">
        <v>10</v>
      </c>
      <c r="AA68" t="n">
        <v>800.1516016835268</v>
      </c>
      <c r="AB68" t="n">
        <v>1094.802721620705</v>
      </c>
      <c r="AC68" t="n">
        <v>990.3162864344949</v>
      </c>
      <c r="AD68" t="n">
        <v>800151.6016835268</v>
      </c>
      <c r="AE68" t="n">
        <v>1094802.721620705</v>
      </c>
      <c r="AF68" t="n">
        <v>4.704757847936845e-06</v>
      </c>
      <c r="AG68" t="n">
        <v>32.10648148148148</v>
      </c>
      <c r="AH68" t="n">
        <v>990316.2864344949</v>
      </c>
    </row>
    <row r="69">
      <c r="A69" t="n">
        <v>67</v>
      </c>
      <c r="B69" t="n">
        <v>110</v>
      </c>
      <c r="C69" t="inlineStr">
        <is>
          <t xml:space="preserve">CONCLUIDO	</t>
        </is>
      </c>
      <c r="D69" t="n">
        <v>3.605</v>
      </c>
      <c r="E69" t="n">
        <v>27.74</v>
      </c>
      <c r="F69" t="n">
        <v>24.54</v>
      </c>
      <c r="G69" t="n">
        <v>105.15</v>
      </c>
      <c r="H69" t="n">
        <v>1.31</v>
      </c>
      <c r="I69" t="n">
        <v>14</v>
      </c>
      <c r="J69" t="n">
        <v>241.59</v>
      </c>
      <c r="K69" t="n">
        <v>56.13</v>
      </c>
      <c r="L69" t="n">
        <v>17.75</v>
      </c>
      <c r="M69" t="n">
        <v>0</v>
      </c>
      <c r="N69" t="n">
        <v>57.72</v>
      </c>
      <c r="O69" t="n">
        <v>30030.83</v>
      </c>
      <c r="P69" t="n">
        <v>290.56</v>
      </c>
      <c r="Q69" t="n">
        <v>1397.2</v>
      </c>
      <c r="R69" t="n">
        <v>83.81</v>
      </c>
      <c r="S69" t="n">
        <v>66.97</v>
      </c>
      <c r="T69" t="n">
        <v>5834.78</v>
      </c>
      <c r="U69" t="n">
        <v>0.8</v>
      </c>
      <c r="V69" t="n">
        <v>0.86</v>
      </c>
      <c r="W69" t="n">
        <v>5.34</v>
      </c>
      <c r="X69" t="n">
        <v>0.37</v>
      </c>
      <c r="Y69" t="n">
        <v>1</v>
      </c>
      <c r="Z69" t="n">
        <v>10</v>
      </c>
      <c r="AA69" t="n">
        <v>800.5437323068686</v>
      </c>
      <c r="AB69" t="n">
        <v>1095.339252039144</v>
      </c>
      <c r="AC69" t="n">
        <v>990.8016111428228</v>
      </c>
      <c r="AD69" t="n">
        <v>800543.7323068687</v>
      </c>
      <c r="AE69" t="n">
        <v>1095339.252039144</v>
      </c>
      <c r="AF69" t="n">
        <v>4.704235880016732e-06</v>
      </c>
      <c r="AG69" t="n">
        <v>32.10648148148148</v>
      </c>
      <c r="AH69" t="n">
        <v>990801.6111428228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2024-09-24T16:24:48Z</dcterms:created>
  <dcterms:modified xmlns:dcterms="http://purl.org/dc/terms/" xmlns:xsi="http://www.w3.org/2001/XMLSchema-instance" xsi:type="dcterms:W3CDTF">2024-09-24T16:24:48Z</dcterms:modified>
</cp:coreProperties>
</file>