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xVal>
          <yVal>
            <numRef>
              <f>gráficos!$B$7:$B$929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  <c r="AA2" t="n">
        <v>169.503169154351</v>
      </c>
      <c r="AB2" t="n">
        <v>231.9217139889337</v>
      </c>
      <c r="AC2" t="n">
        <v>209.7874311100668</v>
      </c>
      <c r="AD2" t="n">
        <v>169503.1691543511</v>
      </c>
      <c r="AE2" t="n">
        <v>231921.7139889337</v>
      </c>
      <c r="AF2" t="n">
        <v>1.443415538000967e-06</v>
      </c>
      <c r="AG2" t="n">
        <v>0.336875</v>
      </c>
      <c r="AH2" t="n">
        <v>209787.4311100668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  <c r="AA3" t="n">
        <v>145.9974771119282</v>
      </c>
      <c r="AB3" t="n">
        <v>199.7601891385616</v>
      </c>
      <c r="AC3" t="n">
        <v>180.6953570524203</v>
      </c>
      <c r="AD3" t="n">
        <v>145997.4771119282</v>
      </c>
      <c r="AE3" t="n">
        <v>199760.1891385616</v>
      </c>
      <c r="AF3" t="n">
        <v>1.585425275111817e-06</v>
      </c>
      <c r="AG3" t="n">
        <v>0.3066666666666667</v>
      </c>
      <c r="AH3" t="n">
        <v>180695.3570524203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  <c r="AA4" t="n">
        <v>133.2293867992256</v>
      </c>
      <c r="AB4" t="n">
        <v>182.290324684341</v>
      </c>
      <c r="AC4" t="n">
        <v>164.8927919425961</v>
      </c>
      <c r="AD4" t="n">
        <v>133229.3867992256</v>
      </c>
      <c r="AE4" t="n">
        <v>182290.324684341</v>
      </c>
      <c r="AF4" t="n">
        <v>1.679958384135313e-06</v>
      </c>
      <c r="AG4" t="n">
        <v>0.289375</v>
      </c>
      <c r="AH4" t="n">
        <v>164892.7919425961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  <c r="AA5" t="n">
        <v>124.101824191833</v>
      </c>
      <c r="AB5" t="n">
        <v>169.8015908452702</v>
      </c>
      <c r="AC5" t="n">
        <v>153.5959653330743</v>
      </c>
      <c r="AD5" t="n">
        <v>124101.824191833</v>
      </c>
      <c r="AE5" t="n">
        <v>169801.5908452702</v>
      </c>
      <c r="AF5" t="n">
        <v>1.756285116606135e-06</v>
      </c>
      <c r="AG5" t="n">
        <v>0.276875</v>
      </c>
      <c r="AH5" t="n">
        <v>153595.9653330743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  <c r="AA6" t="n">
        <v>117.9138080629738</v>
      </c>
      <c r="AB6" t="n">
        <v>161.3348741817648</v>
      </c>
      <c r="AC6" t="n">
        <v>145.9373002248197</v>
      </c>
      <c r="AD6" t="n">
        <v>117913.8080629738</v>
      </c>
      <c r="AE6" t="n">
        <v>161334.8741817648</v>
      </c>
      <c r="AF6" t="n">
        <v>1.813051665037034e-06</v>
      </c>
      <c r="AG6" t="n">
        <v>0.268125</v>
      </c>
      <c r="AH6" t="n">
        <v>145937.3002248197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  <c r="AA7" t="n">
        <v>110.910217030756</v>
      </c>
      <c r="AB7" t="n">
        <v>151.7522519548592</v>
      </c>
      <c r="AC7" t="n">
        <v>137.2692300139522</v>
      </c>
      <c r="AD7" t="n">
        <v>110910.217030756</v>
      </c>
      <c r="AE7" t="n">
        <v>151752.2519548592</v>
      </c>
      <c r="AF7" t="n">
        <v>1.876330494311773e-06</v>
      </c>
      <c r="AG7" t="n">
        <v>0.2591666666666667</v>
      </c>
      <c r="AH7" t="n">
        <v>137269.2300139522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  <c r="AA8" t="n">
        <v>114.8464182712864</v>
      </c>
      <c r="AB8" t="n">
        <v>157.1379361450932</v>
      </c>
      <c r="AC8" t="n">
        <v>142.1409120639271</v>
      </c>
      <c r="AD8" t="n">
        <v>114846.4182712864</v>
      </c>
      <c r="AE8" t="n">
        <v>157137.9361450932</v>
      </c>
      <c r="AF8" t="n">
        <v>1.85487964809138e-06</v>
      </c>
      <c r="AG8" t="n">
        <v>0.2620833333333333</v>
      </c>
      <c r="AH8" t="n">
        <v>142140.9120639272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  <c r="AA9" t="n">
        <v>108.0605739238672</v>
      </c>
      <c r="AB9" t="n">
        <v>147.8532445386347</v>
      </c>
      <c r="AC9" t="n">
        <v>133.7423383932396</v>
      </c>
      <c r="AD9" t="n">
        <v>108060.5739238672</v>
      </c>
      <c r="AE9" t="n">
        <v>147853.2445386347</v>
      </c>
      <c r="AF9" t="n">
        <v>1.912719905908719e-06</v>
      </c>
      <c r="AG9" t="n">
        <v>0.2541666666666667</v>
      </c>
      <c r="AH9" t="n">
        <v>133742.3383932396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  <c r="AA10" t="n">
        <v>105.1610196462332</v>
      </c>
      <c r="AB10" t="n">
        <v>143.8859464566713</v>
      </c>
      <c r="AC10" t="n">
        <v>130.1536736720797</v>
      </c>
      <c r="AD10" t="n">
        <v>105161.0196462332</v>
      </c>
      <c r="AE10" t="n">
        <v>143885.9464566713</v>
      </c>
      <c r="AF10" t="n">
        <v>1.942923817779435e-06</v>
      </c>
      <c r="AG10" t="n">
        <v>0.2502083333333333</v>
      </c>
      <c r="AH10" t="n">
        <v>130153.6736720797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  <c r="AA11" t="n">
        <v>102.1982986015242</v>
      </c>
      <c r="AB11" t="n">
        <v>139.8322208172748</v>
      </c>
      <c r="AC11" t="n">
        <v>126.4868299182662</v>
      </c>
      <c r="AD11" t="n">
        <v>102198.2986015242</v>
      </c>
      <c r="AE11" t="n">
        <v>139832.2208172748</v>
      </c>
      <c r="AF11" t="n">
        <v>1.973594559818169e-06</v>
      </c>
      <c r="AG11" t="n">
        <v>0.2464583333333333</v>
      </c>
      <c r="AH11" t="n">
        <v>126486.8299182662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  <c r="AA12" t="n">
        <v>101.5228024883868</v>
      </c>
      <c r="AB12" t="n">
        <v>138.9079772344954</v>
      </c>
      <c r="AC12" t="n">
        <v>125.650794845843</v>
      </c>
      <c r="AD12" t="n">
        <v>101522.8024883868</v>
      </c>
      <c r="AE12" t="n">
        <v>138907.9772344954</v>
      </c>
      <c r="AF12" t="n">
        <v>1.980200206695613e-06</v>
      </c>
      <c r="AG12" t="n">
        <v>0.245625</v>
      </c>
      <c r="AH12" t="n">
        <v>125650.794845843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  <c r="AA13" t="n">
        <v>99.17004442309413</v>
      </c>
      <c r="AB13" t="n">
        <v>135.6888298532033</v>
      </c>
      <c r="AC13" t="n">
        <v>122.7388783725186</v>
      </c>
      <c r="AD13" t="n">
        <v>99170.04442309412</v>
      </c>
      <c r="AE13" t="n">
        <v>135688.8298532033</v>
      </c>
      <c r="AF13" t="n">
        <v>2.004848839566925e-06</v>
      </c>
      <c r="AG13" t="n">
        <v>0.2425</v>
      </c>
      <c r="AH13" t="n">
        <v>122738.8783725186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  <c r="AA14" t="n">
        <v>97.09103995920609</v>
      </c>
      <c r="AB14" t="n">
        <v>132.8442442265094</v>
      </c>
      <c r="AC14" t="n">
        <v>120.1657760056345</v>
      </c>
      <c r="AD14" t="n">
        <v>97091.03995920609</v>
      </c>
      <c r="AE14" t="n">
        <v>132844.2442265094</v>
      </c>
      <c r="AF14" t="n">
        <v>2.026369710312521e-06</v>
      </c>
      <c r="AG14" t="n">
        <v>0.24</v>
      </c>
      <c r="AH14" t="n">
        <v>120165.7760056345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  <c r="AA15" t="n">
        <v>95.53281118040161</v>
      </c>
      <c r="AB15" t="n">
        <v>130.7122068671481</v>
      </c>
      <c r="AC15" t="n">
        <v>118.2372172995168</v>
      </c>
      <c r="AD15" t="n">
        <v>95532.81118040161</v>
      </c>
      <c r="AE15" t="n">
        <v>130712.2068671481</v>
      </c>
      <c r="AF15" t="n">
        <v>2.040794762504254e-06</v>
      </c>
      <c r="AG15" t="n">
        <v>0.2383333333333333</v>
      </c>
      <c r="AH15" t="n">
        <v>118237.2172995168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  <c r="AA16" t="n">
        <v>95.99475308038399</v>
      </c>
      <c r="AB16" t="n">
        <v>131.344256154142</v>
      </c>
      <c r="AC16" t="n">
        <v>118.8089446896469</v>
      </c>
      <c r="AD16" t="n">
        <v>95994.75308038399</v>
      </c>
      <c r="AE16" t="n">
        <v>131344.256154142</v>
      </c>
      <c r="AF16" t="n">
        <v>2.037667000378538e-06</v>
      </c>
      <c r="AG16" t="n">
        <v>0.23875</v>
      </c>
      <c r="AH16" t="n">
        <v>118808.9446896469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  <c r="AA17" t="n">
        <v>94.35533777374528</v>
      </c>
      <c r="AB17" t="n">
        <v>129.1011358057013</v>
      </c>
      <c r="AC17" t="n">
        <v>116.7799045990214</v>
      </c>
      <c r="AD17" t="n">
        <v>94355.33777374528</v>
      </c>
      <c r="AE17" t="n">
        <v>129101.1358057013</v>
      </c>
      <c r="AF17" t="n">
        <v>2.053352494023918e-06</v>
      </c>
      <c r="AG17" t="n">
        <v>0.236875</v>
      </c>
      <c r="AH17" t="n">
        <v>116779.9045990215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  <c r="AA18" t="n">
        <v>93.03554152929915</v>
      </c>
      <c r="AB18" t="n">
        <v>127.29533235875</v>
      </c>
      <c r="AC18" t="n">
        <v>115.1464444985856</v>
      </c>
      <c r="AD18" t="n">
        <v>93035.54152929915</v>
      </c>
      <c r="AE18" t="n">
        <v>127295.33235875</v>
      </c>
      <c r="AF18" t="n">
        <v>2.065980250068785e-06</v>
      </c>
      <c r="AG18" t="n">
        <v>0.2354166666666667</v>
      </c>
      <c r="AH18" t="n">
        <v>115146.4444985856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91.93155689740665</v>
      </c>
      <c r="AB19" t="n">
        <v>125.7848118810309</v>
      </c>
      <c r="AC19" t="n">
        <v>113.7800859752307</v>
      </c>
      <c r="AD19" t="n">
        <v>91931.55689740666</v>
      </c>
      <c r="AE19" t="n">
        <v>125784.8118810309</v>
      </c>
      <c r="AF19" t="n">
        <v>2.076180489239962e-06</v>
      </c>
      <c r="AG19" t="n">
        <v>0.2341666666666667</v>
      </c>
      <c r="AH19" t="n">
        <v>113780.0859752307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91.55039767105704</v>
      </c>
      <c r="AB20" t="n">
        <v>125.2632930119813</v>
      </c>
      <c r="AC20" t="n">
        <v>113.3083401350867</v>
      </c>
      <c r="AD20" t="n">
        <v>91550.39767105704</v>
      </c>
      <c r="AE20" t="n">
        <v>125263.2930119813</v>
      </c>
      <c r="AF20" t="n">
        <v>2.075456902479535e-06</v>
      </c>
      <c r="AG20" t="n">
        <v>0.234375</v>
      </c>
      <c r="AH20" t="n">
        <v>113308.3401350867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90.12229385458321</v>
      </c>
      <c r="AB21" t="n">
        <v>123.309298366789</v>
      </c>
      <c r="AC21" t="n">
        <v>111.5408319963822</v>
      </c>
      <c r="AD21" t="n">
        <v>90122.2938545832</v>
      </c>
      <c r="AE21" t="n">
        <v>123309.298366789</v>
      </c>
      <c r="AF21" t="n">
        <v>2.08857483020082e-06</v>
      </c>
      <c r="AG21" t="n">
        <v>0.2329166666666667</v>
      </c>
      <c r="AH21" t="n">
        <v>111540.8319963822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  <c r="AA22" t="n">
        <v>88.95369409305491</v>
      </c>
      <c r="AB22" t="n">
        <v>121.7103686180838</v>
      </c>
      <c r="AC22" t="n">
        <v>110.094501858781</v>
      </c>
      <c r="AD22" t="n">
        <v>88953.6940930549</v>
      </c>
      <c r="AE22" t="n">
        <v>121710.3686180838</v>
      </c>
      <c r="AF22" t="n">
        <v>2.10262641825814e-06</v>
      </c>
      <c r="AG22" t="n">
        <v>0.23125</v>
      </c>
      <c r="AH22" t="n">
        <v>110094.501858781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  <c r="AA23" t="n">
        <v>88.22041732579849</v>
      </c>
      <c r="AB23" t="n">
        <v>120.7070669952363</v>
      </c>
      <c r="AC23" t="n">
        <v>109.186953934675</v>
      </c>
      <c r="AD23" t="n">
        <v>88220.41732579849</v>
      </c>
      <c r="AE23" t="n">
        <v>120707.0669952363</v>
      </c>
      <c r="AF23" t="n">
        <v>2.104517080438609e-06</v>
      </c>
      <c r="AG23" t="n">
        <v>0.2310416666666667</v>
      </c>
      <c r="AH23" t="n">
        <v>109186.953934675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  <c r="AA24" t="n">
        <v>88.07945241920737</v>
      </c>
      <c r="AB24" t="n">
        <v>120.5141925911056</v>
      </c>
      <c r="AC24" t="n">
        <v>109.0124871929736</v>
      </c>
      <c r="AD24" t="n">
        <v>88079.45241920737</v>
      </c>
      <c r="AE24" t="n">
        <v>120514.1925911056</v>
      </c>
      <c r="AF24" t="n">
        <v>2.107644842564325e-06</v>
      </c>
      <c r="AG24" t="n">
        <v>0.230625</v>
      </c>
      <c r="AH24" t="n">
        <v>109012.4871929736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87.57689721801634</v>
      </c>
      <c r="AB25" t="n">
        <v>119.8265743936657</v>
      </c>
      <c r="AC25" t="n">
        <v>108.3904943112189</v>
      </c>
      <c r="AD25" t="n">
        <v>87576.89721801634</v>
      </c>
      <c r="AE25" t="n">
        <v>119826.5743936657</v>
      </c>
      <c r="AF25" t="n">
        <v>2.107574818039123e-06</v>
      </c>
      <c r="AG25" t="n">
        <v>0.2308333333333333</v>
      </c>
      <c r="AH25" t="n">
        <v>108390.4943112189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86.11175330536223</v>
      </c>
      <c r="AB26" t="n">
        <v>117.8218998547858</v>
      </c>
      <c r="AC26" t="n">
        <v>106.5771430967507</v>
      </c>
      <c r="AD26" t="n">
        <v>86111.75330536223</v>
      </c>
      <c r="AE26" t="n">
        <v>117821.8998547858</v>
      </c>
      <c r="AF26" t="n">
        <v>2.121789796655248e-06</v>
      </c>
      <c r="AG26" t="n">
        <v>0.2291666666666667</v>
      </c>
      <c r="AH26" t="n">
        <v>106577.1430967507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85.73268363657088</v>
      </c>
      <c r="AB27" t="n">
        <v>117.3032400105723</v>
      </c>
      <c r="AC27" t="n">
        <v>106.1079834201251</v>
      </c>
      <c r="AD27" t="n">
        <v>85732.68363657089</v>
      </c>
      <c r="AE27" t="n">
        <v>117303.2400105723</v>
      </c>
      <c r="AF27" t="n">
        <v>2.121533040062839e-06</v>
      </c>
      <c r="AG27" t="n">
        <v>0.2291666666666667</v>
      </c>
      <c r="AH27" t="n">
        <v>106107.9834201251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  <c r="AA28" t="n">
        <v>84.43956200812748</v>
      </c>
      <c r="AB28" t="n">
        <v>115.5339339500369</v>
      </c>
      <c r="AC28" t="n">
        <v>104.50753744677</v>
      </c>
      <c r="AD28" t="n">
        <v>84439.56200812748</v>
      </c>
      <c r="AE28" t="n">
        <v>115533.9339500369</v>
      </c>
      <c r="AF28" t="n">
        <v>2.134510918733719e-06</v>
      </c>
      <c r="AG28" t="n">
        <v>0.2279166666666667</v>
      </c>
      <c r="AH28" t="n">
        <v>104507.53744677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  <c r="AA29" t="n">
        <v>83.01798140222489</v>
      </c>
      <c r="AB29" t="n">
        <v>113.5888646493319</v>
      </c>
      <c r="AC29" t="n">
        <v>102.7481028302017</v>
      </c>
      <c r="AD29" t="n">
        <v>83017.98140222489</v>
      </c>
      <c r="AE29" t="n">
        <v>113588.8646493319</v>
      </c>
      <c r="AF29" t="n">
        <v>2.142143591980801e-06</v>
      </c>
      <c r="AG29" t="n">
        <v>0.2270833333333333</v>
      </c>
      <c r="AH29" t="n">
        <v>102748.1028302017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  <c r="AA30" t="n">
        <v>83.80238820856846</v>
      </c>
      <c r="AB30" t="n">
        <v>114.6621246473565</v>
      </c>
      <c r="AC30" t="n">
        <v>103.7189324003451</v>
      </c>
      <c r="AD30" t="n">
        <v>83802.38820856846</v>
      </c>
      <c r="AE30" t="n">
        <v>114662.1246473566</v>
      </c>
      <c r="AF30" t="n">
        <v>2.130029349120753e-06</v>
      </c>
      <c r="AG30" t="n">
        <v>0.2283333333333334</v>
      </c>
      <c r="AH30" t="n">
        <v>103718.9324003451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82.44348332173658</v>
      </c>
      <c r="AB31" t="n">
        <v>112.8028110305416</v>
      </c>
      <c r="AC31" t="n">
        <v>102.0370690655554</v>
      </c>
      <c r="AD31" t="n">
        <v>82443.48332173658</v>
      </c>
      <c r="AE31" t="n">
        <v>112802.8110305416</v>
      </c>
      <c r="AF31" t="n">
        <v>2.145574793715728e-06</v>
      </c>
      <c r="AG31" t="n">
        <v>0.2266666666666667</v>
      </c>
      <c r="AH31" t="n">
        <v>102037.0690655554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82.23385538849013</v>
      </c>
      <c r="AB32" t="n">
        <v>112.5159888441423</v>
      </c>
      <c r="AC32" t="n">
        <v>101.7776207860684</v>
      </c>
      <c r="AD32" t="n">
        <v>82233.85538849013</v>
      </c>
      <c r="AE32" t="n">
        <v>112515.9888441423</v>
      </c>
      <c r="AF32" t="n">
        <v>2.143987571144469e-06</v>
      </c>
      <c r="AG32" t="n">
        <v>0.226875</v>
      </c>
      <c r="AH32" t="n">
        <v>101777.6207860684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81.79996901673682</v>
      </c>
      <c r="AB33" t="n">
        <v>111.9223263685939</v>
      </c>
      <c r="AC33" t="n">
        <v>101.2406166239757</v>
      </c>
      <c r="AD33" t="n">
        <v>81799.96901673682</v>
      </c>
      <c r="AE33" t="n">
        <v>111922.3263685939</v>
      </c>
      <c r="AF33" t="n">
        <v>2.143544082484853e-06</v>
      </c>
      <c r="AG33" t="n">
        <v>0.226875</v>
      </c>
      <c r="AH33" t="n">
        <v>101240.6166239757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  <c r="AA34" t="n">
        <v>79.88589778275347</v>
      </c>
      <c r="AB34" t="n">
        <v>109.303409663396</v>
      </c>
      <c r="AC34" t="n">
        <v>98.87164565344838</v>
      </c>
      <c r="AD34" t="n">
        <v>79885.89778275347</v>
      </c>
      <c r="AE34" t="n">
        <v>109303.409663396</v>
      </c>
      <c r="AF34" t="n">
        <v>2.158249232777396e-06</v>
      </c>
      <c r="AG34" t="n">
        <v>0.2254166666666667</v>
      </c>
      <c r="AH34" t="n">
        <v>98871.64565344839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  <c r="AA35" t="n">
        <v>79.50031648787397</v>
      </c>
      <c r="AB35" t="n">
        <v>108.775840325096</v>
      </c>
      <c r="AC35" t="n">
        <v>98.3944267923473</v>
      </c>
      <c r="AD35" t="n">
        <v>79500.31648787398</v>
      </c>
      <c r="AE35" t="n">
        <v>108775.840325096</v>
      </c>
      <c r="AF35" t="n">
        <v>2.161260287361108e-06</v>
      </c>
      <c r="AG35" t="n">
        <v>0.225</v>
      </c>
      <c r="AH35" t="n">
        <v>98394.42679234731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  <c r="AA36" t="n">
        <v>79.89922122758915</v>
      </c>
      <c r="AB36" t="n">
        <v>109.3216393884091</v>
      </c>
      <c r="AC36" t="n">
        <v>98.88813555909179</v>
      </c>
      <c r="AD36" t="n">
        <v>79899.22122758915</v>
      </c>
      <c r="AE36" t="n">
        <v>109321.6393884091</v>
      </c>
      <c r="AF36" t="n">
        <v>2.153487565063621e-06</v>
      </c>
      <c r="AG36" t="n">
        <v>0.2258333333333333</v>
      </c>
      <c r="AH36" t="n">
        <v>98888.1355590918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79.05780082893482</v>
      </c>
      <c r="AB37" t="n">
        <v>108.1703708781227</v>
      </c>
      <c r="AC37" t="n">
        <v>97.84674249961124</v>
      </c>
      <c r="AD37" t="n">
        <v>79057.80082893482</v>
      </c>
      <c r="AE37" t="n">
        <v>108170.3708781227</v>
      </c>
      <c r="AF37" t="n">
        <v>2.154818031042469e-06</v>
      </c>
      <c r="AG37" t="n">
        <v>0.225625</v>
      </c>
      <c r="AH37" t="n">
        <v>97846.74249961124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  <c r="AA38" t="n">
        <v>78.86016070754663</v>
      </c>
      <c r="AB38" t="n">
        <v>107.8999509447727</v>
      </c>
      <c r="AC38" t="n">
        <v>97.60213106516336</v>
      </c>
      <c r="AD38" t="n">
        <v>78860.16070754663</v>
      </c>
      <c r="AE38" t="n">
        <v>107899.9509447727</v>
      </c>
      <c r="AF38" t="n">
        <v>2.154654640483664e-06</v>
      </c>
      <c r="AG38" t="n">
        <v>0.225625</v>
      </c>
      <c r="AH38" t="n">
        <v>97602.13106516337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  <c r="AA39" t="n">
        <v>78.52163684800225</v>
      </c>
      <c r="AB39" t="n">
        <v>107.4367676655257</v>
      </c>
      <c r="AC39" t="n">
        <v>97.18315334800573</v>
      </c>
      <c r="AD39" t="n">
        <v>78521.63684800225</v>
      </c>
      <c r="AE39" t="n">
        <v>107436.7676655257</v>
      </c>
      <c r="AF39" t="n">
        <v>2.156148497021319e-06</v>
      </c>
      <c r="AG39" t="n">
        <v>0.225625</v>
      </c>
      <c r="AH39" t="n">
        <v>97183.15334800573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  <c r="AA40" t="n">
        <v>77.46956132303018</v>
      </c>
      <c r="AB40" t="n">
        <v>105.9972715179633</v>
      </c>
      <c r="AC40" t="n">
        <v>95.88104069242061</v>
      </c>
      <c r="AD40" t="n">
        <v>77469.56132303018</v>
      </c>
      <c r="AE40" t="n">
        <v>105997.2715179633</v>
      </c>
      <c r="AF40" t="n">
        <v>2.169219741725802e-06</v>
      </c>
      <c r="AG40" t="n">
        <v>0.2241666666666667</v>
      </c>
      <c r="AH40" t="n">
        <v>95881.04069242062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4.6298</v>
      </c>
      <c r="E2" t="n">
        <v>21.6</v>
      </c>
      <c r="F2" t="n">
        <v>10.77</v>
      </c>
      <c r="G2" t="n">
        <v>4.58</v>
      </c>
      <c r="H2" t="n">
        <v>0.06</v>
      </c>
      <c r="I2" t="n">
        <v>141</v>
      </c>
      <c r="J2" t="n">
        <v>296.65</v>
      </c>
      <c r="K2" t="n">
        <v>61.82</v>
      </c>
      <c r="L2" t="n">
        <v>1</v>
      </c>
      <c r="M2" t="n">
        <v>139</v>
      </c>
      <c r="N2" t="n">
        <v>83.83</v>
      </c>
      <c r="O2" t="n">
        <v>36821.52</v>
      </c>
      <c r="P2" t="n">
        <v>194.4</v>
      </c>
      <c r="Q2" t="n">
        <v>597.14</v>
      </c>
      <c r="R2" t="n">
        <v>118.37</v>
      </c>
      <c r="S2" t="n">
        <v>26.8</v>
      </c>
      <c r="T2" t="n">
        <v>45166.99</v>
      </c>
      <c r="U2" t="n">
        <v>0.23</v>
      </c>
      <c r="V2" t="n">
        <v>0.71</v>
      </c>
      <c r="W2" t="n">
        <v>0.33</v>
      </c>
      <c r="X2" t="n">
        <v>2.91</v>
      </c>
      <c r="Y2" t="n">
        <v>1</v>
      </c>
      <c r="Z2" t="n">
        <v>10</v>
      </c>
      <c r="AA2" t="n">
        <v>313.9867296150376</v>
      </c>
      <c r="AB2" t="n">
        <v>429.6104955761727</v>
      </c>
      <c r="AC2" t="n">
        <v>388.6090728404996</v>
      </c>
      <c r="AD2" t="n">
        <v>313986.7296150376</v>
      </c>
      <c r="AE2" t="n">
        <v>429610.4955761727</v>
      </c>
      <c r="AF2" t="n">
        <v>1.011086938948697e-06</v>
      </c>
      <c r="AG2" t="n">
        <v>0.45</v>
      </c>
      <c r="AH2" t="n">
        <v>388609.0728404996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5.3065</v>
      </c>
      <c r="E3" t="n">
        <v>18.84</v>
      </c>
      <c r="F3" t="n">
        <v>10.01</v>
      </c>
      <c r="G3" t="n">
        <v>5.72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180.3</v>
      </c>
      <c r="Q3" t="n">
        <v>596.75</v>
      </c>
      <c r="R3" t="n">
        <v>94.77</v>
      </c>
      <c r="S3" t="n">
        <v>26.8</v>
      </c>
      <c r="T3" t="n">
        <v>33548.1</v>
      </c>
      <c r="U3" t="n">
        <v>0.28</v>
      </c>
      <c r="V3" t="n">
        <v>0.77</v>
      </c>
      <c r="W3" t="n">
        <v>0.28</v>
      </c>
      <c r="X3" t="n">
        <v>2.16</v>
      </c>
      <c r="Y3" t="n">
        <v>1</v>
      </c>
      <c r="Z3" t="n">
        <v>10</v>
      </c>
      <c r="AA3" t="n">
        <v>254.6536740398524</v>
      </c>
      <c r="AB3" t="n">
        <v>348.428391348368</v>
      </c>
      <c r="AC3" t="n">
        <v>315.1748747005024</v>
      </c>
      <c r="AD3" t="n">
        <v>254653.6740398524</v>
      </c>
      <c r="AE3" t="n">
        <v>348428.391348368</v>
      </c>
      <c r="AF3" t="n">
        <v>1.158869247382448e-06</v>
      </c>
      <c r="AG3" t="n">
        <v>0.3925</v>
      </c>
      <c r="AH3" t="n">
        <v>315174.8747005024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5.8366</v>
      </c>
      <c r="E4" t="n">
        <v>17.13</v>
      </c>
      <c r="F4" t="n">
        <v>9.529999999999999</v>
      </c>
      <c r="G4" t="n">
        <v>6.89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171.1</v>
      </c>
      <c r="Q4" t="n">
        <v>596.73</v>
      </c>
      <c r="R4" t="n">
        <v>79.45</v>
      </c>
      <c r="S4" t="n">
        <v>26.8</v>
      </c>
      <c r="T4" t="n">
        <v>26000.1</v>
      </c>
      <c r="U4" t="n">
        <v>0.34</v>
      </c>
      <c r="V4" t="n">
        <v>0.8100000000000001</v>
      </c>
      <c r="W4" t="n">
        <v>0.24</v>
      </c>
      <c r="X4" t="n">
        <v>1.67</v>
      </c>
      <c r="Y4" t="n">
        <v>1</v>
      </c>
      <c r="Z4" t="n">
        <v>10</v>
      </c>
      <c r="AA4" t="n">
        <v>220.2013543132795</v>
      </c>
      <c r="AB4" t="n">
        <v>301.2892075694195</v>
      </c>
      <c r="AC4" t="n">
        <v>272.5345884611418</v>
      </c>
      <c r="AD4" t="n">
        <v>220201.3543132795</v>
      </c>
      <c r="AE4" t="n">
        <v>301289.2075694195</v>
      </c>
      <c r="AF4" t="n">
        <v>1.274636059412493e-06</v>
      </c>
      <c r="AG4" t="n">
        <v>0.356875</v>
      </c>
      <c r="AH4" t="n">
        <v>272534.5884611418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6.2234</v>
      </c>
      <c r="E5" t="n">
        <v>16.07</v>
      </c>
      <c r="F5" t="n">
        <v>9.24</v>
      </c>
      <c r="G5" t="n">
        <v>8.029999999999999</v>
      </c>
      <c r="H5" t="n">
        <v>0.1</v>
      </c>
      <c r="I5" t="n">
        <v>69</v>
      </c>
      <c r="J5" t="n">
        <v>298.22</v>
      </c>
      <c r="K5" t="n">
        <v>61.82</v>
      </c>
      <c r="L5" t="n">
        <v>1.75</v>
      </c>
      <c r="M5" t="n">
        <v>67</v>
      </c>
      <c r="N5" t="n">
        <v>84.65000000000001</v>
      </c>
      <c r="O5" t="n">
        <v>37014.39</v>
      </c>
      <c r="P5" t="n">
        <v>165.56</v>
      </c>
      <c r="Q5" t="n">
        <v>596.6799999999999</v>
      </c>
      <c r="R5" t="n">
        <v>70.36</v>
      </c>
      <c r="S5" t="n">
        <v>26.8</v>
      </c>
      <c r="T5" t="n">
        <v>21522.38</v>
      </c>
      <c r="U5" t="n">
        <v>0.38</v>
      </c>
      <c r="V5" t="n">
        <v>0.83</v>
      </c>
      <c r="W5" t="n">
        <v>0.22</v>
      </c>
      <c r="X5" t="n">
        <v>1.38</v>
      </c>
      <c r="Y5" t="n">
        <v>1</v>
      </c>
      <c r="Z5" t="n">
        <v>10</v>
      </c>
      <c r="AA5" t="n">
        <v>200.1328944322333</v>
      </c>
      <c r="AB5" t="n">
        <v>273.8306554022214</v>
      </c>
      <c r="AC5" t="n">
        <v>247.6966419744522</v>
      </c>
      <c r="AD5" t="n">
        <v>200132.8944322334</v>
      </c>
      <c r="AE5" t="n">
        <v>273830.6554022214</v>
      </c>
      <c r="AF5" t="n">
        <v>1.359108051288029e-06</v>
      </c>
      <c r="AG5" t="n">
        <v>0.3347916666666667</v>
      </c>
      <c r="AH5" t="n">
        <v>247696.6419744522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6.5359</v>
      </c>
      <c r="E6" t="n">
        <v>15.3</v>
      </c>
      <c r="F6" t="n">
        <v>9.029999999999999</v>
      </c>
      <c r="G6" t="n">
        <v>9.18</v>
      </c>
      <c r="H6" t="n">
        <v>0.12</v>
      </c>
      <c r="I6" t="n">
        <v>59</v>
      </c>
      <c r="J6" t="n">
        <v>298.74</v>
      </c>
      <c r="K6" t="n">
        <v>61.82</v>
      </c>
      <c r="L6" t="n">
        <v>2</v>
      </c>
      <c r="M6" t="n">
        <v>57</v>
      </c>
      <c r="N6" t="n">
        <v>84.92</v>
      </c>
      <c r="O6" t="n">
        <v>37078.91</v>
      </c>
      <c r="P6" t="n">
        <v>161.38</v>
      </c>
      <c r="Q6" t="n">
        <v>596.74</v>
      </c>
      <c r="R6" t="n">
        <v>63.86</v>
      </c>
      <c r="S6" t="n">
        <v>26.8</v>
      </c>
      <c r="T6" t="n">
        <v>18323.66</v>
      </c>
      <c r="U6" t="n">
        <v>0.42</v>
      </c>
      <c r="V6" t="n">
        <v>0.85</v>
      </c>
      <c r="W6" t="n">
        <v>0.2</v>
      </c>
      <c r="X6" t="n">
        <v>1.17</v>
      </c>
      <c r="Y6" t="n">
        <v>1</v>
      </c>
      <c r="Z6" t="n">
        <v>10</v>
      </c>
      <c r="AA6" t="n">
        <v>186.0307543472431</v>
      </c>
      <c r="AB6" t="n">
        <v>254.5354851954355</v>
      </c>
      <c r="AC6" t="n">
        <v>230.2429757312544</v>
      </c>
      <c r="AD6" t="n">
        <v>186030.7543472431</v>
      </c>
      <c r="AE6" t="n">
        <v>254535.4851954355</v>
      </c>
      <c r="AF6" t="n">
        <v>1.427353908219531e-06</v>
      </c>
      <c r="AG6" t="n">
        <v>0.31875</v>
      </c>
      <c r="AH6" t="n">
        <v>230242.9757312544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6.7719</v>
      </c>
      <c r="E7" t="n">
        <v>14.77</v>
      </c>
      <c r="F7" t="n">
        <v>8.880000000000001</v>
      </c>
      <c r="G7" t="n">
        <v>10.25</v>
      </c>
      <c r="H7" t="n">
        <v>0.13</v>
      </c>
      <c r="I7" t="n">
        <v>52</v>
      </c>
      <c r="J7" t="n">
        <v>299.26</v>
      </c>
      <c r="K7" t="n">
        <v>61.82</v>
      </c>
      <c r="L7" t="n">
        <v>2.25</v>
      </c>
      <c r="M7" t="n">
        <v>50</v>
      </c>
      <c r="N7" t="n">
        <v>85.19</v>
      </c>
      <c r="O7" t="n">
        <v>37143.54</v>
      </c>
      <c r="P7" t="n">
        <v>158.41</v>
      </c>
      <c r="Q7" t="n">
        <v>596.75</v>
      </c>
      <c r="R7" t="n">
        <v>59.39</v>
      </c>
      <c r="S7" t="n">
        <v>26.8</v>
      </c>
      <c r="T7" t="n">
        <v>16120.5</v>
      </c>
      <c r="U7" t="n">
        <v>0.45</v>
      </c>
      <c r="V7" t="n">
        <v>0.86</v>
      </c>
      <c r="W7" t="n">
        <v>0.19</v>
      </c>
      <c r="X7" t="n">
        <v>1.03</v>
      </c>
      <c r="Y7" t="n">
        <v>1</v>
      </c>
      <c r="Z7" t="n">
        <v>10</v>
      </c>
      <c r="AA7" t="n">
        <v>176.4385447547279</v>
      </c>
      <c r="AB7" t="n">
        <v>241.411000852542</v>
      </c>
      <c r="AC7" t="n">
        <v>218.371073753713</v>
      </c>
      <c r="AD7" t="n">
        <v>176438.5447547279</v>
      </c>
      <c r="AE7" t="n">
        <v>241411.000852542</v>
      </c>
      <c r="AF7" t="n">
        <v>1.478893179374201e-06</v>
      </c>
      <c r="AG7" t="n">
        <v>0.3077083333333333</v>
      </c>
      <c r="AH7" t="n">
        <v>218371.073753713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6.9904</v>
      </c>
      <c r="E8" t="n">
        <v>14.31</v>
      </c>
      <c r="F8" t="n">
        <v>8.75</v>
      </c>
      <c r="G8" t="n">
        <v>11.42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155.77</v>
      </c>
      <c r="Q8" t="n">
        <v>596.65</v>
      </c>
      <c r="R8" t="n">
        <v>55.31</v>
      </c>
      <c r="S8" t="n">
        <v>26.8</v>
      </c>
      <c r="T8" t="n">
        <v>14114.31</v>
      </c>
      <c r="U8" t="n">
        <v>0.48</v>
      </c>
      <c r="V8" t="n">
        <v>0.88</v>
      </c>
      <c r="W8" t="n">
        <v>0.18</v>
      </c>
      <c r="X8" t="n">
        <v>0.9</v>
      </c>
      <c r="Y8" t="n">
        <v>1</v>
      </c>
      <c r="Z8" t="n">
        <v>10</v>
      </c>
      <c r="AA8" t="n">
        <v>168.2650727768968</v>
      </c>
      <c r="AB8" t="n">
        <v>230.2276959043444</v>
      </c>
      <c r="AC8" t="n">
        <v>208.2550877339008</v>
      </c>
      <c r="AD8" t="n">
        <v>168265.0727768968</v>
      </c>
      <c r="AE8" t="n">
        <v>230227.6959043444</v>
      </c>
      <c r="AF8" t="n">
        <v>1.526610682540708e-06</v>
      </c>
      <c r="AG8" t="n">
        <v>0.298125</v>
      </c>
      <c r="AH8" t="n">
        <v>208255.0877339008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7.1874</v>
      </c>
      <c r="E9" t="n">
        <v>13.91</v>
      </c>
      <c r="F9" t="n">
        <v>8.640000000000001</v>
      </c>
      <c r="G9" t="n">
        <v>12.64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153.4</v>
      </c>
      <c r="Q9" t="n">
        <v>596.73</v>
      </c>
      <c r="R9" t="n">
        <v>51.5</v>
      </c>
      <c r="S9" t="n">
        <v>26.8</v>
      </c>
      <c r="T9" t="n">
        <v>12233.33</v>
      </c>
      <c r="U9" t="n">
        <v>0.52</v>
      </c>
      <c r="V9" t="n">
        <v>0.89</v>
      </c>
      <c r="W9" t="n">
        <v>0.18</v>
      </c>
      <c r="X9" t="n">
        <v>0.78</v>
      </c>
      <c r="Y9" t="n">
        <v>1</v>
      </c>
      <c r="Z9" t="n">
        <v>10</v>
      </c>
      <c r="AA9" t="n">
        <v>161.3640569193526</v>
      </c>
      <c r="AB9" t="n">
        <v>220.7854215567248</v>
      </c>
      <c r="AC9" t="n">
        <v>199.7139707976997</v>
      </c>
      <c r="AD9" t="n">
        <v>161364.0569193526</v>
      </c>
      <c r="AE9" t="n">
        <v>220785.4215567248</v>
      </c>
      <c r="AF9" t="n">
        <v>1.569632870750327e-06</v>
      </c>
      <c r="AG9" t="n">
        <v>0.2897916666666667</v>
      </c>
      <c r="AH9" t="n">
        <v>199713.9707976997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7.3884</v>
      </c>
      <c r="E10" t="n">
        <v>13.53</v>
      </c>
      <c r="F10" t="n">
        <v>8.48</v>
      </c>
      <c r="G10" t="n">
        <v>13.75</v>
      </c>
      <c r="H10" t="n">
        <v>0.18</v>
      </c>
      <c r="I10" t="n">
        <v>37</v>
      </c>
      <c r="J10" t="n">
        <v>300.84</v>
      </c>
      <c r="K10" t="n">
        <v>61.82</v>
      </c>
      <c r="L10" t="n">
        <v>3</v>
      </c>
      <c r="M10" t="n">
        <v>35</v>
      </c>
      <c r="N10" t="n">
        <v>86.02</v>
      </c>
      <c r="O10" t="n">
        <v>37338.27</v>
      </c>
      <c r="P10" t="n">
        <v>150.23</v>
      </c>
      <c r="Q10" t="n">
        <v>596.71</v>
      </c>
      <c r="R10" t="n">
        <v>46.27</v>
      </c>
      <c r="S10" t="n">
        <v>26.8</v>
      </c>
      <c r="T10" t="n">
        <v>9636.110000000001</v>
      </c>
      <c r="U10" t="n">
        <v>0.58</v>
      </c>
      <c r="V10" t="n">
        <v>0.9</v>
      </c>
      <c r="W10" t="n">
        <v>0.17</v>
      </c>
      <c r="X10" t="n">
        <v>0.63</v>
      </c>
      <c r="Y10" t="n">
        <v>1</v>
      </c>
      <c r="Z10" t="n">
        <v>10</v>
      </c>
      <c r="AA10" t="n">
        <v>153.9214524555473</v>
      </c>
      <c r="AB10" t="n">
        <v>210.6021217848158</v>
      </c>
      <c r="AC10" t="n">
        <v>190.5025508636675</v>
      </c>
      <c r="AD10" t="n">
        <v>153921.4524555473</v>
      </c>
      <c r="AE10" t="n">
        <v>210602.1217848158</v>
      </c>
      <c r="AF10" t="n">
        <v>1.613528605928668e-06</v>
      </c>
      <c r="AG10" t="n">
        <v>0.281875</v>
      </c>
      <c r="AH10" t="n">
        <v>190502.5508636675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7.4015</v>
      </c>
      <c r="E11" t="n">
        <v>13.51</v>
      </c>
      <c r="F11" t="n">
        <v>8.57</v>
      </c>
      <c r="G11" t="n">
        <v>14.69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151.52</v>
      </c>
      <c r="Q11" t="n">
        <v>596.66</v>
      </c>
      <c r="R11" t="n">
        <v>50.49</v>
      </c>
      <c r="S11" t="n">
        <v>26.8</v>
      </c>
      <c r="T11" t="n">
        <v>11759.22</v>
      </c>
      <c r="U11" t="n">
        <v>0.53</v>
      </c>
      <c r="V11" t="n">
        <v>0.9</v>
      </c>
      <c r="W11" t="n">
        <v>0.14</v>
      </c>
      <c r="X11" t="n">
        <v>0.72</v>
      </c>
      <c r="Y11" t="n">
        <v>1</v>
      </c>
      <c r="Z11" t="n">
        <v>10</v>
      </c>
      <c r="AA11" t="n">
        <v>155.0286872103364</v>
      </c>
      <c r="AB11" t="n">
        <v>212.1170892240675</v>
      </c>
      <c r="AC11" t="n">
        <v>191.8729319367876</v>
      </c>
      <c r="AD11" t="n">
        <v>155028.6872103364</v>
      </c>
      <c r="AE11" t="n">
        <v>212117.0892240675</v>
      </c>
      <c r="AF11" t="n">
        <v>1.616389472251237e-06</v>
      </c>
      <c r="AG11" t="n">
        <v>0.2814583333333333</v>
      </c>
      <c r="AH11" t="n">
        <v>191872.9319367876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7.5175</v>
      </c>
      <c r="E12" t="n">
        <v>13.3</v>
      </c>
      <c r="F12" t="n">
        <v>8.529999999999999</v>
      </c>
      <c r="G12" t="n">
        <v>15.99</v>
      </c>
      <c r="H12" t="n">
        <v>0.21</v>
      </c>
      <c r="I12" t="n">
        <v>32</v>
      </c>
      <c r="J12" t="n">
        <v>301.9</v>
      </c>
      <c r="K12" t="n">
        <v>61.82</v>
      </c>
      <c r="L12" t="n">
        <v>3.5</v>
      </c>
      <c r="M12" t="n">
        <v>30</v>
      </c>
      <c r="N12" t="n">
        <v>86.58</v>
      </c>
      <c r="O12" t="n">
        <v>37468.6</v>
      </c>
      <c r="P12" t="n">
        <v>150.48</v>
      </c>
      <c r="Q12" t="n">
        <v>596.66</v>
      </c>
      <c r="R12" t="n">
        <v>48.51</v>
      </c>
      <c r="S12" t="n">
        <v>26.8</v>
      </c>
      <c r="T12" t="n">
        <v>10784.94</v>
      </c>
      <c r="U12" t="n">
        <v>0.55</v>
      </c>
      <c r="V12" t="n">
        <v>0.9</v>
      </c>
      <c r="W12" t="n">
        <v>0.16</v>
      </c>
      <c r="X12" t="n">
        <v>0.67</v>
      </c>
      <c r="Y12" t="n">
        <v>1</v>
      </c>
      <c r="Z12" t="n">
        <v>10</v>
      </c>
      <c r="AA12" t="n">
        <v>151.7214260360671</v>
      </c>
      <c r="AB12" t="n">
        <v>207.591948579369</v>
      </c>
      <c r="AC12" t="n">
        <v>187.7796643641429</v>
      </c>
      <c r="AD12" t="n">
        <v>151721.4260360671</v>
      </c>
      <c r="AE12" t="n">
        <v>207591.948579369</v>
      </c>
      <c r="AF12" t="n">
        <v>1.641722334344211e-06</v>
      </c>
      <c r="AG12" t="n">
        <v>0.2770833333333333</v>
      </c>
      <c r="AH12" t="n">
        <v>187779.6643641429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7.627</v>
      </c>
      <c r="E13" t="n">
        <v>13.11</v>
      </c>
      <c r="F13" t="n">
        <v>8.449999999999999</v>
      </c>
      <c r="G13" t="n">
        <v>16.89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148.71</v>
      </c>
      <c r="Q13" t="n">
        <v>596.7</v>
      </c>
      <c r="R13" t="n">
        <v>45.96</v>
      </c>
      <c r="S13" t="n">
        <v>26.8</v>
      </c>
      <c r="T13" t="n">
        <v>9515.67</v>
      </c>
      <c r="U13" t="n">
        <v>0.58</v>
      </c>
      <c r="V13" t="n">
        <v>0.91</v>
      </c>
      <c r="W13" t="n">
        <v>0.15</v>
      </c>
      <c r="X13" t="n">
        <v>0.59</v>
      </c>
      <c r="Y13" t="n">
        <v>1</v>
      </c>
      <c r="Z13" t="n">
        <v>10</v>
      </c>
      <c r="AA13" t="n">
        <v>147.9346495219411</v>
      </c>
      <c r="AB13" t="n">
        <v>202.4107138919551</v>
      </c>
      <c r="AC13" t="n">
        <v>183.0929194433856</v>
      </c>
      <c r="AD13" t="n">
        <v>147934.6495219411</v>
      </c>
      <c r="AE13" t="n">
        <v>202410.7138919551</v>
      </c>
      <c r="AF13" t="n">
        <v>1.665635682613009e-06</v>
      </c>
      <c r="AG13" t="n">
        <v>0.273125</v>
      </c>
      <c r="AH13" t="n">
        <v>183092.9194433856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7.716</v>
      </c>
      <c r="E14" t="n">
        <v>12.96</v>
      </c>
      <c r="F14" t="n">
        <v>8.41</v>
      </c>
      <c r="G14" t="n">
        <v>18.02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147.69</v>
      </c>
      <c r="Q14" t="n">
        <v>596.61</v>
      </c>
      <c r="R14" t="n">
        <v>44.55</v>
      </c>
      <c r="S14" t="n">
        <v>26.8</v>
      </c>
      <c r="T14" t="n">
        <v>8824.52</v>
      </c>
      <c r="U14" t="n">
        <v>0.6</v>
      </c>
      <c r="V14" t="n">
        <v>0.91</v>
      </c>
      <c r="W14" t="n">
        <v>0.15</v>
      </c>
      <c r="X14" t="n">
        <v>0.55</v>
      </c>
      <c r="Y14" t="n">
        <v>1</v>
      </c>
      <c r="Z14" t="n">
        <v>10</v>
      </c>
      <c r="AA14" t="n">
        <v>145.3454170995277</v>
      </c>
      <c r="AB14" t="n">
        <v>198.8680118627381</v>
      </c>
      <c r="AC14" t="n">
        <v>179.8883279236225</v>
      </c>
      <c r="AD14" t="n">
        <v>145345.4170995277</v>
      </c>
      <c r="AE14" t="n">
        <v>198868.0118627381</v>
      </c>
      <c r="AF14" t="n">
        <v>1.685072102667101e-06</v>
      </c>
      <c r="AG14" t="n">
        <v>0.27</v>
      </c>
      <c r="AH14" t="n">
        <v>179888.3279236225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7.8094</v>
      </c>
      <c r="E15" t="n">
        <v>12.8</v>
      </c>
      <c r="F15" t="n">
        <v>8.359999999999999</v>
      </c>
      <c r="G15" t="n">
        <v>19.3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146.51</v>
      </c>
      <c r="Q15" t="n">
        <v>596.66</v>
      </c>
      <c r="R15" t="n">
        <v>43.16</v>
      </c>
      <c r="S15" t="n">
        <v>26.8</v>
      </c>
      <c r="T15" t="n">
        <v>8139.77</v>
      </c>
      <c r="U15" t="n">
        <v>0.62</v>
      </c>
      <c r="V15" t="n">
        <v>0.92</v>
      </c>
      <c r="W15" t="n">
        <v>0.15</v>
      </c>
      <c r="X15" t="n">
        <v>0.51</v>
      </c>
      <c r="Y15" t="n">
        <v>1</v>
      </c>
      <c r="Z15" t="n">
        <v>10</v>
      </c>
      <c r="AA15" t="n">
        <v>142.578558524651</v>
      </c>
      <c r="AB15" t="n">
        <v>195.0822738954084</v>
      </c>
      <c r="AC15" t="n">
        <v>176.4638954745769</v>
      </c>
      <c r="AD15" t="n">
        <v>142578.558524651</v>
      </c>
      <c r="AE15" t="n">
        <v>195082.2738954084</v>
      </c>
      <c r="AF15" t="n">
        <v>1.705469424386788e-06</v>
      </c>
      <c r="AG15" t="n">
        <v>0.2666666666666667</v>
      </c>
      <c r="AH15" t="n">
        <v>176463.8954745769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7.8537</v>
      </c>
      <c r="E16" t="n">
        <v>12.73</v>
      </c>
      <c r="F16" t="n">
        <v>8.35</v>
      </c>
      <c r="G16" t="n">
        <v>20.03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146.01</v>
      </c>
      <c r="Q16" t="n">
        <v>596.62</v>
      </c>
      <c r="R16" t="n">
        <v>42.65</v>
      </c>
      <c r="S16" t="n">
        <v>26.8</v>
      </c>
      <c r="T16" t="n">
        <v>7888.07</v>
      </c>
      <c r="U16" t="n">
        <v>0.63</v>
      </c>
      <c r="V16" t="n">
        <v>0.92</v>
      </c>
      <c r="W16" t="n">
        <v>0.15</v>
      </c>
      <c r="X16" t="n">
        <v>0.49</v>
      </c>
      <c r="Y16" t="n">
        <v>1</v>
      </c>
      <c r="Z16" t="n">
        <v>10</v>
      </c>
      <c r="AA16" t="n">
        <v>141.3924656768071</v>
      </c>
      <c r="AB16" t="n">
        <v>193.4594093342658</v>
      </c>
      <c r="AC16" t="n">
        <v>174.9959148294445</v>
      </c>
      <c r="AD16" t="n">
        <v>141392.4656768071</v>
      </c>
      <c r="AE16" t="n">
        <v>193459.4093342658</v>
      </c>
      <c r="AF16" t="n">
        <v>1.715143957065398e-06</v>
      </c>
      <c r="AG16" t="n">
        <v>0.2652083333333333</v>
      </c>
      <c r="AH16" t="n">
        <v>174995.9148294445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7.9553</v>
      </c>
      <c r="E17" t="n">
        <v>12.57</v>
      </c>
      <c r="F17" t="n">
        <v>8.300000000000001</v>
      </c>
      <c r="G17" t="n">
        <v>21.64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144.71</v>
      </c>
      <c r="Q17" t="n">
        <v>596.67</v>
      </c>
      <c r="R17" t="n">
        <v>41.01</v>
      </c>
      <c r="S17" t="n">
        <v>26.8</v>
      </c>
      <c r="T17" t="n">
        <v>7077.08</v>
      </c>
      <c r="U17" t="n">
        <v>0.65</v>
      </c>
      <c r="V17" t="n">
        <v>0.93</v>
      </c>
      <c r="W17" t="n">
        <v>0.14</v>
      </c>
      <c r="X17" t="n">
        <v>0.44</v>
      </c>
      <c r="Y17" t="n">
        <v>1</v>
      </c>
      <c r="Z17" t="n">
        <v>10</v>
      </c>
      <c r="AA17" t="n">
        <v>138.4973027185743</v>
      </c>
      <c r="AB17" t="n">
        <v>189.4981196492384</v>
      </c>
      <c r="AC17" t="n">
        <v>171.4126850722498</v>
      </c>
      <c r="AD17" t="n">
        <v>138497.3027185743</v>
      </c>
      <c r="AE17" t="n">
        <v>189498.1196492384</v>
      </c>
      <c r="AF17" t="n">
        <v>1.737332050070967e-06</v>
      </c>
      <c r="AG17" t="n">
        <v>0.261875</v>
      </c>
      <c r="AH17" t="n">
        <v>171412.6850722498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8.004300000000001</v>
      </c>
      <c r="E18" t="n">
        <v>12.49</v>
      </c>
      <c r="F18" t="n">
        <v>8.27</v>
      </c>
      <c r="G18" t="n">
        <v>22.57</v>
      </c>
      <c r="H18" t="n">
        <v>0.29</v>
      </c>
      <c r="I18" t="n">
        <v>22</v>
      </c>
      <c r="J18" t="n">
        <v>305.09</v>
      </c>
      <c r="K18" t="n">
        <v>61.82</v>
      </c>
      <c r="L18" t="n">
        <v>5</v>
      </c>
      <c r="M18" t="n">
        <v>20</v>
      </c>
      <c r="N18" t="n">
        <v>88.27</v>
      </c>
      <c r="O18" t="n">
        <v>37862.45</v>
      </c>
      <c r="P18" t="n">
        <v>143.97</v>
      </c>
      <c r="Q18" t="n">
        <v>596.61</v>
      </c>
      <c r="R18" t="n">
        <v>40.42</v>
      </c>
      <c r="S18" t="n">
        <v>26.8</v>
      </c>
      <c r="T18" t="n">
        <v>6785.66</v>
      </c>
      <c r="U18" t="n">
        <v>0.66</v>
      </c>
      <c r="V18" t="n">
        <v>0.93</v>
      </c>
      <c r="W18" t="n">
        <v>0.14</v>
      </c>
      <c r="X18" t="n">
        <v>0.42</v>
      </c>
      <c r="Y18" t="n">
        <v>1</v>
      </c>
      <c r="Z18" t="n">
        <v>10</v>
      </c>
      <c r="AA18" t="n">
        <v>137.0241642150063</v>
      </c>
      <c r="AB18" t="n">
        <v>187.4825065583736</v>
      </c>
      <c r="AC18" t="n">
        <v>169.5894392658459</v>
      </c>
      <c r="AD18" t="n">
        <v>137024.1642150063</v>
      </c>
      <c r="AE18" t="n">
        <v>187482.5065583736</v>
      </c>
      <c r="AF18" t="n">
        <v>1.748033000437827e-06</v>
      </c>
      <c r="AG18" t="n">
        <v>0.2602083333333333</v>
      </c>
      <c r="AH18" t="n">
        <v>169589.4392658459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8.0504</v>
      </c>
      <c r="E19" t="n">
        <v>12.42</v>
      </c>
      <c r="F19" t="n">
        <v>8.26</v>
      </c>
      <c r="G19" t="n">
        <v>23.59</v>
      </c>
      <c r="H19" t="n">
        <v>0.31</v>
      </c>
      <c r="I19" t="n">
        <v>21</v>
      </c>
      <c r="J19" t="n">
        <v>305.63</v>
      </c>
      <c r="K19" t="n">
        <v>61.82</v>
      </c>
      <c r="L19" t="n">
        <v>5.25</v>
      </c>
      <c r="M19" t="n">
        <v>19</v>
      </c>
      <c r="N19" t="n">
        <v>88.56</v>
      </c>
      <c r="O19" t="n">
        <v>37928.52</v>
      </c>
      <c r="P19" t="n">
        <v>143.4</v>
      </c>
      <c r="Q19" t="n">
        <v>596.65</v>
      </c>
      <c r="R19" t="n">
        <v>39.76</v>
      </c>
      <c r="S19" t="n">
        <v>26.8</v>
      </c>
      <c r="T19" t="n">
        <v>6462.43</v>
      </c>
      <c r="U19" t="n">
        <v>0.67</v>
      </c>
      <c r="V19" t="n">
        <v>0.93</v>
      </c>
      <c r="W19" t="n">
        <v>0.14</v>
      </c>
      <c r="X19" t="n">
        <v>0.4</v>
      </c>
      <c r="Y19" t="n">
        <v>1</v>
      </c>
      <c r="Z19" t="n">
        <v>10</v>
      </c>
      <c r="AA19" t="n">
        <v>135.8199680704906</v>
      </c>
      <c r="AB19" t="n">
        <v>185.8348722680636</v>
      </c>
      <c r="AC19" t="n">
        <v>168.0990528797332</v>
      </c>
      <c r="AD19" t="n">
        <v>135819.9680704906</v>
      </c>
      <c r="AE19" t="n">
        <v>185834.8722680636</v>
      </c>
      <c r="AF19" t="n">
        <v>1.758100629252362e-06</v>
      </c>
      <c r="AG19" t="n">
        <v>0.25875</v>
      </c>
      <c r="AH19" t="n">
        <v>168099.0528797332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8.1037</v>
      </c>
      <c r="E20" t="n">
        <v>12.34</v>
      </c>
      <c r="F20" t="n">
        <v>8.23</v>
      </c>
      <c r="G20" t="n">
        <v>24.7</v>
      </c>
      <c r="H20" t="n">
        <v>0.32</v>
      </c>
      <c r="I20" t="n">
        <v>20</v>
      </c>
      <c r="J20" t="n">
        <v>306.17</v>
      </c>
      <c r="K20" t="n">
        <v>61.82</v>
      </c>
      <c r="L20" t="n">
        <v>5.5</v>
      </c>
      <c r="M20" t="n">
        <v>18</v>
      </c>
      <c r="N20" t="n">
        <v>88.84</v>
      </c>
      <c r="O20" t="n">
        <v>37994.72</v>
      </c>
      <c r="P20" t="n">
        <v>142.63</v>
      </c>
      <c r="Q20" t="n">
        <v>596.63</v>
      </c>
      <c r="R20" t="n">
        <v>38.97</v>
      </c>
      <c r="S20" t="n">
        <v>26.8</v>
      </c>
      <c r="T20" t="n">
        <v>6071.79</v>
      </c>
      <c r="U20" t="n">
        <v>0.6899999999999999</v>
      </c>
      <c r="V20" t="n">
        <v>0.93</v>
      </c>
      <c r="W20" t="n">
        <v>0.14</v>
      </c>
      <c r="X20" t="n">
        <v>0.38</v>
      </c>
      <c r="Y20" t="n">
        <v>1</v>
      </c>
      <c r="Z20" t="n">
        <v>10</v>
      </c>
      <c r="AA20" t="n">
        <v>134.2901712347092</v>
      </c>
      <c r="AB20" t="n">
        <v>183.7417367474753</v>
      </c>
      <c r="AC20" t="n">
        <v>166.2056832754951</v>
      </c>
      <c r="AD20" t="n">
        <v>134290.1712347092</v>
      </c>
      <c r="AE20" t="n">
        <v>183741.7367474753</v>
      </c>
      <c r="AF20" t="n">
        <v>1.769740642610599e-06</v>
      </c>
      <c r="AG20" t="n">
        <v>0.2570833333333333</v>
      </c>
      <c r="AH20" t="n">
        <v>166205.6832754951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8.169600000000001</v>
      </c>
      <c r="E21" t="n">
        <v>12.24</v>
      </c>
      <c r="F21" t="n">
        <v>8.19</v>
      </c>
      <c r="G21" t="n">
        <v>25.86</v>
      </c>
      <c r="H21" t="n">
        <v>0.33</v>
      </c>
      <c r="I21" t="n">
        <v>19</v>
      </c>
      <c r="J21" t="n">
        <v>306.7</v>
      </c>
      <c r="K21" t="n">
        <v>61.82</v>
      </c>
      <c r="L21" t="n">
        <v>5.75</v>
      </c>
      <c r="M21" t="n">
        <v>17</v>
      </c>
      <c r="N21" t="n">
        <v>89.13</v>
      </c>
      <c r="O21" t="n">
        <v>38061.04</v>
      </c>
      <c r="P21" t="n">
        <v>141.55</v>
      </c>
      <c r="Q21" t="n">
        <v>596.6900000000001</v>
      </c>
      <c r="R21" t="n">
        <v>37.46</v>
      </c>
      <c r="S21" t="n">
        <v>26.8</v>
      </c>
      <c r="T21" t="n">
        <v>5321.78</v>
      </c>
      <c r="U21" t="n">
        <v>0.72</v>
      </c>
      <c r="V21" t="n">
        <v>0.9399999999999999</v>
      </c>
      <c r="W21" t="n">
        <v>0.14</v>
      </c>
      <c r="X21" t="n">
        <v>0.33</v>
      </c>
      <c r="Y21" t="n">
        <v>1</v>
      </c>
      <c r="Z21" t="n">
        <v>10</v>
      </c>
      <c r="AA21" t="n">
        <v>132.3283249596201</v>
      </c>
      <c r="AB21" t="n">
        <v>181.0574521233505</v>
      </c>
      <c r="AC21" t="n">
        <v>163.7775830084788</v>
      </c>
      <c r="AD21" t="n">
        <v>132328.3249596201</v>
      </c>
      <c r="AE21" t="n">
        <v>181057.4521233505</v>
      </c>
      <c r="AF21" t="n">
        <v>1.784132328920314e-06</v>
      </c>
      <c r="AG21" t="n">
        <v>0.255</v>
      </c>
      <c r="AH21" t="n">
        <v>163777.5830084787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8.2333</v>
      </c>
      <c r="E22" t="n">
        <v>12.15</v>
      </c>
      <c r="F22" t="n">
        <v>8.15</v>
      </c>
      <c r="G22" t="n">
        <v>27.16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140.36</v>
      </c>
      <c r="Q22" t="n">
        <v>596.67</v>
      </c>
      <c r="R22" t="n">
        <v>36.64</v>
      </c>
      <c r="S22" t="n">
        <v>26.8</v>
      </c>
      <c r="T22" t="n">
        <v>4916.15</v>
      </c>
      <c r="U22" t="n">
        <v>0.73</v>
      </c>
      <c r="V22" t="n">
        <v>0.9399999999999999</v>
      </c>
      <c r="W22" t="n">
        <v>0.13</v>
      </c>
      <c r="X22" t="n">
        <v>0.3</v>
      </c>
      <c r="Y22" t="n">
        <v>1</v>
      </c>
      <c r="Z22" t="n">
        <v>10</v>
      </c>
      <c r="AA22" t="n">
        <v>130.3600500321009</v>
      </c>
      <c r="AB22" t="n">
        <v>178.3643715333587</v>
      </c>
      <c r="AC22" t="n">
        <v>161.3415262502326</v>
      </c>
      <c r="AD22" t="n">
        <v>130360.0500321009</v>
      </c>
      <c r="AE22" t="n">
        <v>178364.3715333587</v>
      </c>
      <c r="AF22" t="n">
        <v>1.798043564397232e-06</v>
      </c>
      <c r="AG22" t="n">
        <v>0.253125</v>
      </c>
      <c r="AH22" t="n">
        <v>161341.5262502326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8.193199999999999</v>
      </c>
      <c r="E23" t="n">
        <v>12.21</v>
      </c>
      <c r="F23" t="n">
        <v>8.210000000000001</v>
      </c>
      <c r="G23" t="n">
        <v>27.36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141.24</v>
      </c>
      <c r="Q23" t="n">
        <v>596.62</v>
      </c>
      <c r="R23" t="n">
        <v>38.47</v>
      </c>
      <c r="S23" t="n">
        <v>26.8</v>
      </c>
      <c r="T23" t="n">
        <v>5834.52</v>
      </c>
      <c r="U23" t="n">
        <v>0.7</v>
      </c>
      <c r="V23" t="n">
        <v>0.9399999999999999</v>
      </c>
      <c r="W23" t="n">
        <v>0.13</v>
      </c>
      <c r="X23" t="n">
        <v>0.35</v>
      </c>
      <c r="Y23" t="n">
        <v>1</v>
      </c>
      <c r="Z23" t="n">
        <v>10</v>
      </c>
      <c r="AA23" t="n">
        <v>131.832352262203</v>
      </c>
      <c r="AB23" t="n">
        <v>180.3788403979737</v>
      </c>
      <c r="AC23" t="n">
        <v>163.1637370337342</v>
      </c>
      <c r="AD23" t="n">
        <v>131832.3522622031</v>
      </c>
      <c r="AE23" t="n">
        <v>180378.8403979737</v>
      </c>
      <c r="AF23" t="n">
        <v>1.789286256035781e-06</v>
      </c>
      <c r="AG23" t="n">
        <v>0.254375</v>
      </c>
      <c r="AH23" t="n">
        <v>163163.7370337342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8.2393</v>
      </c>
      <c r="E24" t="n">
        <v>12.14</v>
      </c>
      <c r="F24" t="n">
        <v>8.199999999999999</v>
      </c>
      <c r="G24" t="n">
        <v>28.92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140.72</v>
      </c>
      <c r="Q24" t="n">
        <v>596.67</v>
      </c>
      <c r="R24" t="n">
        <v>38.05</v>
      </c>
      <c r="S24" t="n">
        <v>26.8</v>
      </c>
      <c r="T24" t="n">
        <v>5627.16</v>
      </c>
      <c r="U24" t="n">
        <v>0.7</v>
      </c>
      <c r="V24" t="n">
        <v>0.9399999999999999</v>
      </c>
      <c r="W24" t="n">
        <v>0.13</v>
      </c>
      <c r="X24" t="n">
        <v>0.34</v>
      </c>
      <c r="Y24" t="n">
        <v>1</v>
      </c>
      <c r="Z24" t="n">
        <v>10</v>
      </c>
      <c r="AA24" t="n">
        <v>130.7175461724554</v>
      </c>
      <c r="AB24" t="n">
        <v>178.8535135242082</v>
      </c>
      <c r="AC24" t="n">
        <v>161.7839852159906</v>
      </c>
      <c r="AD24" t="n">
        <v>130717.5461724554</v>
      </c>
      <c r="AE24" t="n">
        <v>178853.5135242082</v>
      </c>
      <c r="AF24" t="n">
        <v>1.799353884850317e-06</v>
      </c>
      <c r="AG24" t="n">
        <v>0.2529166666666667</v>
      </c>
      <c r="AH24" t="n">
        <v>161783.9852159906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8.297000000000001</v>
      </c>
      <c r="E25" t="n">
        <v>12.05</v>
      </c>
      <c r="F25" t="n">
        <v>8.17</v>
      </c>
      <c r="G25" t="n">
        <v>30.62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14</v>
      </c>
      <c r="N25" t="n">
        <v>90.29000000000001</v>
      </c>
      <c r="O25" t="n">
        <v>38327.57</v>
      </c>
      <c r="P25" t="n">
        <v>139.9</v>
      </c>
      <c r="Q25" t="n">
        <v>596.6799999999999</v>
      </c>
      <c r="R25" t="n">
        <v>36.99</v>
      </c>
      <c r="S25" t="n">
        <v>26.8</v>
      </c>
      <c r="T25" t="n">
        <v>5102.7</v>
      </c>
      <c r="U25" t="n">
        <v>0.72</v>
      </c>
      <c r="V25" t="n">
        <v>0.9399999999999999</v>
      </c>
      <c r="W25" t="n">
        <v>0.14</v>
      </c>
      <c r="X25" t="n">
        <v>0.31</v>
      </c>
      <c r="Y25" t="n">
        <v>1</v>
      </c>
      <c r="Z25" t="n">
        <v>10</v>
      </c>
      <c r="AA25" t="n">
        <v>129.1542539694397</v>
      </c>
      <c r="AB25" t="n">
        <v>176.7145481644586</v>
      </c>
      <c r="AC25" t="n">
        <v>159.8491597081181</v>
      </c>
      <c r="AD25" t="n">
        <v>129154.2539694397</v>
      </c>
      <c r="AE25" t="n">
        <v>176714.5481644586</v>
      </c>
      <c r="AF25" t="n">
        <v>1.811954799874149e-06</v>
      </c>
      <c r="AG25" t="n">
        <v>0.2510416666666667</v>
      </c>
      <c r="AH25" t="n">
        <v>159849.1597081181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8.3018</v>
      </c>
      <c r="E26" t="n">
        <v>12.05</v>
      </c>
      <c r="F26" t="n">
        <v>8.16</v>
      </c>
      <c r="G26" t="n">
        <v>30.6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139.36</v>
      </c>
      <c r="Q26" t="n">
        <v>596.62</v>
      </c>
      <c r="R26" t="n">
        <v>36.89</v>
      </c>
      <c r="S26" t="n">
        <v>26.8</v>
      </c>
      <c r="T26" t="n">
        <v>5052.33</v>
      </c>
      <c r="U26" t="n">
        <v>0.73</v>
      </c>
      <c r="V26" t="n">
        <v>0.9399999999999999</v>
      </c>
      <c r="W26" t="n">
        <v>0.13</v>
      </c>
      <c r="X26" t="n">
        <v>0.31</v>
      </c>
      <c r="Y26" t="n">
        <v>1</v>
      </c>
      <c r="Z26" t="n">
        <v>10</v>
      </c>
      <c r="AA26" t="n">
        <v>128.6847926017736</v>
      </c>
      <c r="AB26" t="n">
        <v>176.0722104100444</v>
      </c>
      <c r="AC26" t="n">
        <v>159.2681257674582</v>
      </c>
      <c r="AD26" t="n">
        <v>128684.7926017736</v>
      </c>
      <c r="AE26" t="n">
        <v>176072.2104100444</v>
      </c>
      <c r="AF26" t="n">
        <v>1.813003056236617e-06</v>
      </c>
      <c r="AG26" t="n">
        <v>0.2510416666666667</v>
      </c>
      <c r="AH26" t="n">
        <v>159268.1257674582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8.354799999999999</v>
      </c>
      <c r="E27" t="n">
        <v>11.97</v>
      </c>
      <c r="F27" t="n">
        <v>8.140000000000001</v>
      </c>
      <c r="G27" t="n">
        <v>32.55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138.75</v>
      </c>
      <c r="Q27" t="n">
        <v>596.62</v>
      </c>
      <c r="R27" t="n">
        <v>36.14</v>
      </c>
      <c r="S27" t="n">
        <v>26.8</v>
      </c>
      <c r="T27" t="n">
        <v>4680.83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127.3969171250295</v>
      </c>
      <c r="AB27" t="n">
        <v>174.3100823657079</v>
      </c>
      <c r="AC27" t="n">
        <v>157.6741727505105</v>
      </c>
      <c r="AD27" t="n">
        <v>127396.9171250295</v>
      </c>
      <c r="AE27" t="n">
        <v>174310.0823657079</v>
      </c>
      <c r="AF27" t="n">
        <v>1.824577553572199e-06</v>
      </c>
      <c r="AG27" t="n">
        <v>0.249375</v>
      </c>
      <c r="AH27" t="n">
        <v>157674.1727505105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8.353999999999999</v>
      </c>
      <c r="E28" t="n">
        <v>11.97</v>
      </c>
      <c r="F28" t="n">
        <v>8.140000000000001</v>
      </c>
      <c r="G28" t="n">
        <v>32.56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138.48</v>
      </c>
      <c r="Q28" t="n">
        <v>596.61</v>
      </c>
      <c r="R28" t="n">
        <v>36.28</v>
      </c>
      <c r="S28" t="n">
        <v>26.8</v>
      </c>
      <c r="T28" t="n">
        <v>4755.23</v>
      </c>
      <c r="U28" t="n">
        <v>0.74</v>
      </c>
      <c r="V28" t="n">
        <v>0.9399999999999999</v>
      </c>
      <c r="W28" t="n">
        <v>0.13</v>
      </c>
      <c r="X28" t="n">
        <v>0.29</v>
      </c>
      <c r="Y28" t="n">
        <v>1</v>
      </c>
      <c r="Z28" t="n">
        <v>10</v>
      </c>
      <c r="AA28" t="n">
        <v>127.232971992914</v>
      </c>
      <c r="AB28" t="n">
        <v>174.0857654031988</v>
      </c>
      <c r="AC28" t="n">
        <v>157.4712642840724</v>
      </c>
      <c r="AD28" t="n">
        <v>127232.971992914</v>
      </c>
      <c r="AE28" t="n">
        <v>174085.7654031988</v>
      </c>
      <c r="AF28" t="n">
        <v>1.824402844178455e-06</v>
      </c>
      <c r="AG28" t="n">
        <v>0.249375</v>
      </c>
      <c r="AH28" t="n">
        <v>157471.2642840724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8.414199999999999</v>
      </c>
      <c r="E29" t="n">
        <v>11.88</v>
      </c>
      <c r="F29" t="n">
        <v>8.109999999999999</v>
      </c>
      <c r="G29" t="n">
        <v>34.76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137.67</v>
      </c>
      <c r="Q29" t="n">
        <v>596.6799999999999</v>
      </c>
      <c r="R29" t="n">
        <v>35.22</v>
      </c>
      <c r="S29" t="n">
        <v>26.8</v>
      </c>
      <c r="T29" t="n">
        <v>4227.4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125.6846041237507</v>
      </c>
      <c r="AB29" t="n">
        <v>171.9672201754414</v>
      </c>
      <c r="AC29" t="n">
        <v>155.5549100394545</v>
      </c>
      <c r="AD29" t="n">
        <v>125684.6041237507</v>
      </c>
      <c r="AE29" t="n">
        <v>171967.2201754414</v>
      </c>
      <c r="AF29" t="n">
        <v>1.837549726057739e-06</v>
      </c>
      <c r="AG29" t="n">
        <v>0.2475</v>
      </c>
      <c r="AH29" t="n">
        <v>155554.9100394545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8.4116</v>
      </c>
      <c r="E30" t="n">
        <v>11.89</v>
      </c>
      <c r="F30" t="n">
        <v>8.109999999999999</v>
      </c>
      <c r="G30" t="n">
        <v>34.77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137.09</v>
      </c>
      <c r="Q30" t="n">
        <v>596.61</v>
      </c>
      <c r="R30" t="n">
        <v>35.36</v>
      </c>
      <c r="S30" t="n">
        <v>26.8</v>
      </c>
      <c r="T30" t="n">
        <v>4295.87</v>
      </c>
      <c r="U30" t="n">
        <v>0.76</v>
      </c>
      <c r="V30" t="n">
        <v>0.95</v>
      </c>
      <c r="W30" t="n">
        <v>0.13</v>
      </c>
      <c r="X30" t="n">
        <v>0.26</v>
      </c>
      <c r="Y30" t="n">
        <v>1</v>
      </c>
      <c r="Z30" t="n">
        <v>10</v>
      </c>
      <c r="AA30" t="n">
        <v>125.3482936407668</v>
      </c>
      <c r="AB30" t="n">
        <v>171.5070653356516</v>
      </c>
      <c r="AC30" t="n">
        <v>155.1386717317427</v>
      </c>
      <c r="AD30" t="n">
        <v>125348.2936407668</v>
      </c>
      <c r="AE30" t="n">
        <v>171507.0653356516</v>
      </c>
      <c r="AF30" t="n">
        <v>1.836981920528069e-06</v>
      </c>
      <c r="AG30" t="n">
        <v>0.2477083333333333</v>
      </c>
      <c r="AH30" t="n">
        <v>155138.6717317427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8.468400000000001</v>
      </c>
      <c r="E31" t="n">
        <v>11.81</v>
      </c>
      <c r="F31" t="n">
        <v>8.09</v>
      </c>
      <c r="G31" t="n">
        <v>37.33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136.4</v>
      </c>
      <c r="Q31" t="n">
        <v>596.61</v>
      </c>
      <c r="R31" t="n">
        <v>34.57</v>
      </c>
      <c r="S31" t="n">
        <v>26.8</v>
      </c>
      <c r="T31" t="n">
        <v>3905.85</v>
      </c>
      <c r="U31" t="n">
        <v>0.78</v>
      </c>
      <c r="V31" t="n">
        <v>0.95</v>
      </c>
      <c r="W31" t="n">
        <v>0.13</v>
      </c>
      <c r="X31" t="n">
        <v>0.24</v>
      </c>
      <c r="Y31" t="n">
        <v>1</v>
      </c>
      <c r="Z31" t="n">
        <v>10</v>
      </c>
      <c r="AA31" t="n">
        <v>123.9919518080953</v>
      </c>
      <c r="AB31" t="n">
        <v>169.6512586026129</v>
      </c>
      <c r="AC31" t="n">
        <v>153.4599805886635</v>
      </c>
      <c r="AD31" t="n">
        <v>123991.9518080953</v>
      </c>
      <c r="AE31" t="n">
        <v>169651.2586026129</v>
      </c>
      <c r="AF31" t="n">
        <v>1.849386287483939e-06</v>
      </c>
      <c r="AG31" t="n">
        <v>0.2460416666666667</v>
      </c>
      <c r="AH31" t="n">
        <v>153459.9805886635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8.489800000000001</v>
      </c>
      <c r="E32" t="n">
        <v>11.78</v>
      </c>
      <c r="F32" t="n">
        <v>8.06</v>
      </c>
      <c r="G32" t="n">
        <v>37.2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135.79</v>
      </c>
      <c r="Q32" t="n">
        <v>596.61</v>
      </c>
      <c r="R32" t="n">
        <v>33.48</v>
      </c>
      <c r="S32" t="n">
        <v>26.8</v>
      </c>
      <c r="T32" t="n">
        <v>3364.64</v>
      </c>
      <c r="U32" t="n">
        <v>0.8</v>
      </c>
      <c r="V32" t="n">
        <v>0.95</v>
      </c>
      <c r="W32" t="n">
        <v>0.13</v>
      </c>
      <c r="X32" t="n">
        <v>0.21</v>
      </c>
      <c r="Y32" t="n">
        <v>1</v>
      </c>
      <c r="Z32" t="n">
        <v>10</v>
      </c>
      <c r="AA32" t="n">
        <v>123.1681338451294</v>
      </c>
      <c r="AB32" t="n">
        <v>168.5240745214</v>
      </c>
      <c r="AC32" t="n">
        <v>152.4403733741484</v>
      </c>
      <c r="AD32" t="n">
        <v>123168.1338451294</v>
      </c>
      <c r="AE32" t="n">
        <v>168524.0745214</v>
      </c>
      <c r="AF32" t="n">
        <v>1.854059763766609e-06</v>
      </c>
      <c r="AG32" t="n">
        <v>0.2454166666666666</v>
      </c>
      <c r="AH32" t="n">
        <v>152440.3733741484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8.464600000000001</v>
      </c>
      <c r="E33" t="n">
        <v>11.81</v>
      </c>
      <c r="F33" t="n">
        <v>8.09</v>
      </c>
      <c r="G33" t="n">
        <v>37.36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135.95</v>
      </c>
      <c r="Q33" t="n">
        <v>596.67</v>
      </c>
      <c r="R33" t="n">
        <v>34.99</v>
      </c>
      <c r="S33" t="n">
        <v>26.8</v>
      </c>
      <c r="T33" t="n">
        <v>4119.04</v>
      </c>
      <c r="U33" t="n">
        <v>0.77</v>
      </c>
      <c r="V33" t="n">
        <v>0.95</v>
      </c>
      <c r="W33" t="n">
        <v>0.12</v>
      </c>
      <c r="X33" t="n">
        <v>0.24</v>
      </c>
      <c r="Y33" t="n">
        <v>1</v>
      </c>
      <c r="Z33" t="n">
        <v>10</v>
      </c>
      <c r="AA33" t="n">
        <v>123.7570864581033</v>
      </c>
      <c r="AB33" t="n">
        <v>169.329905469226</v>
      </c>
      <c r="AC33" t="n">
        <v>153.169296947305</v>
      </c>
      <c r="AD33" t="n">
        <v>123757.0864581033</v>
      </c>
      <c r="AE33" t="n">
        <v>169329.905469226</v>
      </c>
      <c r="AF33" t="n">
        <v>1.848556417863652e-06</v>
      </c>
      <c r="AG33" t="n">
        <v>0.2460416666666667</v>
      </c>
      <c r="AH33" t="n">
        <v>153169.296947305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8.516299999999999</v>
      </c>
      <c r="E34" t="n">
        <v>11.74</v>
      </c>
      <c r="F34" t="n">
        <v>8.08</v>
      </c>
      <c r="G34" t="n">
        <v>40.39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135.48</v>
      </c>
      <c r="Q34" t="n">
        <v>596.67</v>
      </c>
      <c r="R34" t="n">
        <v>34.34</v>
      </c>
      <c r="S34" t="n">
        <v>26.8</v>
      </c>
      <c r="T34" t="n">
        <v>3798.04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122.6742043914672</v>
      </c>
      <c r="AB34" t="n">
        <v>167.8482584522702</v>
      </c>
      <c r="AC34" t="n">
        <v>151.8290562421423</v>
      </c>
      <c r="AD34" t="n">
        <v>122674.2043914672</v>
      </c>
      <c r="AE34" t="n">
        <v>167848.2584522702</v>
      </c>
      <c r="AF34" t="n">
        <v>1.859847012434399e-06</v>
      </c>
      <c r="AG34" t="n">
        <v>0.2445833333333333</v>
      </c>
      <c r="AH34" t="n">
        <v>151829.0562421423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8.516500000000001</v>
      </c>
      <c r="E35" t="n">
        <v>11.74</v>
      </c>
      <c r="F35" t="n">
        <v>8.08</v>
      </c>
      <c r="G35" t="n">
        <v>40.39</v>
      </c>
      <c r="H35" t="n">
        <v>0.52</v>
      </c>
      <c r="I35" t="n">
        <v>12</v>
      </c>
      <c r="J35" t="n">
        <v>314.34</v>
      </c>
      <c r="K35" t="n">
        <v>61.82</v>
      </c>
      <c r="L35" t="n">
        <v>9.25</v>
      </c>
      <c r="M35" t="n">
        <v>10</v>
      </c>
      <c r="N35" t="n">
        <v>93.27</v>
      </c>
      <c r="O35" t="n">
        <v>39003.11</v>
      </c>
      <c r="P35" t="n">
        <v>135.05</v>
      </c>
      <c r="Q35" t="n">
        <v>596.61</v>
      </c>
      <c r="R35" t="n">
        <v>34.3</v>
      </c>
      <c r="S35" t="n">
        <v>26.8</v>
      </c>
      <c r="T35" t="n">
        <v>3777.67</v>
      </c>
      <c r="U35" t="n">
        <v>0.78</v>
      </c>
      <c r="V35" t="n">
        <v>0.95</v>
      </c>
      <c r="W35" t="n">
        <v>0.13</v>
      </c>
      <c r="X35" t="n">
        <v>0.23</v>
      </c>
      <c r="Y35" t="n">
        <v>1</v>
      </c>
      <c r="Z35" t="n">
        <v>10</v>
      </c>
      <c r="AA35" t="n">
        <v>122.3966215036808</v>
      </c>
      <c r="AB35" t="n">
        <v>167.4684572991082</v>
      </c>
      <c r="AC35" t="n">
        <v>151.4855027779838</v>
      </c>
      <c r="AD35" t="n">
        <v>122396.6215036808</v>
      </c>
      <c r="AE35" t="n">
        <v>167468.4572991082</v>
      </c>
      <c r="AF35" t="n">
        <v>1.859890689782836e-06</v>
      </c>
      <c r="AG35" t="n">
        <v>0.2445833333333333</v>
      </c>
      <c r="AH35" t="n">
        <v>151485.5027779838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8.5139</v>
      </c>
      <c r="E36" t="n">
        <v>11.75</v>
      </c>
      <c r="F36" t="n">
        <v>8.08</v>
      </c>
      <c r="G36" t="n">
        <v>40.41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134.75</v>
      </c>
      <c r="Q36" t="n">
        <v>596.63</v>
      </c>
      <c r="R36" t="n">
        <v>34.39</v>
      </c>
      <c r="S36" t="n">
        <v>26.8</v>
      </c>
      <c r="T36" t="n">
        <v>3823.49</v>
      </c>
      <c r="U36" t="n">
        <v>0.78</v>
      </c>
      <c r="V36" t="n">
        <v>0.95</v>
      </c>
      <c r="W36" t="n">
        <v>0.13</v>
      </c>
      <c r="X36" t="n">
        <v>0.23</v>
      </c>
      <c r="Y36" t="n">
        <v>1</v>
      </c>
      <c r="Z36" t="n">
        <v>10</v>
      </c>
      <c r="AA36" t="n">
        <v>122.2423347327369</v>
      </c>
      <c r="AB36" t="n">
        <v>167.257355332451</v>
      </c>
      <c r="AC36" t="n">
        <v>151.2945480867408</v>
      </c>
      <c r="AD36" t="n">
        <v>122242.3347327369</v>
      </c>
      <c r="AE36" t="n">
        <v>167257.355332451</v>
      </c>
      <c r="AF36" t="n">
        <v>1.859322884253166e-06</v>
      </c>
      <c r="AG36" t="n">
        <v>0.2447916666666667</v>
      </c>
      <c r="AH36" t="n">
        <v>151294.5480867408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8.571400000000001</v>
      </c>
      <c r="E37" t="n">
        <v>11.67</v>
      </c>
      <c r="F37" t="n">
        <v>8.06</v>
      </c>
      <c r="G37" t="n">
        <v>43.95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133.93</v>
      </c>
      <c r="Q37" t="n">
        <v>596.61</v>
      </c>
      <c r="R37" t="n">
        <v>33.66</v>
      </c>
      <c r="S37" t="n">
        <v>26.8</v>
      </c>
      <c r="T37" t="n">
        <v>3465.36</v>
      </c>
      <c r="U37" t="n">
        <v>0.8</v>
      </c>
      <c r="V37" t="n">
        <v>0.95</v>
      </c>
      <c r="W37" t="n">
        <v>0.13</v>
      </c>
      <c r="X37" t="n">
        <v>0.21</v>
      </c>
      <c r="Y37" t="n">
        <v>1</v>
      </c>
      <c r="Z37" t="n">
        <v>10</v>
      </c>
      <c r="AA37" t="n">
        <v>120.8304020010343</v>
      </c>
      <c r="AB37" t="n">
        <v>165.3254866788606</v>
      </c>
      <c r="AC37" t="n">
        <v>149.5470542660537</v>
      </c>
      <c r="AD37" t="n">
        <v>120830.4020010343</v>
      </c>
      <c r="AE37" t="n">
        <v>165325.4866788606</v>
      </c>
      <c r="AF37" t="n">
        <v>1.871880121928562e-06</v>
      </c>
      <c r="AG37" t="n">
        <v>0.243125</v>
      </c>
      <c r="AH37" t="n">
        <v>149547.0542660537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8.575699999999999</v>
      </c>
      <c r="E38" t="n">
        <v>11.66</v>
      </c>
      <c r="F38" t="n">
        <v>8.050000000000001</v>
      </c>
      <c r="G38" t="n">
        <v>43.92</v>
      </c>
      <c r="H38" t="n">
        <v>0.5600000000000001</v>
      </c>
      <c r="I38" t="n">
        <v>11</v>
      </c>
      <c r="J38" t="n">
        <v>316.01</v>
      </c>
      <c r="K38" t="n">
        <v>61.82</v>
      </c>
      <c r="L38" t="n">
        <v>10</v>
      </c>
      <c r="M38" t="n">
        <v>9</v>
      </c>
      <c r="N38" t="n">
        <v>94.18000000000001</v>
      </c>
      <c r="O38" t="n">
        <v>39208.35</v>
      </c>
      <c r="P38" t="n">
        <v>133.68</v>
      </c>
      <c r="Q38" t="n">
        <v>596.62</v>
      </c>
      <c r="R38" t="n">
        <v>33.46</v>
      </c>
      <c r="S38" t="n">
        <v>26.8</v>
      </c>
      <c r="T38" t="n">
        <v>3365.13</v>
      </c>
      <c r="U38" t="n">
        <v>0.8</v>
      </c>
      <c r="V38" t="n">
        <v>0.95</v>
      </c>
      <c r="W38" t="n">
        <v>0.13</v>
      </c>
      <c r="X38" t="n">
        <v>0.2</v>
      </c>
      <c r="Y38" t="n">
        <v>1</v>
      </c>
      <c r="Z38" t="n">
        <v>10</v>
      </c>
      <c r="AA38" t="n">
        <v>120.5705702979193</v>
      </c>
      <c r="AB38" t="n">
        <v>164.9699734796931</v>
      </c>
      <c r="AC38" t="n">
        <v>149.2254707476487</v>
      </c>
      <c r="AD38" t="n">
        <v>120570.5702979193</v>
      </c>
      <c r="AE38" t="n">
        <v>164969.9734796931</v>
      </c>
      <c r="AF38" t="n">
        <v>1.87281918491994e-06</v>
      </c>
      <c r="AG38" t="n">
        <v>0.2429166666666667</v>
      </c>
      <c r="AH38" t="n">
        <v>149225.4707476487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8.5708</v>
      </c>
      <c r="E39" t="n">
        <v>11.67</v>
      </c>
      <c r="F39" t="n">
        <v>8.06</v>
      </c>
      <c r="G39" t="n">
        <v>43.96</v>
      </c>
      <c r="H39" t="n">
        <v>0.58</v>
      </c>
      <c r="I39" t="n">
        <v>11</v>
      </c>
      <c r="J39" t="n">
        <v>316.56</v>
      </c>
      <c r="K39" t="n">
        <v>61.82</v>
      </c>
      <c r="L39" t="n">
        <v>10.25</v>
      </c>
      <c r="M39" t="n">
        <v>9</v>
      </c>
      <c r="N39" t="n">
        <v>94.48999999999999</v>
      </c>
      <c r="O39" t="n">
        <v>39277.04</v>
      </c>
      <c r="P39" t="n">
        <v>133.42</v>
      </c>
      <c r="Q39" t="n">
        <v>596.61</v>
      </c>
      <c r="R39" t="n">
        <v>33.68</v>
      </c>
      <c r="S39" t="n">
        <v>26.8</v>
      </c>
      <c r="T39" t="n">
        <v>3471.34</v>
      </c>
      <c r="U39" t="n">
        <v>0.8</v>
      </c>
      <c r="V39" t="n">
        <v>0.95</v>
      </c>
      <c r="W39" t="n">
        <v>0.13</v>
      </c>
      <c r="X39" t="n">
        <v>0.21</v>
      </c>
      <c r="Y39" t="n">
        <v>1</v>
      </c>
      <c r="Z39" t="n">
        <v>10</v>
      </c>
      <c r="AA39" t="n">
        <v>120.5148510780927</v>
      </c>
      <c r="AB39" t="n">
        <v>164.8937359849678</v>
      </c>
      <c r="AC39" t="n">
        <v>149.15650925242</v>
      </c>
      <c r="AD39" t="n">
        <v>120514.8510780927</v>
      </c>
      <c r="AE39" t="n">
        <v>164893.7359849678</v>
      </c>
      <c r="AF39" t="n">
        <v>1.871749089883254e-06</v>
      </c>
      <c r="AG39" t="n">
        <v>0.243125</v>
      </c>
      <c r="AH39" t="n">
        <v>149156.50925242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8.5661</v>
      </c>
      <c r="E40" t="n">
        <v>11.67</v>
      </c>
      <c r="F40" t="n">
        <v>8.07</v>
      </c>
      <c r="G40" t="n">
        <v>43.99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132.85</v>
      </c>
      <c r="Q40" t="n">
        <v>596.67</v>
      </c>
      <c r="R40" t="n">
        <v>33.88</v>
      </c>
      <c r="S40" t="n">
        <v>26.8</v>
      </c>
      <c r="T40" t="n">
        <v>3572.75</v>
      </c>
      <c r="U40" t="n">
        <v>0.79</v>
      </c>
      <c r="V40" t="n">
        <v>0.95</v>
      </c>
      <c r="W40" t="n">
        <v>0.13</v>
      </c>
      <c r="X40" t="n">
        <v>0.21</v>
      </c>
      <c r="Y40" t="n">
        <v>1</v>
      </c>
      <c r="Z40" t="n">
        <v>10</v>
      </c>
      <c r="AA40" t="n">
        <v>120.2584587793783</v>
      </c>
      <c r="AB40" t="n">
        <v>164.542928730637</v>
      </c>
      <c r="AC40" t="n">
        <v>148.8391825500814</v>
      </c>
      <c r="AD40" t="n">
        <v>120258.4587793783</v>
      </c>
      <c r="AE40" t="n">
        <v>164542.928730637</v>
      </c>
      <c r="AF40" t="n">
        <v>1.870722672195004e-06</v>
      </c>
      <c r="AG40" t="n">
        <v>0.243125</v>
      </c>
      <c r="AH40" t="n">
        <v>148839.1825500814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8.639699999999999</v>
      </c>
      <c r="E41" t="n">
        <v>11.57</v>
      </c>
      <c r="F41" t="n">
        <v>8.02</v>
      </c>
      <c r="G41" t="n">
        <v>48.13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131.87</v>
      </c>
      <c r="Q41" t="n">
        <v>596.62</v>
      </c>
      <c r="R41" t="n">
        <v>32.43</v>
      </c>
      <c r="S41" t="n">
        <v>26.8</v>
      </c>
      <c r="T41" t="n">
        <v>2851.88</v>
      </c>
      <c r="U41" t="n">
        <v>0.83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118.4269043606627</v>
      </c>
      <c r="AB41" t="n">
        <v>162.0369151724735</v>
      </c>
      <c r="AC41" t="n">
        <v>146.572339408696</v>
      </c>
      <c r="AD41" t="n">
        <v>118426.9043606627</v>
      </c>
      <c r="AE41" t="n">
        <v>162036.9151724735</v>
      </c>
      <c r="AF41" t="n">
        <v>1.886795936419511e-06</v>
      </c>
      <c r="AG41" t="n">
        <v>0.2410416666666667</v>
      </c>
      <c r="AH41" t="n">
        <v>146572.339408696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8.658799999999999</v>
      </c>
      <c r="E42" t="n">
        <v>11.55</v>
      </c>
      <c r="F42" t="n">
        <v>8</v>
      </c>
      <c r="G42" t="n">
        <v>47.98</v>
      </c>
      <c r="H42" t="n">
        <v>0.62</v>
      </c>
      <c r="I42" t="n">
        <v>10</v>
      </c>
      <c r="J42" t="n">
        <v>318.24</v>
      </c>
      <c r="K42" t="n">
        <v>61.82</v>
      </c>
      <c r="L42" t="n">
        <v>11</v>
      </c>
      <c r="M42" t="n">
        <v>8</v>
      </c>
      <c r="N42" t="n">
        <v>95.42</v>
      </c>
      <c r="O42" t="n">
        <v>39483.95</v>
      </c>
      <c r="P42" t="n">
        <v>131.04</v>
      </c>
      <c r="Q42" t="n">
        <v>596.61</v>
      </c>
      <c r="R42" t="n">
        <v>31.49</v>
      </c>
      <c r="S42" t="n">
        <v>26.8</v>
      </c>
      <c r="T42" t="n">
        <v>2384.09</v>
      </c>
      <c r="U42" t="n">
        <v>0.85</v>
      </c>
      <c r="V42" t="n">
        <v>0.96</v>
      </c>
      <c r="W42" t="n">
        <v>0.13</v>
      </c>
      <c r="X42" t="n">
        <v>0.14</v>
      </c>
      <c r="Y42" t="n">
        <v>1</v>
      </c>
      <c r="Z42" t="n">
        <v>10</v>
      </c>
      <c r="AA42" t="n">
        <v>117.5668477572895</v>
      </c>
      <c r="AB42" t="n">
        <v>160.8601477847194</v>
      </c>
      <c r="AC42" t="n">
        <v>145.5078810488255</v>
      </c>
      <c r="AD42" t="n">
        <v>117566.8477572895</v>
      </c>
      <c r="AE42" t="n">
        <v>160860.1477847194</v>
      </c>
      <c r="AF42" t="n">
        <v>1.890967123195164e-06</v>
      </c>
      <c r="AG42" t="n">
        <v>0.240625</v>
      </c>
      <c r="AH42" t="n">
        <v>145507.8810488255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8.632099999999999</v>
      </c>
      <c r="E43" t="n">
        <v>11.58</v>
      </c>
      <c r="F43" t="n">
        <v>8.029999999999999</v>
      </c>
      <c r="G43" t="n">
        <v>48.19</v>
      </c>
      <c r="H43" t="n">
        <v>0.63</v>
      </c>
      <c r="I43" t="n">
        <v>10</v>
      </c>
      <c r="J43" t="n">
        <v>318.8</v>
      </c>
      <c r="K43" t="n">
        <v>61.82</v>
      </c>
      <c r="L43" t="n">
        <v>11.25</v>
      </c>
      <c r="M43" t="n">
        <v>8</v>
      </c>
      <c r="N43" t="n">
        <v>95.73</v>
      </c>
      <c r="O43" t="n">
        <v>39553.2</v>
      </c>
      <c r="P43" t="n">
        <v>131.32</v>
      </c>
      <c r="Q43" t="n">
        <v>596.62</v>
      </c>
      <c r="R43" t="n">
        <v>33</v>
      </c>
      <c r="S43" t="n">
        <v>26.8</v>
      </c>
      <c r="T43" t="n">
        <v>3138.96</v>
      </c>
      <c r="U43" t="n">
        <v>0.8100000000000001</v>
      </c>
      <c r="V43" t="n">
        <v>0.96</v>
      </c>
      <c r="W43" t="n">
        <v>0.12</v>
      </c>
      <c r="X43" t="n">
        <v>0.18</v>
      </c>
      <c r="Y43" t="n">
        <v>1</v>
      </c>
      <c r="Z43" t="n">
        <v>10</v>
      </c>
      <c r="AA43" t="n">
        <v>118.2237486499547</v>
      </c>
      <c r="AB43" t="n">
        <v>161.7589485664855</v>
      </c>
      <c r="AC43" t="n">
        <v>146.3209015454549</v>
      </c>
      <c r="AD43" t="n">
        <v>118223.7486499547</v>
      </c>
      <c r="AE43" t="n">
        <v>161758.9485664855</v>
      </c>
      <c r="AF43" t="n">
        <v>1.885136197178937e-06</v>
      </c>
      <c r="AG43" t="n">
        <v>0.24125</v>
      </c>
      <c r="AH43" t="n">
        <v>146320.9015454549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8.6221</v>
      </c>
      <c r="E44" t="n">
        <v>11.6</v>
      </c>
      <c r="F44" t="n">
        <v>8.050000000000001</v>
      </c>
      <c r="G44" t="n">
        <v>48.27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131.14</v>
      </c>
      <c r="Q44" t="n">
        <v>596.64</v>
      </c>
      <c r="R44" t="n">
        <v>33.32</v>
      </c>
      <c r="S44" t="n">
        <v>26.8</v>
      </c>
      <c r="T44" t="n">
        <v>3299.48</v>
      </c>
      <c r="U44" t="n">
        <v>0.8</v>
      </c>
      <c r="V44" t="n">
        <v>0.95</v>
      </c>
      <c r="W44" t="n">
        <v>0.12</v>
      </c>
      <c r="X44" t="n">
        <v>0.19</v>
      </c>
      <c r="Y44" t="n">
        <v>1</v>
      </c>
      <c r="Z44" t="n">
        <v>10</v>
      </c>
      <c r="AA44" t="n">
        <v>118.3276006308407</v>
      </c>
      <c r="AB44" t="n">
        <v>161.9010434283597</v>
      </c>
      <c r="AC44" t="n">
        <v>146.4494350731433</v>
      </c>
      <c r="AD44" t="n">
        <v>118327.6006308407</v>
      </c>
      <c r="AE44" t="n">
        <v>161901.0434283597</v>
      </c>
      <c r="AF44" t="n">
        <v>1.882952329757129e-06</v>
      </c>
      <c r="AG44" t="n">
        <v>0.2416666666666667</v>
      </c>
      <c r="AH44" t="n">
        <v>146449.4350731433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8.682</v>
      </c>
      <c r="E45" t="n">
        <v>11.52</v>
      </c>
      <c r="F45" t="n">
        <v>8.02</v>
      </c>
      <c r="G45" t="n">
        <v>53.47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130.43</v>
      </c>
      <c r="Q45" t="n">
        <v>596.61</v>
      </c>
      <c r="R45" t="n">
        <v>32.48</v>
      </c>
      <c r="S45" t="n">
        <v>26.8</v>
      </c>
      <c r="T45" t="n">
        <v>2881.78</v>
      </c>
      <c r="U45" t="n">
        <v>0.83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116.9558461953147</v>
      </c>
      <c r="AB45" t="n">
        <v>160.0241484921393</v>
      </c>
      <c r="AC45" t="n">
        <v>144.7516683553966</v>
      </c>
      <c r="AD45" t="n">
        <v>116955.8461953147</v>
      </c>
      <c r="AE45" t="n">
        <v>160024.1484921393</v>
      </c>
      <c r="AF45" t="n">
        <v>1.89603369561376e-06</v>
      </c>
      <c r="AG45" t="n">
        <v>0.24</v>
      </c>
      <c r="AH45" t="n">
        <v>144751.6683553966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8.02</v>
      </c>
      <c r="G46" t="n">
        <v>53.44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130.38</v>
      </c>
      <c r="Q46" t="n">
        <v>596.67</v>
      </c>
      <c r="R46" t="n">
        <v>32.38</v>
      </c>
      <c r="S46" t="n">
        <v>26.8</v>
      </c>
      <c r="T46" t="n">
        <v>2835.32</v>
      </c>
      <c r="U46" t="n">
        <v>0.83</v>
      </c>
      <c r="V46" t="n">
        <v>0.96</v>
      </c>
      <c r="W46" t="n">
        <v>0.12</v>
      </c>
      <c r="X46" t="n">
        <v>0.16</v>
      </c>
      <c r="Y46" t="n">
        <v>1</v>
      </c>
      <c r="Z46" t="n">
        <v>10</v>
      </c>
      <c r="AA46" t="n">
        <v>116.8709811189263</v>
      </c>
      <c r="AB46" t="n">
        <v>159.9080323506418</v>
      </c>
      <c r="AC46" t="n">
        <v>144.6466341754735</v>
      </c>
      <c r="AD46" t="n">
        <v>116870.9811189263</v>
      </c>
      <c r="AE46" t="n">
        <v>159908.0323506418</v>
      </c>
      <c r="AF46" t="n">
        <v>1.896907242582483e-06</v>
      </c>
      <c r="AG46" t="n">
        <v>0.2397916666666667</v>
      </c>
      <c r="AH46" t="n">
        <v>144646.6341754735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8.6843</v>
      </c>
      <c r="E47" t="n">
        <v>11.52</v>
      </c>
      <c r="F47" t="n">
        <v>8.02</v>
      </c>
      <c r="G47" t="n">
        <v>53.45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130.28</v>
      </c>
      <c r="Q47" t="n">
        <v>596.62</v>
      </c>
      <c r="R47" t="n">
        <v>32.4</v>
      </c>
      <c r="S47" t="n">
        <v>26.8</v>
      </c>
      <c r="T47" t="n">
        <v>2843.76</v>
      </c>
      <c r="U47" t="n">
        <v>0.83</v>
      </c>
      <c r="V47" t="n">
        <v>0.96</v>
      </c>
      <c r="W47" t="n">
        <v>0.12</v>
      </c>
      <c r="X47" t="n">
        <v>0.16</v>
      </c>
      <c r="Y47" t="n">
        <v>1</v>
      </c>
      <c r="Z47" t="n">
        <v>10</v>
      </c>
      <c r="AA47" t="n">
        <v>116.8315872928333</v>
      </c>
      <c r="AB47" t="n">
        <v>159.8541319798484</v>
      </c>
      <c r="AC47" t="n">
        <v>144.597877980419</v>
      </c>
      <c r="AD47" t="n">
        <v>116831.5872928333</v>
      </c>
      <c r="AE47" t="n">
        <v>159854.1319798484</v>
      </c>
      <c r="AF47" t="n">
        <v>1.896535985120775e-06</v>
      </c>
      <c r="AG47" t="n">
        <v>0.24</v>
      </c>
      <c r="AH47" t="n">
        <v>144597.877980419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8.6868</v>
      </c>
      <c r="E48" t="n">
        <v>11.51</v>
      </c>
      <c r="F48" t="n">
        <v>8.01</v>
      </c>
      <c r="G48" t="n">
        <v>53.43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129.84</v>
      </c>
      <c r="Q48" t="n">
        <v>596.61</v>
      </c>
      <c r="R48" t="n">
        <v>32.24</v>
      </c>
      <c r="S48" t="n">
        <v>26.8</v>
      </c>
      <c r="T48" t="n">
        <v>2762.6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116.481662654833</v>
      </c>
      <c r="AB48" t="n">
        <v>159.3753496525512</v>
      </c>
      <c r="AC48" t="n">
        <v>144.1647899664636</v>
      </c>
      <c r="AD48" t="n">
        <v>116481.662654833</v>
      </c>
      <c r="AE48" t="n">
        <v>159375.3496525512</v>
      </c>
      <c r="AF48" t="n">
        <v>1.897081951976227e-06</v>
      </c>
      <c r="AG48" t="n">
        <v>0.2397916666666667</v>
      </c>
      <c r="AH48" t="n">
        <v>144164.7899664636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8.6822</v>
      </c>
      <c r="E49" t="n">
        <v>11.52</v>
      </c>
      <c r="F49" t="n">
        <v>8.02</v>
      </c>
      <c r="G49" t="n">
        <v>53.47</v>
      </c>
      <c r="H49" t="n">
        <v>0.71</v>
      </c>
      <c r="I49" t="n">
        <v>9</v>
      </c>
      <c r="J49" t="n">
        <v>322.2</v>
      </c>
      <c r="K49" t="n">
        <v>61.82</v>
      </c>
      <c r="L49" t="n">
        <v>12.75</v>
      </c>
      <c r="M49" t="n">
        <v>7</v>
      </c>
      <c r="N49" t="n">
        <v>97.62</v>
      </c>
      <c r="O49" t="n">
        <v>39971.73</v>
      </c>
      <c r="P49" t="n">
        <v>129.38</v>
      </c>
      <c r="Q49" t="n">
        <v>596.61</v>
      </c>
      <c r="R49" t="n">
        <v>32.55</v>
      </c>
      <c r="S49" t="n">
        <v>26.8</v>
      </c>
      <c r="T49" t="n">
        <v>2916.72</v>
      </c>
      <c r="U49" t="n">
        <v>0.82</v>
      </c>
      <c r="V49" t="n">
        <v>0.96</v>
      </c>
      <c r="W49" t="n">
        <v>0.12</v>
      </c>
      <c r="X49" t="n">
        <v>0.17</v>
      </c>
      <c r="Y49" t="n">
        <v>1</v>
      </c>
      <c r="Z49" t="n">
        <v>10</v>
      </c>
      <c r="AA49" t="n">
        <v>116.2950794141262</v>
      </c>
      <c r="AB49" t="n">
        <v>159.1200582311447</v>
      </c>
      <c r="AC49" t="n">
        <v>143.9338632000123</v>
      </c>
      <c r="AD49" t="n">
        <v>116295.0794141262</v>
      </c>
      <c r="AE49" t="n">
        <v>159120.0582311447</v>
      </c>
      <c r="AF49" t="n">
        <v>1.896077372962195e-06</v>
      </c>
      <c r="AG49" t="n">
        <v>0.24</v>
      </c>
      <c r="AH49" t="n">
        <v>143933.8632000123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8.686199999999999</v>
      </c>
      <c r="E50" t="n">
        <v>11.51</v>
      </c>
      <c r="F50" t="n">
        <v>8.02</v>
      </c>
      <c r="G50" t="n">
        <v>53.44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128.18</v>
      </c>
      <c r="Q50" t="n">
        <v>596.65</v>
      </c>
      <c r="R50" t="n">
        <v>32.33</v>
      </c>
      <c r="S50" t="n">
        <v>26.8</v>
      </c>
      <c r="T50" t="n">
        <v>2808.95</v>
      </c>
      <c r="U50" t="n">
        <v>0.83</v>
      </c>
      <c r="V50" t="n">
        <v>0.96</v>
      </c>
      <c r="W50" t="n">
        <v>0.12</v>
      </c>
      <c r="X50" t="n">
        <v>0.16</v>
      </c>
      <c r="Y50" t="n">
        <v>1</v>
      </c>
      <c r="Z50" t="n">
        <v>10</v>
      </c>
      <c r="AA50" t="n">
        <v>115.4900383694574</v>
      </c>
      <c r="AB50" t="n">
        <v>158.0185655579251</v>
      </c>
      <c r="AC50" t="n">
        <v>142.9374954415698</v>
      </c>
      <c r="AD50" t="n">
        <v>115490.0383694574</v>
      </c>
      <c r="AE50" t="n">
        <v>158018.5655579251</v>
      </c>
      <c r="AF50" t="n">
        <v>1.896950919930919e-06</v>
      </c>
      <c r="AG50" t="n">
        <v>0.2397916666666667</v>
      </c>
      <c r="AH50" t="n">
        <v>142937.4954415698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8.744899999999999</v>
      </c>
      <c r="E51" t="n">
        <v>11.44</v>
      </c>
      <c r="F51" t="n">
        <v>7.99</v>
      </c>
      <c r="G51" t="n">
        <v>59.95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127.62</v>
      </c>
      <c r="Q51" t="n">
        <v>596.61</v>
      </c>
      <c r="R51" t="n">
        <v>31.52</v>
      </c>
      <c r="S51" t="n">
        <v>26.8</v>
      </c>
      <c r="T51" t="n">
        <v>2405.67</v>
      </c>
      <c r="U51" t="n">
        <v>0.85</v>
      </c>
      <c r="V51" t="n">
        <v>0.96</v>
      </c>
      <c r="W51" t="n">
        <v>0.12</v>
      </c>
      <c r="X51" t="n">
        <v>0.14</v>
      </c>
      <c r="Y51" t="n">
        <v>1</v>
      </c>
      <c r="Z51" t="n">
        <v>10</v>
      </c>
      <c r="AA51" t="n">
        <v>114.2572204142776</v>
      </c>
      <c r="AB51" t="n">
        <v>156.3317696435592</v>
      </c>
      <c r="AC51" t="n">
        <v>141.4116849618376</v>
      </c>
      <c r="AD51" t="n">
        <v>114257.2204142776</v>
      </c>
      <c r="AE51" t="n">
        <v>156331.7696435592</v>
      </c>
      <c r="AF51" t="n">
        <v>1.909770221696932e-06</v>
      </c>
      <c r="AG51" t="n">
        <v>0.2383333333333333</v>
      </c>
      <c r="AH51" t="n">
        <v>141411.6849618375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8.769600000000001</v>
      </c>
      <c r="E52" t="n">
        <v>11.4</v>
      </c>
      <c r="F52" t="n">
        <v>7.96</v>
      </c>
      <c r="G52" t="n">
        <v>59.71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127.22</v>
      </c>
      <c r="Q52" t="n">
        <v>596.65</v>
      </c>
      <c r="R52" t="n">
        <v>30.6</v>
      </c>
      <c r="S52" t="n">
        <v>26.8</v>
      </c>
      <c r="T52" t="n">
        <v>1946.15</v>
      </c>
      <c r="U52" t="n">
        <v>0.88</v>
      </c>
      <c r="V52" t="n">
        <v>0.96</v>
      </c>
      <c r="W52" t="n">
        <v>0.12</v>
      </c>
      <c r="X52" t="n">
        <v>0.11</v>
      </c>
      <c r="Y52" t="n">
        <v>1</v>
      </c>
      <c r="Z52" t="n">
        <v>10</v>
      </c>
      <c r="AA52" t="n">
        <v>113.5706822414931</v>
      </c>
      <c r="AB52" t="n">
        <v>155.3924178276294</v>
      </c>
      <c r="AC52" t="n">
        <v>140.5619835648312</v>
      </c>
      <c r="AD52" t="n">
        <v>113570.6822414931</v>
      </c>
      <c r="AE52" t="n">
        <v>155392.4178276294</v>
      </c>
      <c r="AF52" t="n">
        <v>1.915164374228798e-06</v>
      </c>
      <c r="AG52" t="n">
        <v>0.2375</v>
      </c>
      <c r="AH52" t="n">
        <v>140561.9835648312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8.737</v>
      </c>
      <c r="E53" t="n">
        <v>11.45</v>
      </c>
      <c r="F53" t="n">
        <v>8</v>
      </c>
      <c r="G53" t="n">
        <v>60.03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127.91</v>
      </c>
      <c r="Q53" t="n">
        <v>596.61</v>
      </c>
      <c r="R53" t="n">
        <v>32.11</v>
      </c>
      <c r="S53" t="n">
        <v>26.8</v>
      </c>
      <c r="T53" t="n">
        <v>2703.28</v>
      </c>
      <c r="U53" t="n">
        <v>0.83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114.579934652552</v>
      </c>
      <c r="AB53" t="n">
        <v>156.7733215015134</v>
      </c>
      <c r="AC53" t="n">
        <v>141.8110957301907</v>
      </c>
      <c r="AD53" t="n">
        <v>114579.934652552</v>
      </c>
      <c r="AE53" t="n">
        <v>156773.3215015134</v>
      </c>
      <c r="AF53" t="n">
        <v>1.908044966433704e-06</v>
      </c>
      <c r="AG53" t="n">
        <v>0.2385416666666667</v>
      </c>
      <c r="AH53" t="n">
        <v>141811.0957301907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8.7385</v>
      </c>
      <c r="E54" t="n">
        <v>11.44</v>
      </c>
      <c r="F54" t="n">
        <v>8</v>
      </c>
      <c r="G54" t="n">
        <v>60.01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127.48</v>
      </c>
      <c r="Q54" t="n">
        <v>596.62</v>
      </c>
      <c r="R54" t="n">
        <v>31.99</v>
      </c>
      <c r="S54" t="n">
        <v>26.8</v>
      </c>
      <c r="T54" t="n">
        <v>2645.24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114.292023032799</v>
      </c>
      <c r="AB54" t="n">
        <v>156.3793881216033</v>
      </c>
      <c r="AC54" t="n">
        <v>141.4547587991701</v>
      </c>
      <c r="AD54" t="n">
        <v>114292.023032799</v>
      </c>
      <c r="AE54" t="n">
        <v>156379.3881216033</v>
      </c>
      <c r="AF54" t="n">
        <v>1.908372546546975e-06</v>
      </c>
      <c r="AG54" t="n">
        <v>0.2383333333333333</v>
      </c>
      <c r="AH54" t="n">
        <v>141454.7587991701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8.740600000000001</v>
      </c>
      <c r="E55" t="n">
        <v>11.44</v>
      </c>
      <c r="F55" t="n">
        <v>8</v>
      </c>
      <c r="G55" t="n">
        <v>59.99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127.21</v>
      </c>
      <c r="Q55" t="n">
        <v>596.61</v>
      </c>
      <c r="R55" t="n">
        <v>31.77</v>
      </c>
      <c r="S55" t="n">
        <v>26.8</v>
      </c>
      <c r="T55" t="n">
        <v>2533.34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114.0971044717927</v>
      </c>
      <c r="AB55" t="n">
        <v>156.1126919472346</v>
      </c>
      <c r="AC55" t="n">
        <v>141.2135157333726</v>
      </c>
      <c r="AD55" t="n">
        <v>114097.1044717927</v>
      </c>
      <c r="AE55" t="n">
        <v>156112.6919472346</v>
      </c>
      <c r="AF55" t="n">
        <v>1.908831158705555e-06</v>
      </c>
      <c r="AG55" t="n">
        <v>0.2383333333333333</v>
      </c>
      <c r="AH55" t="n">
        <v>141213.5157333727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8.737</v>
      </c>
      <c r="E56" t="n">
        <v>11.45</v>
      </c>
      <c r="F56" t="n">
        <v>8</v>
      </c>
      <c r="G56" t="n">
        <v>60.03</v>
      </c>
      <c r="H56" t="n">
        <v>0.79</v>
      </c>
      <c r="I56" t="n">
        <v>8</v>
      </c>
      <c r="J56" t="n">
        <v>326.21</v>
      </c>
      <c r="K56" t="n">
        <v>61.82</v>
      </c>
      <c r="L56" t="n">
        <v>14.5</v>
      </c>
      <c r="M56" t="n">
        <v>6</v>
      </c>
      <c r="N56" t="n">
        <v>99.89</v>
      </c>
      <c r="O56" t="n">
        <v>40466.92</v>
      </c>
      <c r="P56" t="n">
        <v>126.6</v>
      </c>
      <c r="Q56" t="n">
        <v>596.61</v>
      </c>
      <c r="R56" t="n">
        <v>32.01</v>
      </c>
      <c r="S56" t="n">
        <v>26.8</v>
      </c>
      <c r="T56" t="n">
        <v>2653.15</v>
      </c>
      <c r="U56" t="n">
        <v>0.84</v>
      </c>
      <c r="V56" t="n">
        <v>0.96</v>
      </c>
      <c r="W56" t="n">
        <v>0.12</v>
      </c>
      <c r="X56" t="n">
        <v>0.15</v>
      </c>
      <c r="Y56" t="n">
        <v>1</v>
      </c>
      <c r="Z56" t="n">
        <v>10</v>
      </c>
      <c r="AA56" t="n">
        <v>113.7639834424437</v>
      </c>
      <c r="AB56" t="n">
        <v>155.6569010586171</v>
      </c>
      <c r="AC56" t="n">
        <v>140.801224887458</v>
      </c>
      <c r="AD56" t="n">
        <v>113763.9834424437</v>
      </c>
      <c r="AE56" t="n">
        <v>155656.9010586171</v>
      </c>
      <c r="AF56" t="n">
        <v>1.908044966433704e-06</v>
      </c>
      <c r="AG56" t="n">
        <v>0.2385416666666667</v>
      </c>
      <c r="AH56" t="n">
        <v>140801.224887458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8.7402</v>
      </c>
      <c r="E57" t="n">
        <v>11.44</v>
      </c>
      <c r="F57" t="n">
        <v>8</v>
      </c>
      <c r="G57" t="n">
        <v>60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125.83</v>
      </c>
      <c r="Q57" t="n">
        <v>596.61</v>
      </c>
      <c r="R57" t="n">
        <v>31.85</v>
      </c>
      <c r="S57" t="n">
        <v>26.8</v>
      </c>
      <c r="T57" t="n">
        <v>2575.21</v>
      </c>
      <c r="U57" t="n">
        <v>0.84</v>
      </c>
      <c r="V57" t="n">
        <v>0.96</v>
      </c>
      <c r="W57" t="n">
        <v>0.12</v>
      </c>
      <c r="X57" t="n">
        <v>0.15</v>
      </c>
      <c r="Y57" t="n">
        <v>1</v>
      </c>
      <c r="Z57" t="n">
        <v>10</v>
      </c>
      <c r="AA57" t="n">
        <v>113.2429663887513</v>
      </c>
      <c r="AB57" t="n">
        <v>154.9440225401054</v>
      </c>
      <c r="AC57" t="n">
        <v>140.1563824942216</v>
      </c>
      <c r="AD57" t="n">
        <v>113242.9663887513</v>
      </c>
      <c r="AE57" t="n">
        <v>154944.0225401054</v>
      </c>
      <c r="AF57" t="n">
        <v>1.908743804008682e-06</v>
      </c>
      <c r="AG57" t="n">
        <v>0.2383333333333333</v>
      </c>
      <c r="AH57" t="n">
        <v>140156.3824942216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8.8028</v>
      </c>
      <c r="E58" t="n">
        <v>11.36</v>
      </c>
      <c r="F58" t="n">
        <v>7.97</v>
      </c>
      <c r="G58" t="n">
        <v>68.34999999999999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125</v>
      </c>
      <c r="Q58" t="n">
        <v>596.62</v>
      </c>
      <c r="R58" t="n">
        <v>30.97</v>
      </c>
      <c r="S58" t="n">
        <v>26.8</v>
      </c>
      <c r="T58" t="n">
        <v>2138.13</v>
      </c>
      <c r="U58" t="n">
        <v>0.87</v>
      </c>
      <c r="V58" t="n">
        <v>0.96</v>
      </c>
      <c r="W58" t="n">
        <v>0.12</v>
      </c>
      <c r="X58" t="n">
        <v>0.12</v>
      </c>
      <c r="Y58" t="n">
        <v>1</v>
      </c>
      <c r="Z58" t="n">
        <v>10</v>
      </c>
      <c r="AA58" t="n">
        <v>111.8163390584509</v>
      </c>
      <c r="AB58" t="n">
        <v>152.9920480884333</v>
      </c>
      <c r="AC58" t="n">
        <v>138.3907017446031</v>
      </c>
      <c r="AD58" t="n">
        <v>111816.3390584509</v>
      </c>
      <c r="AE58" t="n">
        <v>152992.0480884333</v>
      </c>
      <c r="AF58" t="n">
        <v>1.922414814069201e-06</v>
      </c>
      <c r="AG58" t="n">
        <v>0.2366666666666667</v>
      </c>
      <c r="AH58" t="n">
        <v>138390.7017446031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8.8101</v>
      </c>
      <c r="E59" t="n">
        <v>11.35</v>
      </c>
      <c r="F59" t="n">
        <v>7.96</v>
      </c>
      <c r="G59" t="n">
        <v>68.27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125.07</v>
      </c>
      <c r="Q59" t="n">
        <v>596.61</v>
      </c>
      <c r="R59" t="n">
        <v>30.7</v>
      </c>
      <c r="S59" t="n">
        <v>26.8</v>
      </c>
      <c r="T59" t="n">
        <v>2001.03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111.728280143457</v>
      </c>
      <c r="AB59" t="n">
        <v>152.8715619960537</v>
      </c>
      <c r="AC59" t="n">
        <v>138.2817146757769</v>
      </c>
      <c r="AD59" t="n">
        <v>111728.280143457</v>
      </c>
      <c r="AE59" t="n">
        <v>152871.5619960537</v>
      </c>
      <c r="AF59" t="n">
        <v>1.924009037287121e-06</v>
      </c>
      <c r="AG59" t="n">
        <v>0.2364583333333333</v>
      </c>
      <c r="AH59" t="n">
        <v>138281.7146757769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8.806900000000001</v>
      </c>
      <c r="E60" t="n">
        <v>11.35</v>
      </c>
      <c r="F60" t="n">
        <v>7.97</v>
      </c>
      <c r="G60" t="n">
        <v>68.3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124.84</v>
      </c>
      <c r="Q60" t="n">
        <v>596.61</v>
      </c>
      <c r="R60" t="n">
        <v>30.77</v>
      </c>
      <c r="S60" t="n">
        <v>26.8</v>
      </c>
      <c r="T60" t="n">
        <v>2036.22</v>
      </c>
      <c r="U60" t="n">
        <v>0.87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111.6657435764857</v>
      </c>
      <c r="AB60" t="n">
        <v>152.7859967062049</v>
      </c>
      <c r="AC60" t="n">
        <v>138.2043156170996</v>
      </c>
      <c r="AD60" t="n">
        <v>111665.7435764857</v>
      </c>
      <c r="AE60" t="n">
        <v>152785.9967062049</v>
      </c>
      <c r="AF60" t="n">
        <v>1.923310199712142e-06</v>
      </c>
      <c r="AG60" t="n">
        <v>0.2364583333333333</v>
      </c>
      <c r="AH60" t="n">
        <v>138204.3156170996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8.8209</v>
      </c>
      <c r="E61" t="n">
        <v>11.34</v>
      </c>
      <c r="F61" t="n">
        <v>7.95</v>
      </c>
      <c r="G61" t="n">
        <v>68.15000000000001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123.97</v>
      </c>
      <c r="Q61" t="n">
        <v>596.61</v>
      </c>
      <c r="R61" t="n">
        <v>30.29</v>
      </c>
      <c r="S61" t="n">
        <v>26.8</v>
      </c>
      <c r="T61" t="n">
        <v>1797.11</v>
      </c>
      <c r="U61" t="n">
        <v>0.88</v>
      </c>
      <c r="V61" t="n">
        <v>0.97</v>
      </c>
      <c r="W61" t="n">
        <v>0.12</v>
      </c>
      <c r="X61" t="n">
        <v>0.1</v>
      </c>
      <c r="Y61" t="n">
        <v>1</v>
      </c>
      <c r="Z61" t="n">
        <v>10</v>
      </c>
      <c r="AA61" t="n">
        <v>110.8753109118626</v>
      </c>
      <c r="AB61" t="n">
        <v>151.7044918630401</v>
      </c>
      <c r="AC61" t="n">
        <v>137.2260280782646</v>
      </c>
      <c r="AD61" t="n">
        <v>110875.3109118626</v>
      </c>
      <c r="AE61" t="n">
        <v>151704.49186304</v>
      </c>
      <c r="AF61" t="n">
        <v>1.926367614102673e-06</v>
      </c>
      <c r="AG61" t="n">
        <v>0.23625</v>
      </c>
      <c r="AH61" t="n">
        <v>137226.0280782646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8.7974</v>
      </c>
      <c r="E62" t="n">
        <v>11.37</v>
      </c>
      <c r="F62" t="n">
        <v>7.98</v>
      </c>
      <c r="G62" t="n">
        <v>68.41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124.04</v>
      </c>
      <c r="Q62" t="n">
        <v>596.61</v>
      </c>
      <c r="R62" t="n">
        <v>31.3</v>
      </c>
      <c r="S62" t="n">
        <v>26.8</v>
      </c>
      <c r="T62" t="n">
        <v>2304.16</v>
      </c>
      <c r="U62" t="n">
        <v>0.86</v>
      </c>
      <c r="V62" t="n">
        <v>0.96</v>
      </c>
      <c r="W62" t="n">
        <v>0.12</v>
      </c>
      <c r="X62" t="n">
        <v>0.13</v>
      </c>
      <c r="Y62" t="n">
        <v>1</v>
      </c>
      <c r="Z62" t="n">
        <v>10</v>
      </c>
      <c r="AA62" t="n">
        <v>111.330410042689</v>
      </c>
      <c r="AB62" t="n">
        <v>152.327178571393</v>
      </c>
      <c r="AC62" t="n">
        <v>137.7892864411187</v>
      </c>
      <c r="AD62" t="n">
        <v>111330.4100426889</v>
      </c>
      <c r="AE62" t="n">
        <v>152327.178571393</v>
      </c>
      <c r="AF62" t="n">
        <v>1.921235525661424e-06</v>
      </c>
      <c r="AG62" t="n">
        <v>0.236875</v>
      </c>
      <c r="AH62" t="n">
        <v>137789.2864411187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8.7974</v>
      </c>
      <c r="E63" t="n">
        <v>11.37</v>
      </c>
      <c r="F63" t="n">
        <v>7.98</v>
      </c>
      <c r="G63" t="n">
        <v>68.41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123.94</v>
      </c>
      <c r="Q63" t="n">
        <v>596.66</v>
      </c>
      <c r="R63" t="n">
        <v>31.27</v>
      </c>
      <c r="S63" t="n">
        <v>26.8</v>
      </c>
      <c r="T63" t="n">
        <v>2288.11</v>
      </c>
      <c r="U63" t="n">
        <v>0.86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111.2685513279896</v>
      </c>
      <c r="AB63" t="n">
        <v>152.2425407489276</v>
      </c>
      <c r="AC63" t="n">
        <v>137.7127263336394</v>
      </c>
      <c r="AD63" t="n">
        <v>111268.5513279896</v>
      </c>
      <c r="AE63" t="n">
        <v>152242.5407489276</v>
      </c>
      <c r="AF63" t="n">
        <v>1.921235525661424e-06</v>
      </c>
      <c r="AG63" t="n">
        <v>0.236875</v>
      </c>
      <c r="AH63" t="n">
        <v>137712.7263336394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8.7964</v>
      </c>
      <c r="E64" t="n">
        <v>11.37</v>
      </c>
      <c r="F64" t="n">
        <v>7.98</v>
      </c>
      <c r="G64" t="n">
        <v>68.42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123.24</v>
      </c>
      <c r="Q64" t="n">
        <v>596.61</v>
      </c>
      <c r="R64" t="n">
        <v>31.26</v>
      </c>
      <c r="S64" t="n">
        <v>26.8</v>
      </c>
      <c r="T64" t="n">
        <v>2285.23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110.8478360076331</v>
      </c>
      <c r="AB64" t="n">
        <v>151.6668994869661</v>
      </c>
      <c r="AC64" t="n">
        <v>137.1920234658018</v>
      </c>
      <c r="AD64" t="n">
        <v>110847.8360076331</v>
      </c>
      <c r="AE64" t="n">
        <v>151666.8994869661</v>
      </c>
      <c r="AF64" t="n">
        <v>1.921017138919243e-06</v>
      </c>
      <c r="AG64" t="n">
        <v>0.236875</v>
      </c>
      <c r="AH64" t="n">
        <v>137192.0234658018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8.797000000000001</v>
      </c>
      <c r="E65" t="n">
        <v>11.37</v>
      </c>
      <c r="F65" t="n">
        <v>7.98</v>
      </c>
      <c r="G65" t="n">
        <v>68.41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122.36</v>
      </c>
      <c r="Q65" t="n">
        <v>596.61</v>
      </c>
      <c r="R65" t="n">
        <v>31.31</v>
      </c>
      <c r="S65" t="n">
        <v>26.8</v>
      </c>
      <c r="T65" t="n">
        <v>2306</v>
      </c>
      <c r="U65" t="n">
        <v>0.86</v>
      </c>
      <c r="V65" t="n">
        <v>0.96</v>
      </c>
      <c r="W65" t="n">
        <v>0.12</v>
      </c>
      <c r="X65" t="n">
        <v>0.13</v>
      </c>
      <c r="Y65" t="n">
        <v>1</v>
      </c>
      <c r="Z65" t="n">
        <v>10</v>
      </c>
      <c r="AA65" t="n">
        <v>110.2960768213806</v>
      </c>
      <c r="AB65" t="n">
        <v>150.9119582264385</v>
      </c>
      <c r="AC65" t="n">
        <v>136.509132739612</v>
      </c>
      <c r="AD65" t="n">
        <v>110296.0768213806</v>
      </c>
      <c r="AE65" t="n">
        <v>150911.9582264385</v>
      </c>
      <c r="AF65" t="n">
        <v>1.921148170964552e-06</v>
      </c>
      <c r="AG65" t="n">
        <v>0.236875</v>
      </c>
      <c r="AH65" t="n">
        <v>136509.132739612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8.7934</v>
      </c>
      <c r="E66" t="n">
        <v>11.37</v>
      </c>
      <c r="F66" t="n">
        <v>7.99</v>
      </c>
      <c r="G66" t="n">
        <v>68.45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121.93</v>
      </c>
      <c r="Q66" t="n">
        <v>596.63</v>
      </c>
      <c r="R66" t="n">
        <v>31.41</v>
      </c>
      <c r="S66" t="n">
        <v>26.8</v>
      </c>
      <c r="T66" t="n">
        <v>2358.61</v>
      </c>
      <c r="U66" t="n">
        <v>0.85</v>
      </c>
      <c r="V66" t="n">
        <v>0.96</v>
      </c>
      <c r="W66" t="n">
        <v>0.12</v>
      </c>
      <c r="X66" t="n">
        <v>0.13</v>
      </c>
      <c r="Y66" t="n">
        <v>1</v>
      </c>
      <c r="Z66" t="n">
        <v>10</v>
      </c>
      <c r="AA66" t="n">
        <v>110.1140440892856</v>
      </c>
      <c r="AB66" t="n">
        <v>150.6628930116688</v>
      </c>
      <c r="AC66" t="n">
        <v>136.2838379593746</v>
      </c>
      <c r="AD66" t="n">
        <v>110114.0440892856</v>
      </c>
      <c r="AE66" t="n">
        <v>150662.8930116688</v>
      </c>
      <c r="AF66" t="n">
        <v>1.920361978692701e-06</v>
      </c>
      <c r="AG66" t="n">
        <v>0.236875</v>
      </c>
      <c r="AH66" t="n">
        <v>136283.8379593746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8.8666</v>
      </c>
      <c r="E67" t="n">
        <v>11.28</v>
      </c>
      <c r="F67" t="n">
        <v>7.95</v>
      </c>
      <c r="G67" t="n">
        <v>79.48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4</v>
      </c>
      <c r="N67" t="n">
        <v>103.57</v>
      </c>
      <c r="O67" t="n">
        <v>41260.35</v>
      </c>
      <c r="P67" t="n">
        <v>120.15</v>
      </c>
      <c r="Q67" t="n">
        <v>596.61</v>
      </c>
      <c r="R67" t="n">
        <v>30.22</v>
      </c>
      <c r="S67" t="n">
        <v>26.8</v>
      </c>
      <c r="T67" t="n">
        <v>1770.29</v>
      </c>
      <c r="U67" t="n">
        <v>0.89</v>
      </c>
      <c r="V67" t="n">
        <v>0.97</v>
      </c>
      <c r="W67" t="n">
        <v>0.12</v>
      </c>
      <c r="X67" t="n">
        <v>0.1</v>
      </c>
      <c r="Y67" t="n">
        <v>1</v>
      </c>
      <c r="Z67" t="n">
        <v>10</v>
      </c>
      <c r="AA67" t="n">
        <v>107.9675527597882</v>
      </c>
      <c r="AB67" t="n">
        <v>147.7259688781379</v>
      </c>
      <c r="AC67" t="n">
        <v>133.6272097431481</v>
      </c>
      <c r="AD67" t="n">
        <v>107967.5527597882</v>
      </c>
      <c r="AE67" t="n">
        <v>147725.9688781379</v>
      </c>
      <c r="AF67" t="n">
        <v>1.936347888220336e-06</v>
      </c>
      <c r="AG67" t="n">
        <v>0.235</v>
      </c>
      <c r="AH67" t="n">
        <v>133627.2097431481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8.860900000000001</v>
      </c>
      <c r="E68" t="n">
        <v>11.29</v>
      </c>
      <c r="F68" t="n">
        <v>7.96</v>
      </c>
      <c r="G68" t="n">
        <v>79.55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120.65</v>
      </c>
      <c r="Q68" t="n">
        <v>596.61</v>
      </c>
      <c r="R68" t="n">
        <v>30.4</v>
      </c>
      <c r="S68" t="n">
        <v>26.8</v>
      </c>
      <c r="T68" t="n">
        <v>1856.47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108.3830017109667</v>
      </c>
      <c r="AB68" t="n">
        <v>148.2944044614542</v>
      </c>
      <c r="AC68" t="n">
        <v>134.1413946321971</v>
      </c>
      <c r="AD68" t="n">
        <v>108383.0017109667</v>
      </c>
      <c r="AE68" t="n">
        <v>148294.4044614542</v>
      </c>
      <c r="AF68" t="n">
        <v>1.935103083789906e-06</v>
      </c>
      <c r="AG68" t="n">
        <v>0.2352083333333333</v>
      </c>
      <c r="AH68" t="n">
        <v>134141.3946321972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8.8825</v>
      </c>
      <c r="E69" t="n">
        <v>11.26</v>
      </c>
      <c r="F69" t="n">
        <v>7.93</v>
      </c>
      <c r="G69" t="n">
        <v>79.28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120.19</v>
      </c>
      <c r="Q69" t="n">
        <v>596.61</v>
      </c>
      <c r="R69" t="n">
        <v>29.56</v>
      </c>
      <c r="S69" t="n">
        <v>26.8</v>
      </c>
      <c r="T69" t="n">
        <v>1436.83</v>
      </c>
      <c r="U69" t="n">
        <v>0.91</v>
      </c>
      <c r="V69" t="n">
        <v>0.97</v>
      </c>
      <c r="W69" t="n">
        <v>0.12</v>
      </c>
      <c r="X69" t="n">
        <v>0.07000000000000001</v>
      </c>
      <c r="Y69" t="n">
        <v>1</v>
      </c>
      <c r="Z69" t="n">
        <v>10</v>
      </c>
      <c r="AA69" t="n">
        <v>107.7224925701675</v>
      </c>
      <c r="AB69" t="n">
        <v>147.3906667154065</v>
      </c>
      <c r="AC69" t="n">
        <v>133.3239083482281</v>
      </c>
      <c r="AD69" t="n">
        <v>107722.4925701675</v>
      </c>
      <c r="AE69" t="n">
        <v>147390.6667154065</v>
      </c>
      <c r="AF69" t="n">
        <v>1.939820237421011e-06</v>
      </c>
      <c r="AG69" t="n">
        <v>0.2345833333333333</v>
      </c>
      <c r="AH69" t="n">
        <v>133323.9083482281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8.8642</v>
      </c>
      <c r="E70" t="n">
        <v>11.28</v>
      </c>
      <c r="F70" t="n">
        <v>7.95</v>
      </c>
      <c r="G70" t="n">
        <v>79.51000000000001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120.72</v>
      </c>
      <c r="Q70" t="n">
        <v>596.61</v>
      </c>
      <c r="R70" t="n">
        <v>30.39</v>
      </c>
      <c r="S70" t="n">
        <v>26.8</v>
      </c>
      <c r="T70" t="n">
        <v>1853.87</v>
      </c>
      <c r="U70" t="n">
        <v>0.88</v>
      </c>
      <c r="V70" t="n">
        <v>0.97</v>
      </c>
      <c r="W70" t="n">
        <v>0.12</v>
      </c>
      <c r="X70" t="n">
        <v>0.1</v>
      </c>
      <c r="Y70" t="n">
        <v>1</v>
      </c>
      <c r="Z70" t="n">
        <v>10</v>
      </c>
      <c r="AA70" t="n">
        <v>108.3459999570012</v>
      </c>
      <c r="AB70" t="n">
        <v>148.2437770292765</v>
      </c>
      <c r="AC70" t="n">
        <v>134.0955990110904</v>
      </c>
      <c r="AD70" t="n">
        <v>108345.9999570012</v>
      </c>
      <c r="AE70" t="n">
        <v>148243.7770292764</v>
      </c>
      <c r="AF70" t="n">
        <v>1.935823760039102e-06</v>
      </c>
      <c r="AG70" t="n">
        <v>0.235</v>
      </c>
      <c r="AH70" t="n">
        <v>134095.5990110904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8.854799999999999</v>
      </c>
      <c r="E71" t="n">
        <v>11.29</v>
      </c>
      <c r="F71" t="n">
        <v>7.96</v>
      </c>
      <c r="G71" t="n">
        <v>79.63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121.02</v>
      </c>
      <c r="Q71" t="n">
        <v>596.63</v>
      </c>
      <c r="R71" t="n">
        <v>30.72</v>
      </c>
      <c r="S71" t="n">
        <v>26.8</v>
      </c>
      <c r="T71" t="n">
        <v>2018.32</v>
      </c>
      <c r="U71" t="n">
        <v>0.87</v>
      </c>
      <c r="V71" t="n">
        <v>0.96</v>
      </c>
      <c r="W71" t="n">
        <v>0.12</v>
      </c>
      <c r="X71" t="n">
        <v>0.11</v>
      </c>
      <c r="Y71" t="n">
        <v>1</v>
      </c>
      <c r="Z71" t="n">
        <v>10</v>
      </c>
      <c r="AA71" t="n">
        <v>108.683219814204</v>
      </c>
      <c r="AB71" t="n">
        <v>148.7051761149912</v>
      </c>
      <c r="AC71" t="n">
        <v>134.5129628156423</v>
      </c>
      <c r="AD71" t="n">
        <v>108683.219814204</v>
      </c>
      <c r="AE71" t="n">
        <v>148705.1761149912</v>
      </c>
      <c r="AF71" t="n">
        <v>1.933770924662603e-06</v>
      </c>
      <c r="AG71" t="n">
        <v>0.2352083333333333</v>
      </c>
      <c r="AH71" t="n">
        <v>134512.9628156423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8.8611</v>
      </c>
      <c r="E72" t="n">
        <v>11.29</v>
      </c>
      <c r="F72" t="n">
        <v>7.95</v>
      </c>
      <c r="G72" t="n">
        <v>79.55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120.61</v>
      </c>
      <c r="Q72" t="n">
        <v>596.64</v>
      </c>
      <c r="R72" t="n">
        <v>30.49</v>
      </c>
      <c r="S72" t="n">
        <v>26.8</v>
      </c>
      <c r="T72" t="n">
        <v>1901.99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108.316333847037</v>
      </c>
      <c r="AB72" t="n">
        <v>148.203186548847</v>
      </c>
      <c r="AC72" t="n">
        <v>134.058882429144</v>
      </c>
      <c r="AD72" t="n">
        <v>108316.333847037</v>
      </c>
      <c r="AE72" t="n">
        <v>148203.186548847</v>
      </c>
      <c r="AF72" t="n">
        <v>1.935146761138342e-06</v>
      </c>
      <c r="AG72" t="n">
        <v>0.2352083333333333</v>
      </c>
      <c r="AH72" t="n">
        <v>134058.882429144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8.858700000000001</v>
      </c>
      <c r="E73" t="n">
        <v>11.29</v>
      </c>
      <c r="F73" t="n">
        <v>7.96</v>
      </c>
      <c r="G73" t="n">
        <v>79.58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120.33</v>
      </c>
      <c r="Q73" t="n">
        <v>596.61</v>
      </c>
      <c r="R73" t="n">
        <v>30.57</v>
      </c>
      <c r="S73" t="n">
        <v>26.8</v>
      </c>
      <c r="T73" t="n">
        <v>1944.13</v>
      </c>
      <c r="U73" t="n">
        <v>0.88</v>
      </c>
      <c r="V73" t="n">
        <v>0.96</v>
      </c>
      <c r="W73" t="n">
        <v>0.12</v>
      </c>
      <c r="X73" t="n">
        <v>0.1</v>
      </c>
      <c r="Y73" t="n">
        <v>1</v>
      </c>
      <c r="Z73" t="n">
        <v>10</v>
      </c>
      <c r="AA73" t="n">
        <v>108.2126765934522</v>
      </c>
      <c r="AB73" t="n">
        <v>148.0613581214571</v>
      </c>
      <c r="AC73" t="n">
        <v>133.9305899078067</v>
      </c>
      <c r="AD73" t="n">
        <v>108212.6765934522</v>
      </c>
      <c r="AE73" t="n">
        <v>148061.3581214571</v>
      </c>
      <c r="AF73" t="n">
        <v>1.934622632957108e-06</v>
      </c>
      <c r="AG73" t="n">
        <v>0.2352083333333333</v>
      </c>
      <c r="AH73" t="n">
        <v>133930.5899078067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8.8607</v>
      </c>
      <c r="E74" t="n">
        <v>11.29</v>
      </c>
      <c r="F74" t="n">
        <v>7.96</v>
      </c>
      <c r="G74" t="n">
        <v>79.55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119.99</v>
      </c>
      <c r="Q74" t="n">
        <v>596.61</v>
      </c>
      <c r="R74" t="n">
        <v>30.45</v>
      </c>
      <c r="S74" t="n">
        <v>26.8</v>
      </c>
      <c r="T74" t="n">
        <v>1883.7</v>
      </c>
      <c r="U74" t="n">
        <v>0.88</v>
      </c>
      <c r="V74" t="n">
        <v>0.96</v>
      </c>
      <c r="W74" t="n">
        <v>0.12</v>
      </c>
      <c r="X74" t="n">
        <v>0.1</v>
      </c>
      <c r="Y74" t="n">
        <v>1</v>
      </c>
      <c r="Z74" t="n">
        <v>10</v>
      </c>
      <c r="AA74" t="n">
        <v>107.9800369177766</v>
      </c>
      <c r="AB74" t="n">
        <v>147.7430502538598</v>
      </c>
      <c r="AC74" t="n">
        <v>133.6426608963449</v>
      </c>
      <c r="AD74" t="n">
        <v>107980.0369177766</v>
      </c>
      <c r="AE74" t="n">
        <v>147743.0502538598</v>
      </c>
      <c r="AF74" t="n">
        <v>1.935059406441469e-06</v>
      </c>
      <c r="AG74" t="n">
        <v>0.2352083333333333</v>
      </c>
      <c r="AH74" t="n">
        <v>133642.6608963449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8.8591</v>
      </c>
      <c r="E75" t="n">
        <v>11.29</v>
      </c>
      <c r="F75" t="n">
        <v>7.96</v>
      </c>
      <c r="G75" t="n">
        <v>79.56999999999999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119.09</v>
      </c>
      <c r="Q75" t="n">
        <v>596.61</v>
      </c>
      <c r="R75" t="n">
        <v>30.5</v>
      </c>
      <c r="S75" t="n">
        <v>26.8</v>
      </c>
      <c r="T75" t="n">
        <v>1906.27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107.446205336177</v>
      </c>
      <c r="AB75" t="n">
        <v>147.0126383329283</v>
      </c>
      <c r="AC75" t="n">
        <v>132.9819584640073</v>
      </c>
      <c r="AD75" t="n">
        <v>107446.205336177</v>
      </c>
      <c r="AE75" t="n">
        <v>147012.6383329283</v>
      </c>
      <c r="AF75" t="n">
        <v>1.93470998765398e-06</v>
      </c>
      <c r="AG75" t="n">
        <v>0.2352083333333333</v>
      </c>
      <c r="AH75" t="n">
        <v>132981.9584640073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8.866300000000001</v>
      </c>
      <c r="E76" t="n">
        <v>11.28</v>
      </c>
      <c r="F76" t="n">
        <v>7.95</v>
      </c>
      <c r="G76" t="n">
        <v>79.48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117.89</v>
      </c>
      <c r="Q76" t="n">
        <v>596.66</v>
      </c>
      <c r="R76" t="n">
        <v>30.11</v>
      </c>
      <c r="S76" t="n">
        <v>26.8</v>
      </c>
      <c r="T76" t="n">
        <v>1714.81</v>
      </c>
      <c r="U76" t="n">
        <v>0.89</v>
      </c>
      <c r="V76" t="n">
        <v>0.97</v>
      </c>
      <c r="W76" t="n">
        <v>0.12</v>
      </c>
      <c r="X76" t="n">
        <v>0.1</v>
      </c>
      <c r="Y76" t="n">
        <v>1</v>
      </c>
      <c r="Z76" t="n">
        <v>10</v>
      </c>
      <c r="AA76" t="n">
        <v>106.5839725793826</v>
      </c>
      <c r="AB76" t="n">
        <v>145.8328934360583</v>
      </c>
      <c r="AC76" t="n">
        <v>131.9148067643119</v>
      </c>
      <c r="AD76" t="n">
        <v>106583.9725793826</v>
      </c>
      <c r="AE76" t="n">
        <v>145832.8934360583</v>
      </c>
      <c r="AF76" t="n">
        <v>1.936282372197682e-06</v>
      </c>
      <c r="AG76" t="n">
        <v>0.235</v>
      </c>
      <c r="AH76" t="n">
        <v>131914.8067643119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8.8733</v>
      </c>
      <c r="E77" t="n">
        <v>11.27</v>
      </c>
      <c r="F77" t="n">
        <v>7.94</v>
      </c>
      <c r="G77" t="n">
        <v>79.39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116.55</v>
      </c>
      <c r="Q77" t="n">
        <v>596.61</v>
      </c>
      <c r="R77" t="n">
        <v>29.95</v>
      </c>
      <c r="S77" t="n">
        <v>26.8</v>
      </c>
      <c r="T77" t="n">
        <v>1631.84</v>
      </c>
      <c r="U77" t="n">
        <v>0.89</v>
      </c>
      <c r="V77" t="n">
        <v>0.97</v>
      </c>
      <c r="W77" t="n">
        <v>0.12</v>
      </c>
      <c r="X77" t="n">
        <v>0.09</v>
      </c>
      <c r="Y77" t="n">
        <v>1</v>
      </c>
      <c r="Z77" t="n">
        <v>10</v>
      </c>
      <c r="AA77" t="n">
        <v>105.6395989442319</v>
      </c>
      <c r="AB77" t="n">
        <v>144.5407597656213</v>
      </c>
      <c r="AC77" t="n">
        <v>130.74599251786</v>
      </c>
      <c r="AD77" t="n">
        <v>105639.5989442319</v>
      </c>
      <c r="AE77" t="n">
        <v>144540.7597656213</v>
      </c>
      <c r="AF77" t="n">
        <v>1.937811079392948e-06</v>
      </c>
      <c r="AG77" t="n">
        <v>0.2347916666666666</v>
      </c>
      <c r="AH77" t="n">
        <v>130745.99251786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8.8522</v>
      </c>
      <c r="E78" t="n">
        <v>11.3</v>
      </c>
      <c r="F78" t="n">
        <v>7.97</v>
      </c>
      <c r="G78" t="n">
        <v>79.66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116.5</v>
      </c>
      <c r="Q78" t="n">
        <v>596.62</v>
      </c>
      <c r="R78" t="n">
        <v>30.84</v>
      </c>
      <c r="S78" t="n">
        <v>26.8</v>
      </c>
      <c r="T78" t="n">
        <v>2076.26</v>
      </c>
      <c r="U78" t="n">
        <v>0.87</v>
      </c>
      <c r="V78" t="n">
        <v>0.96</v>
      </c>
      <c r="W78" t="n">
        <v>0.12</v>
      </c>
      <c r="X78" t="n">
        <v>0.11</v>
      </c>
      <c r="Y78" t="n">
        <v>1</v>
      </c>
      <c r="Z78" t="n">
        <v>10</v>
      </c>
      <c r="AA78" t="n">
        <v>105.9763272986269</v>
      </c>
      <c r="AB78" t="n">
        <v>145.0014863555109</v>
      </c>
      <c r="AC78" t="n">
        <v>131.1627480086445</v>
      </c>
      <c r="AD78" t="n">
        <v>105976.3272986269</v>
      </c>
      <c r="AE78" t="n">
        <v>145001.4863555109</v>
      </c>
      <c r="AF78" t="n">
        <v>1.933203119132932e-06</v>
      </c>
      <c r="AG78" t="n">
        <v>0.2354166666666667</v>
      </c>
      <c r="AH78" t="n">
        <v>131162.7480086445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8.853</v>
      </c>
      <c r="E79" t="n">
        <v>11.3</v>
      </c>
      <c r="F79" t="n">
        <v>7.96</v>
      </c>
      <c r="G79" t="n">
        <v>79.65000000000001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115.65</v>
      </c>
      <c r="Q79" t="n">
        <v>596.61</v>
      </c>
      <c r="R79" t="n">
        <v>30.71</v>
      </c>
      <c r="S79" t="n">
        <v>26.8</v>
      </c>
      <c r="T79" t="n">
        <v>2013.46</v>
      </c>
      <c r="U79" t="n">
        <v>0.87</v>
      </c>
      <c r="V79" t="n">
        <v>0.96</v>
      </c>
      <c r="W79" t="n">
        <v>0.12</v>
      </c>
      <c r="X79" t="n">
        <v>0.11</v>
      </c>
      <c r="Y79" t="n">
        <v>1</v>
      </c>
      <c r="Z79" t="n">
        <v>10</v>
      </c>
      <c r="AA79" t="n">
        <v>105.4047426937435</v>
      </c>
      <c r="AB79" t="n">
        <v>144.2194190825767</v>
      </c>
      <c r="AC79" t="n">
        <v>130.4553201386006</v>
      </c>
      <c r="AD79" t="n">
        <v>105404.7426937435</v>
      </c>
      <c r="AE79" t="n">
        <v>144219.4190825767</v>
      </c>
      <c r="AF79" t="n">
        <v>1.933377828526677e-06</v>
      </c>
      <c r="AG79" t="n">
        <v>0.2354166666666667</v>
      </c>
      <c r="AH79" t="n">
        <v>130455.3201386006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8.857200000000001</v>
      </c>
      <c r="E80" t="n">
        <v>11.29</v>
      </c>
      <c r="F80" t="n">
        <v>7.96</v>
      </c>
      <c r="G80" t="n">
        <v>79.59999999999999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115.63</v>
      </c>
      <c r="Q80" t="n">
        <v>596.62</v>
      </c>
      <c r="R80" t="n">
        <v>30.58</v>
      </c>
      <c r="S80" t="n">
        <v>26.8</v>
      </c>
      <c r="T80" t="n">
        <v>1949.61</v>
      </c>
      <c r="U80" t="n">
        <v>0.88</v>
      </c>
      <c r="V80" t="n">
        <v>0.96</v>
      </c>
      <c r="W80" t="n">
        <v>0.12</v>
      </c>
      <c r="X80" t="n">
        <v>0.11</v>
      </c>
      <c r="Y80" t="n">
        <v>1</v>
      </c>
      <c r="Z80" t="n">
        <v>10</v>
      </c>
      <c r="AA80" t="n">
        <v>105.3428202146208</v>
      </c>
      <c r="AB80" t="n">
        <v>144.1346940148142</v>
      </c>
      <c r="AC80" t="n">
        <v>130.3786811123929</v>
      </c>
      <c r="AD80" t="n">
        <v>105342.8202146208</v>
      </c>
      <c r="AE80" t="n">
        <v>144134.6940148142</v>
      </c>
      <c r="AF80" t="n">
        <v>1.934295052843837e-06</v>
      </c>
      <c r="AG80" t="n">
        <v>0.2352083333333333</v>
      </c>
      <c r="AH80" t="n">
        <v>130378.6811123929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8.855</v>
      </c>
      <c r="E81" t="n">
        <v>11.29</v>
      </c>
      <c r="F81" t="n">
        <v>7.96</v>
      </c>
      <c r="G81" t="n">
        <v>79.62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115.44</v>
      </c>
      <c r="Q81" t="n">
        <v>596.61</v>
      </c>
      <c r="R81" t="n">
        <v>30.6</v>
      </c>
      <c r="S81" t="n">
        <v>26.8</v>
      </c>
      <c r="T81" t="n">
        <v>1959.48</v>
      </c>
      <c r="U81" t="n">
        <v>0.88</v>
      </c>
      <c r="V81" t="n">
        <v>0.96</v>
      </c>
      <c r="W81" t="n">
        <v>0.12</v>
      </c>
      <c r="X81" t="n">
        <v>0.11</v>
      </c>
      <c r="Y81" t="n">
        <v>1</v>
      </c>
      <c r="Z81" t="n">
        <v>10</v>
      </c>
      <c r="AA81" t="n">
        <v>105.2515618403563</v>
      </c>
      <c r="AB81" t="n">
        <v>144.0098302811101</v>
      </c>
      <c r="AC81" t="n">
        <v>130.2657341981862</v>
      </c>
      <c r="AD81" t="n">
        <v>105251.5618403563</v>
      </c>
      <c r="AE81" t="n">
        <v>144009.8302811101</v>
      </c>
      <c r="AF81" t="n">
        <v>1.933814602011039e-06</v>
      </c>
      <c r="AG81" t="n">
        <v>0.2352083333333333</v>
      </c>
      <c r="AH81" t="n">
        <v>130265.7341981862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8.923500000000001</v>
      </c>
      <c r="E82" t="n">
        <v>11.21</v>
      </c>
      <c r="F82" t="n">
        <v>7.93</v>
      </c>
      <c r="G82" t="n">
        <v>95.18000000000001</v>
      </c>
      <c r="H82" t="n">
        <v>1.1</v>
      </c>
      <c r="I82" t="n">
        <v>5</v>
      </c>
      <c r="J82" t="n">
        <v>341.68</v>
      </c>
      <c r="K82" t="n">
        <v>61.82</v>
      </c>
      <c r="L82" t="n">
        <v>21</v>
      </c>
      <c r="M82" t="n">
        <v>0</v>
      </c>
      <c r="N82" t="n">
        <v>108.86</v>
      </c>
      <c r="O82" t="n">
        <v>42375.31</v>
      </c>
      <c r="P82" t="n">
        <v>114.77</v>
      </c>
      <c r="Q82" t="n">
        <v>596.61</v>
      </c>
      <c r="R82" t="n">
        <v>29.61</v>
      </c>
      <c r="S82" t="n">
        <v>26.8</v>
      </c>
      <c r="T82" t="n">
        <v>1467.05</v>
      </c>
      <c r="U82" t="n">
        <v>0.91</v>
      </c>
      <c r="V82" t="n">
        <v>0.97</v>
      </c>
      <c r="W82" t="n">
        <v>0.12</v>
      </c>
      <c r="X82" t="n">
        <v>0.08</v>
      </c>
      <c r="Y82" t="n">
        <v>1</v>
      </c>
      <c r="Z82" t="n">
        <v>10</v>
      </c>
      <c r="AA82" t="n">
        <v>103.9298473986204</v>
      </c>
      <c r="AB82" t="n">
        <v>142.2014022720021</v>
      </c>
      <c r="AC82" t="n">
        <v>128.6299000201222</v>
      </c>
      <c r="AD82" t="n">
        <v>103929.8473986204</v>
      </c>
      <c r="AE82" t="n">
        <v>142201.4022720021</v>
      </c>
      <c r="AF82" t="n">
        <v>1.948774093850424e-06</v>
      </c>
      <c r="AG82" t="n">
        <v>0.2335416666666667</v>
      </c>
      <c r="AH82" t="n">
        <v>128629.9000201222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8.727499999999999</v>
      </c>
      <c r="E2" t="n">
        <v>11.46</v>
      </c>
      <c r="F2" t="n">
        <v>9.130000000000001</v>
      </c>
      <c r="G2" t="n">
        <v>8.98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26.6</v>
      </c>
      <c r="Q2" t="n">
        <v>596.85</v>
      </c>
      <c r="R2" t="n">
        <v>64.54000000000001</v>
      </c>
      <c r="S2" t="n">
        <v>26.8</v>
      </c>
      <c r="T2" t="n">
        <v>18651.94</v>
      </c>
      <c r="U2" t="n">
        <v>0.42</v>
      </c>
      <c r="V2" t="n">
        <v>0.84</v>
      </c>
      <c r="W2" t="n">
        <v>0.29</v>
      </c>
      <c r="X2" t="n">
        <v>1.28</v>
      </c>
      <c r="Y2" t="n">
        <v>1</v>
      </c>
      <c r="Z2" t="n">
        <v>10</v>
      </c>
      <c r="AA2" t="n">
        <v>31.38709902624052</v>
      </c>
      <c r="AB2" t="n">
        <v>42.94521358867302</v>
      </c>
      <c r="AC2" t="n">
        <v>38.84658267782664</v>
      </c>
      <c r="AD2" t="n">
        <v>31387.09902624052</v>
      </c>
      <c r="AE2" t="n">
        <v>42945.21358867302</v>
      </c>
      <c r="AF2" t="n">
        <v>2.660464737033691e-06</v>
      </c>
      <c r="AG2" t="n">
        <v>0.23875</v>
      </c>
      <c r="AH2" t="n">
        <v>38846.58267782664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8.261799999999999</v>
      </c>
      <c r="E2" t="n">
        <v>12.1</v>
      </c>
      <c r="F2" t="n">
        <v>8.960000000000001</v>
      </c>
      <c r="G2" t="n">
        <v>9.609999999999999</v>
      </c>
      <c r="H2" t="n">
        <v>0.18</v>
      </c>
      <c r="I2" t="n">
        <v>56</v>
      </c>
      <c r="J2" t="n">
        <v>98.70999999999999</v>
      </c>
      <c r="K2" t="n">
        <v>39.72</v>
      </c>
      <c r="L2" t="n">
        <v>1</v>
      </c>
      <c r="M2" t="n">
        <v>54</v>
      </c>
      <c r="N2" t="n">
        <v>12.99</v>
      </c>
      <c r="O2" t="n">
        <v>12407.75</v>
      </c>
      <c r="P2" t="n">
        <v>75.75</v>
      </c>
      <c r="Q2" t="n">
        <v>596.66</v>
      </c>
      <c r="R2" t="n">
        <v>62</v>
      </c>
      <c r="S2" t="n">
        <v>26.8</v>
      </c>
      <c r="T2" t="n">
        <v>17406.63</v>
      </c>
      <c r="U2" t="n">
        <v>0.43</v>
      </c>
      <c r="V2" t="n">
        <v>0.86</v>
      </c>
      <c r="W2" t="n">
        <v>0.2</v>
      </c>
      <c r="X2" t="n">
        <v>1.11</v>
      </c>
      <c r="Y2" t="n">
        <v>1</v>
      </c>
      <c r="Z2" t="n">
        <v>10</v>
      </c>
      <c r="AA2" t="n">
        <v>75.98159432558256</v>
      </c>
      <c r="AB2" t="n">
        <v>103.9613694275855</v>
      </c>
      <c r="AC2" t="n">
        <v>94.0394422401413</v>
      </c>
      <c r="AD2" t="n">
        <v>75981.59432558257</v>
      </c>
      <c r="AE2" t="n">
        <v>103961.3694275855</v>
      </c>
      <c r="AF2" t="n">
        <v>2.158639728701142e-06</v>
      </c>
      <c r="AG2" t="n">
        <v>0.2520833333333333</v>
      </c>
      <c r="AH2" t="n">
        <v>94039.4422401413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8.652799999999999</v>
      </c>
      <c r="E3" t="n">
        <v>11.56</v>
      </c>
      <c r="F3" t="n">
        <v>8.69</v>
      </c>
      <c r="G3" t="n">
        <v>12.12</v>
      </c>
      <c r="H3" t="n">
        <v>0.22</v>
      </c>
      <c r="I3" t="n">
        <v>43</v>
      </c>
      <c r="J3" t="n">
        <v>99.02</v>
      </c>
      <c r="K3" t="n">
        <v>39.72</v>
      </c>
      <c r="L3" t="n">
        <v>1.25</v>
      </c>
      <c r="M3" t="n">
        <v>41</v>
      </c>
      <c r="N3" t="n">
        <v>13.05</v>
      </c>
      <c r="O3" t="n">
        <v>12446.14</v>
      </c>
      <c r="P3" t="n">
        <v>72.02</v>
      </c>
      <c r="Q3" t="n">
        <v>596.6799999999999</v>
      </c>
      <c r="R3" t="n">
        <v>53.1</v>
      </c>
      <c r="S3" t="n">
        <v>26.8</v>
      </c>
      <c r="T3" t="n">
        <v>13023.38</v>
      </c>
      <c r="U3" t="n">
        <v>0.5</v>
      </c>
      <c r="V3" t="n">
        <v>0.88</v>
      </c>
      <c r="W3" t="n">
        <v>0.18</v>
      </c>
      <c r="X3" t="n">
        <v>0.83</v>
      </c>
      <c r="Y3" t="n">
        <v>1</v>
      </c>
      <c r="Z3" t="n">
        <v>10</v>
      </c>
      <c r="AA3" t="n">
        <v>69.6009036837235</v>
      </c>
      <c r="AB3" t="n">
        <v>95.23102699519414</v>
      </c>
      <c r="AC3" t="n">
        <v>86.14231143638209</v>
      </c>
      <c r="AD3" t="n">
        <v>69600.9036837235</v>
      </c>
      <c r="AE3" t="n">
        <v>95231.02699519414</v>
      </c>
      <c r="AF3" t="n">
        <v>2.260800048960909e-06</v>
      </c>
      <c r="AG3" t="n">
        <v>0.2408333333333333</v>
      </c>
      <c r="AH3" t="n">
        <v>86142.31143638209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8.842599999999999</v>
      </c>
      <c r="E4" t="n">
        <v>11.31</v>
      </c>
      <c r="F4" t="n">
        <v>8.6</v>
      </c>
      <c r="G4" t="n">
        <v>14.75</v>
      </c>
      <c r="H4" t="n">
        <v>0.27</v>
      </c>
      <c r="I4" t="n">
        <v>35</v>
      </c>
      <c r="J4" t="n">
        <v>99.33</v>
      </c>
      <c r="K4" t="n">
        <v>39.72</v>
      </c>
      <c r="L4" t="n">
        <v>1.5</v>
      </c>
      <c r="M4" t="n">
        <v>33</v>
      </c>
      <c r="N4" t="n">
        <v>13.11</v>
      </c>
      <c r="O4" t="n">
        <v>12484.55</v>
      </c>
      <c r="P4" t="n">
        <v>69.93000000000001</v>
      </c>
      <c r="Q4" t="n">
        <v>596.65</v>
      </c>
      <c r="R4" t="n">
        <v>51.68</v>
      </c>
      <c r="S4" t="n">
        <v>26.8</v>
      </c>
      <c r="T4" t="n">
        <v>12354.3</v>
      </c>
      <c r="U4" t="n">
        <v>0.52</v>
      </c>
      <c r="V4" t="n">
        <v>0.89</v>
      </c>
      <c r="W4" t="n">
        <v>0.14</v>
      </c>
      <c r="X4" t="n">
        <v>0.75</v>
      </c>
      <c r="Y4" t="n">
        <v>1</v>
      </c>
      <c r="Z4" t="n">
        <v>10</v>
      </c>
      <c r="AA4" t="n">
        <v>66.63523213537144</v>
      </c>
      <c r="AB4" t="n">
        <v>91.17326434654613</v>
      </c>
      <c r="AC4" t="n">
        <v>82.47181595981409</v>
      </c>
      <c r="AD4" t="n">
        <v>66635.23213537144</v>
      </c>
      <c r="AE4" t="n">
        <v>91173.26434654613</v>
      </c>
      <c r="AF4" t="n">
        <v>2.310390915419486e-06</v>
      </c>
      <c r="AG4" t="n">
        <v>0.235625</v>
      </c>
      <c r="AH4" t="n">
        <v>82471.81595981409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9.0703</v>
      </c>
      <c r="E5" t="n">
        <v>11.02</v>
      </c>
      <c r="F5" t="n">
        <v>8.44</v>
      </c>
      <c r="G5" t="n">
        <v>17.46</v>
      </c>
      <c r="H5" t="n">
        <v>0.31</v>
      </c>
      <c r="I5" t="n">
        <v>29</v>
      </c>
      <c r="J5" t="n">
        <v>99.64</v>
      </c>
      <c r="K5" t="n">
        <v>39.72</v>
      </c>
      <c r="L5" t="n">
        <v>1.75</v>
      </c>
      <c r="M5" t="n">
        <v>27</v>
      </c>
      <c r="N5" t="n">
        <v>13.18</v>
      </c>
      <c r="O5" t="n">
        <v>12522.99</v>
      </c>
      <c r="P5" t="n">
        <v>67.2</v>
      </c>
      <c r="Q5" t="n">
        <v>596.73</v>
      </c>
      <c r="R5" t="n">
        <v>45.54</v>
      </c>
      <c r="S5" t="n">
        <v>26.8</v>
      </c>
      <c r="T5" t="n">
        <v>9313.639999999999</v>
      </c>
      <c r="U5" t="n">
        <v>0.59</v>
      </c>
      <c r="V5" t="n">
        <v>0.91</v>
      </c>
      <c r="W5" t="n">
        <v>0.16</v>
      </c>
      <c r="X5" t="n">
        <v>0.59</v>
      </c>
      <c r="Y5" t="n">
        <v>1</v>
      </c>
      <c r="Z5" t="n">
        <v>10</v>
      </c>
      <c r="AA5" t="n">
        <v>62.98301642527115</v>
      </c>
      <c r="AB5" t="n">
        <v>86.17614168760387</v>
      </c>
      <c r="AC5" t="n">
        <v>77.95161167393401</v>
      </c>
      <c r="AD5" t="n">
        <v>62983.01642527115</v>
      </c>
      <c r="AE5" t="n">
        <v>86176.14168760387</v>
      </c>
      <c r="AF5" t="n">
        <v>2.369884278394292e-06</v>
      </c>
      <c r="AG5" t="n">
        <v>0.2295833333333333</v>
      </c>
      <c r="AH5" t="n">
        <v>77951.61167393401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9.217499999999999</v>
      </c>
      <c r="E6" t="n">
        <v>10.85</v>
      </c>
      <c r="F6" t="n">
        <v>8.35</v>
      </c>
      <c r="G6" t="n">
        <v>20.03</v>
      </c>
      <c r="H6" t="n">
        <v>0.35</v>
      </c>
      <c r="I6" t="n">
        <v>25</v>
      </c>
      <c r="J6" t="n">
        <v>99.95</v>
      </c>
      <c r="K6" t="n">
        <v>39.72</v>
      </c>
      <c r="L6" t="n">
        <v>2</v>
      </c>
      <c r="M6" t="n">
        <v>23</v>
      </c>
      <c r="N6" t="n">
        <v>13.24</v>
      </c>
      <c r="O6" t="n">
        <v>12561.45</v>
      </c>
      <c r="P6" t="n">
        <v>65.01000000000001</v>
      </c>
      <c r="Q6" t="n">
        <v>596.64</v>
      </c>
      <c r="R6" t="n">
        <v>42.71</v>
      </c>
      <c r="S6" t="n">
        <v>26.8</v>
      </c>
      <c r="T6" t="n">
        <v>7917.88</v>
      </c>
      <c r="U6" t="n">
        <v>0.63</v>
      </c>
      <c r="V6" t="n">
        <v>0.92</v>
      </c>
      <c r="W6" t="n">
        <v>0.15</v>
      </c>
      <c r="X6" t="n">
        <v>0.49</v>
      </c>
      <c r="Y6" t="n">
        <v>1</v>
      </c>
      <c r="Z6" t="n">
        <v>10</v>
      </c>
      <c r="AA6" t="n">
        <v>60.49935968651171</v>
      </c>
      <c r="AB6" t="n">
        <v>82.77789296643276</v>
      </c>
      <c r="AC6" t="n">
        <v>74.87768704123833</v>
      </c>
      <c r="AD6" t="n">
        <v>60499.35968651171</v>
      </c>
      <c r="AE6" t="n">
        <v>82777.89296643276</v>
      </c>
      <c r="AF6" t="n">
        <v>2.408344634256793e-06</v>
      </c>
      <c r="AG6" t="n">
        <v>0.2260416666666667</v>
      </c>
      <c r="AH6" t="n">
        <v>74877.68704123833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9.374000000000001</v>
      </c>
      <c r="E7" t="n">
        <v>10.67</v>
      </c>
      <c r="F7" t="n">
        <v>8.25</v>
      </c>
      <c r="G7" t="n">
        <v>23.57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62.68</v>
      </c>
      <c r="Q7" t="n">
        <v>596.64</v>
      </c>
      <c r="R7" t="n">
        <v>39.53</v>
      </c>
      <c r="S7" t="n">
        <v>26.8</v>
      </c>
      <c r="T7" t="n">
        <v>6346.83</v>
      </c>
      <c r="U7" t="n">
        <v>0.68</v>
      </c>
      <c r="V7" t="n">
        <v>0.93</v>
      </c>
      <c r="W7" t="n">
        <v>0.14</v>
      </c>
      <c r="X7" t="n">
        <v>0.39</v>
      </c>
      <c r="Y7" t="n">
        <v>1</v>
      </c>
      <c r="Z7" t="n">
        <v>10</v>
      </c>
      <c r="AA7" t="n">
        <v>57.9330115321746</v>
      </c>
      <c r="AB7" t="n">
        <v>79.26650220238054</v>
      </c>
      <c r="AC7" t="n">
        <v>71.70141848343825</v>
      </c>
      <c r="AD7" t="n">
        <v>57933.01153217461</v>
      </c>
      <c r="AE7" t="n">
        <v>79266.50220238054</v>
      </c>
      <c r="AF7" t="n">
        <v>2.449234890319846e-06</v>
      </c>
      <c r="AG7" t="n">
        <v>0.2222916666666667</v>
      </c>
      <c r="AH7" t="n">
        <v>71701.41848343825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9.5511</v>
      </c>
      <c r="E8" t="n">
        <v>10.47</v>
      </c>
      <c r="F8" t="n">
        <v>8.109999999999999</v>
      </c>
      <c r="G8" t="n">
        <v>27.04</v>
      </c>
      <c r="H8" t="n">
        <v>0.44</v>
      </c>
      <c r="I8" t="n">
        <v>18</v>
      </c>
      <c r="J8" t="n">
        <v>100.58</v>
      </c>
      <c r="K8" t="n">
        <v>39.72</v>
      </c>
      <c r="L8" t="n">
        <v>2.5</v>
      </c>
      <c r="M8" t="n">
        <v>16</v>
      </c>
      <c r="N8" t="n">
        <v>13.36</v>
      </c>
      <c r="O8" t="n">
        <v>12638.45</v>
      </c>
      <c r="P8" t="n">
        <v>59.14</v>
      </c>
      <c r="Q8" t="n">
        <v>596.64</v>
      </c>
      <c r="R8" t="n">
        <v>35.15</v>
      </c>
      <c r="S8" t="n">
        <v>26.8</v>
      </c>
      <c r="T8" t="n">
        <v>4173.73</v>
      </c>
      <c r="U8" t="n">
        <v>0.76</v>
      </c>
      <c r="V8" t="n">
        <v>0.95</v>
      </c>
      <c r="W8" t="n">
        <v>0.13</v>
      </c>
      <c r="X8" t="n">
        <v>0.26</v>
      </c>
      <c r="Y8" t="n">
        <v>1</v>
      </c>
      <c r="Z8" t="n">
        <v>10</v>
      </c>
      <c r="AA8" t="n">
        <v>54.55449573468597</v>
      </c>
      <c r="AB8" t="n">
        <v>74.64386783866132</v>
      </c>
      <c r="AC8" t="n">
        <v>67.51996185548283</v>
      </c>
      <c r="AD8" t="n">
        <v>54554.49573468597</v>
      </c>
      <c r="AE8" t="n">
        <v>74643.86783866132</v>
      </c>
      <c r="AF8" t="n">
        <v>2.495507505966917e-06</v>
      </c>
      <c r="AG8" t="n">
        <v>0.218125</v>
      </c>
      <c r="AH8" t="n">
        <v>67519.96185548283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9.4937</v>
      </c>
      <c r="E9" t="n">
        <v>10.53</v>
      </c>
      <c r="F9" t="n">
        <v>8.199999999999999</v>
      </c>
      <c r="G9" t="n">
        <v>28.93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58.74</v>
      </c>
      <c r="Q9" t="n">
        <v>596.61</v>
      </c>
      <c r="R9" t="n">
        <v>37.9</v>
      </c>
      <c r="S9" t="n">
        <v>26.8</v>
      </c>
      <c r="T9" t="n">
        <v>5553.3</v>
      </c>
      <c r="U9" t="n">
        <v>0.71</v>
      </c>
      <c r="V9" t="n">
        <v>0.9399999999999999</v>
      </c>
      <c r="W9" t="n">
        <v>0.14</v>
      </c>
      <c r="X9" t="n">
        <v>0.34</v>
      </c>
      <c r="Y9" t="n">
        <v>1</v>
      </c>
      <c r="Z9" t="n">
        <v>10</v>
      </c>
      <c r="AA9" t="n">
        <v>54.85019650770489</v>
      </c>
      <c r="AB9" t="n">
        <v>75.048458681703</v>
      </c>
      <c r="AC9" t="n">
        <v>67.88593911631156</v>
      </c>
      <c r="AD9" t="n">
        <v>54850.19650770489</v>
      </c>
      <c r="AE9" t="n">
        <v>75048.45868170299</v>
      </c>
      <c r="AF9" t="n">
        <v>2.480510057417274e-06</v>
      </c>
      <c r="AG9" t="n">
        <v>0.219375</v>
      </c>
      <c r="AH9" t="n">
        <v>67885.93911631157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9.577</v>
      </c>
      <c r="E10" t="n">
        <v>10.44</v>
      </c>
      <c r="F10" t="n">
        <v>8.15</v>
      </c>
      <c r="G10" t="n">
        <v>32.58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9</v>
      </c>
      <c r="N10" t="n">
        <v>13.49</v>
      </c>
      <c r="O10" t="n">
        <v>12715.54</v>
      </c>
      <c r="P10" t="n">
        <v>57.2</v>
      </c>
      <c r="Q10" t="n">
        <v>596.66</v>
      </c>
      <c r="R10" t="n">
        <v>36.24</v>
      </c>
      <c r="S10" t="n">
        <v>26.8</v>
      </c>
      <c r="T10" t="n">
        <v>4731.56</v>
      </c>
      <c r="U10" t="n">
        <v>0.74</v>
      </c>
      <c r="V10" t="n">
        <v>0.9399999999999999</v>
      </c>
      <c r="W10" t="n">
        <v>0.14</v>
      </c>
      <c r="X10" t="n">
        <v>0.29</v>
      </c>
      <c r="Y10" t="n">
        <v>1</v>
      </c>
      <c r="Z10" t="n">
        <v>10</v>
      </c>
      <c r="AA10" t="n">
        <v>53.39931219635418</v>
      </c>
      <c r="AB10" t="n">
        <v>73.06329475841564</v>
      </c>
      <c r="AC10" t="n">
        <v>66.09023645166707</v>
      </c>
      <c r="AD10" t="n">
        <v>53399.31219635418</v>
      </c>
      <c r="AE10" t="n">
        <v>73063.29475841564</v>
      </c>
      <c r="AF10" t="n">
        <v>2.502274647385659e-06</v>
      </c>
      <c r="AG10" t="n">
        <v>0.2175</v>
      </c>
      <c r="AH10" t="n">
        <v>66090.23645166706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9.563499999999999</v>
      </c>
      <c r="E11" t="n">
        <v>10.46</v>
      </c>
      <c r="F11" t="n">
        <v>8.16</v>
      </c>
      <c r="G11" t="n">
        <v>32.64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1</v>
      </c>
      <c r="N11" t="n">
        <v>13.55</v>
      </c>
      <c r="O11" t="n">
        <v>12754.13</v>
      </c>
      <c r="P11" t="n">
        <v>56.93</v>
      </c>
      <c r="Q11" t="n">
        <v>596.6799999999999</v>
      </c>
      <c r="R11" t="n">
        <v>36.32</v>
      </c>
      <c r="S11" t="n">
        <v>26.8</v>
      </c>
      <c r="T11" t="n">
        <v>4774.8</v>
      </c>
      <c r="U11" t="n">
        <v>0.74</v>
      </c>
      <c r="V11" t="n">
        <v>0.9399999999999999</v>
      </c>
      <c r="W11" t="n">
        <v>0.15</v>
      </c>
      <c r="X11" t="n">
        <v>0.31</v>
      </c>
      <c r="Y11" t="n">
        <v>1</v>
      </c>
      <c r="Z11" t="n">
        <v>10</v>
      </c>
      <c r="AA11" t="n">
        <v>53.34181142886715</v>
      </c>
      <c r="AB11" t="n">
        <v>72.98461967158511</v>
      </c>
      <c r="AC11" t="n">
        <v>66.01907000470243</v>
      </c>
      <c r="AD11" t="n">
        <v>53341.81142886715</v>
      </c>
      <c r="AE11" t="n">
        <v>72984.61967158511</v>
      </c>
      <c r="AF11" t="n">
        <v>2.498747372900986e-06</v>
      </c>
      <c r="AG11" t="n">
        <v>0.2179166666666667</v>
      </c>
      <c r="AH11" t="n">
        <v>66019.07000470243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9.563499999999999</v>
      </c>
      <c r="E12" t="n">
        <v>10.46</v>
      </c>
      <c r="F12" t="n">
        <v>8.16</v>
      </c>
      <c r="G12" t="n">
        <v>32.64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57.03</v>
      </c>
      <c r="Q12" t="n">
        <v>596.6799999999999</v>
      </c>
      <c r="R12" t="n">
        <v>36.27</v>
      </c>
      <c r="S12" t="n">
        <v>26.8</v>
      </c>
      <c r="T12" t="n">
        <v>4748.44</v>
      </c>
      <c r="U12" t="n">
        <v>0.74</v>
      </c>
      <c r="V12" t="n">
        <v>0.9399999999999999</v>
      </c>
      <c r="W12" t="n">
        <v>0.15</v>
      </c>
      <c r="X12" t="n">
        <v>0.31</v>
      </c>
      <c r="Y12" t="n">
        <v>1</v>
      </c>
      <c r="Z12" t="n">
        <v>10</v>
      </c>
      <c r="AA12" t="n">
        <v>53.39871484881758</v>
      </c>
      <c r="AB12" t="n">
        <v>73.06247744116294</v>
      </c>
      <c r="AC12" t="n">
        <v>66.08949713802583</v>
      </c>
      <c r="AD12" t="n">
        <v>53398.71484881757</v>
      </c>
      <c r="AE12" t="n">
        <v>73062.47744116293</v>
      </c>
      <c r="AF12" t="n">
        <v>2.498747372900986e-06</v>
      </c>
      <c r="AG12" t="n">
        <v>0.2179166666666667</v>
      </c>
      <c r="AH12" t="n">
        <v>66089.49713802584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6.0098</v>
      </c>
      <c r="E2" t="n">
        <v>16.64</v>
      </c>
      <c r="F2" t="n">
        <v>9.94</v>
      </c>
      <c r="G2" t="n">
        <v>5.85</v>
      </c>
      <c r="H2" t="n">
        <v>0.09</v>
      </c>
      <c r="I2" t="n">
        <v>102</v>
      </c>
      <c r="J2" t="n">
        <v>204</v>
      </c>
      <c r="K2" t="n">
        <v>55.27</v>
      </c>
      <c r="L2" t="n">
        <v>1</v>
      </c>
      <c r="M2" t="n">
        <v>100</v>
      </c>
      <c r="N2" t="n">
        <v>42.72</v>
      </c>
      <c r="O2" t="n">
        <v>25393.6</v>
      </c>
      <c r="P2" t="n">
        <v>140.68</v>
      </c>
      <c r="Q2" t="n">
        <v>596.86</v>
      </c>
      <c r="R2" t="n">
        <v>92.42</v>
      </c>
      <c r="S2" t="n">
        <v>26.8</v>
      </c>
      <c r="T2" t="n">
        <v>32388.23</v>
      </c>
      <c r="U2" t="n">
        <v>0.29</v>
      </c>
      <c r="V2" t="n">
        <v>0.77</v>
      </c>
      <c r="W2" t="n">
        <v>0.27</v>
      </c>
      <c r="X2" t="n">
        <v>2.08</v>
      </c>
      <c r="Y2" t="n">
        <v>1</v>
      </c>
      <c r="Z2" t="n">
        <v>10</v>
      </c>
      <c r="AA2" t="n">
        <v>180.8892942022168</v>
      </c>
      <c r="AB2" t="n">
        <v>247.500712599801</v>
      </c>
      <c r="AC2" t="n">
        <v>223.8795919587797</v>
      </c>
      <c r="AD2" t="n">
        <v>180889.2942022168</v>
      </c>
      <c r="AE2" t="n">
        <v>247500.712599801</v>
      </c>
      <c r="AF2" t="n">
        <v>1.392062675119434e-06</v>
      </c>
      <c r="AG2" t="n">
        <v>0.3466666666666667</v>
      </c>
      <c r="AH2" t="n">
        <v>223879.5919587797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6.6295</v>
      </c>
      <c r="E3" t="n">
        <v>15.08</v>
      </c>
      <c r="F3" t="n">
        <v>9.4</v>
      </c>
      <c r="G3" t="n">
        <v>7.32</v>
      </c>
      <c r="H3" t="n">
        <v>0.11</v>
      </c>
      <c r="I3" t="n">
        <v>77</v>
      </c>
      <c r="J3" t="n">
        <v>204.39</v>
      </c>
      <c r="K3" t="n">
        <v>55.27</v>
      </c>
      <c r="L3" t="n">
        <v>1.25</v>
      </c>
      <c r="M3" t="n">
        <v>75</v>
      </c>
      <c r="N3" t="n">
        <v>42.87</v>
      </c>
      <c r="O3" t="n">
        <v>25442.42</v>
      </c>
      <c r="P3" t="n">
        <v>132.37</v>
      </c>
      <c r="Q3" t="n">
        <v>596.8</v>
      </c>
      <c r="R3" t="n">
        <v>75.39</v>
      </c>
      <c r="S3" t="n">
        <v>26.8</v>
      </c>
      <c r="T3" t="n">
        <v>23997.85</v>
      </c>
      <c r="U3" t="n">
        <v>0.36</v>
      </c>
      <c r="V3" t="n">
        <v>0.82</v>
      </c>
      <c r="W3" t="n">
        <v>0.23</v>
      </c>
      <c r="X3" t="n">
        <v>1.54</v>
      </c>
      <c r="Y3" t="n">
        <v>1</v>
      </c>
      <c r="Z3" t="n">
        <v>10</v>
      </c>
      <c r="AA3" t="n">
        <v>154.8287769993947</v>
      </c>
      <c r="AB3" t="n">
        <v>211.843563254041</v>
      </c>
      <c r="AC3" t="n">
        <v>191.6255109014443</v>
      </c>
      <c r="AD3" t="n">
        <v>154828.7769993947</v>
      </c>
      <c r="AE3" t="n">
        <v>211843.563254041</v>
      </c>
      <c r="AF3" t="n">
        <v>1.53560509579425e-06</v>
      </c>
      <c r="AG3" t="n">
        <v>0.3141666666666666</v>
      </c>
      <c r="AH3" t="n">
        <v>191625.5109014443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7.0548</v>
      </c>
      <c r="E4" t="n">
        <v>14.17</v>
      </c>
      <c r="F4" t="n">
        <v>9.1</v>
      </c>
      <c r="G4" t="n">
        <v>8.800000000000001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127.47</v>
      </c>
      <c r="Q4" t="n">
        <v>596.8099999999999</v>
      </c>
      <c r="R4" t="n">
        <v>65.91</v>
      </c>
      <c r="S4" t="n">
        <v>26.8</v>
      </c>
      <c r="T4" t="n">
        <v>19333.64</v>
      </c>
      <c r="U4" t="n">
        <v>0.41</v>
      </c>
      <c r="V4" t="n">
        <v>0.84</v>
      </c>
      <c r="W4" t="n">
        <v>0.21</v>
      </c>
      <c r="X4" t="n">
        <v>1.24</v>
      </c>
      <c r="Y4" t="n">
        <v>1</v>
      </c>
      <c r="Z4" t="n">
        <v>10</v>
      </c>
      <c r="AA4" t="n">
        <v>140.5174534930318</v>
      </c>
      <c r="AB4" t="n">
        <v>192.262179061612</v>
      </c>
      <c r="AC4" t="n">
        <v>173.9129465336891</v>
      </c>
      <c r="AD4" t="n">
        <v>140517.4534930318</v>
      </c>
      <c r="AE4" t="n">
        <v>192262.179061612</v>
      </c>
      <c r="AF4" t="n">
        <v>1.634118233623844e-06</v>
      </c>
      <c r="AG4" t="n">
        <v>0.2952083333333334</v>
      </c>
      <c r="AH4" t="n">
        <v>173912.9465336891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7.3819</v>
      </c>
      <c r="E5" t="n">
        <v>13.55</v>
      </c>
      <c r="F5" t="n">
        <v>8.869999999999999</v>
      </c>
      <c r="G5" t="n">
        <v>10.24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123.77</v>
      </c>
      <c r="Q5" t="n">
        <v>596.7</v>
      </c>
      <c r="R5" t="n">
        <v>59.03</v>
      </c>
      <c r="S5" t="n">
        <v>26.8</v>
      </c>
      <c r="T5" t="n">
        <v>15940.92</v>
      </c>
      <c r="U5" t="n">
        <v>0.45</v>
      </c>
      <c r="V5" t="n">
        <v>0.87</v>
      </c>
      <c r="W5" t="n">
        <v>0.19</v>
      </c>
      <c r="X5" t="n">
        <v>1.02</v>
      </c>
      <c r="Y5" t="n">
        <v>1</v>
      </c>
      <c r="Z5" t="n">
        <v>10</v>
      </c>
      <c r="AA5" t="n">
        <v>130.6867822149638</v>
      </c>
      <c r="AB5" t="n">
        <v>178.8114209203583</v>
      </c>
      <c r="AC5" t="n">
        <v>161.7459098711748</v>
      </c>
      <c r="AD5" t="n">
        <v>130686.7822149639</v>
      </c>
      <c r="AE5" t="n">
        <v>178811.4209203583</v>
      </c>
      <c r="AF5" t="n">
        <v>1.709885097917426e-06</v>
      </c>
      <c r="AG5" t="n">
        <v>0.2822916666666667</v>
      </c>
      <c r="AH5" t="n">
        <v>161745.9098711748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7.6218</v>
      </c>
      <c r="E6" t="n">
        <v>13.12</v>
      </c>
      <c r="F6" t="n">
        <v>8.73</v>
      </c>
      <c r="G6" t="n">
        <v>11.64</v>
      </c>
      <c r="H6" t="n">
        <v>0.17</v>
      </c>
      <c r="I6" t="n">
        <v>45</v>
      </c>
      <c r="J6" t="n">
        <v>205.58</v>
      </c>
      <c r="K6" t="n">
        <v>55.27</v>
      </c>
      <c r="L6" t="n">
        <v>2</v>
      </c>
      <c r="M6" t="n">
        <v>43</v>
      </c>
      <c r="N6" t="n">
        <v>43.31</v>
      </c>
      <c r="O6" t="n">
        <v>25589.2</v>
      </c>
      <c r="P6" t="n">
        <v>121.15</v>
      </c>
      <c r="Q6" t="n">
        <v>596.72</v>
      </c>
      <c r="R6" t="n">
        <v>54.53</v>
      </c>
      <c r="S6" t="n">
        <v>26.8</v>
      </c>
      <c r="T6" t="n">
        <v>13726.86</v>
      </c>
      <c r="U6" t="n">
        <v>0.49</v>
      </c>
      <c r="V6" t="n">
        <v>0.88</v>
      </c>
      <c r="W6" t="n">
        <v>0.18</v>
      </c>
      <c r="X6" t="n">
        <v>0.88</v>
      </c>
      <c r="Y6" t="n">
        <v>1</v>
      </c>
      <c r="Z6" t="n">
        <v>10</v>
      </c>
      <c r="AA6" t="n">
        <v>124.1939435110727</v>
      </c>
      <c r="AB6" t="n">
        <v>169.9276325618715</v>
      </c>
      <c r="AC6" t="n">
        <v>153.7099778051439</v>
      </c>
      <c r="AD6" t="n">
        <v>124193.9435110727</v>
      </c>
      <c r="AE6" t="n">
        <v>169927.6325618715</v>
      </c>
      <c r="AF6" t="n">
        <v>1.76545364192241e-06</v>
      </c>
      <c r="AG6" t="n">
        <v>0.2733333333333333</v>
      </c>
      <c r="AH6" t="n">
        <v>153709.9778051439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7.8565</v>
      </c>
      <c r="E7" t="n">
        <v>12.73</v>
      </c>
      <c r="F7" t="n">
        <v>8.58</v>
      </c>
      <c r="G7" t="n">
        <v>13.2</v>
      </c>
      <c r="H7" t="n">
        <v>0.19</v>
      </c>
      <c r="I7" t="n">
        <v>39</v>
      </c>
      <c r="J7" t="n">
        <v>205.98</v>
      </c>
      <c r="K7" t="n">
        <v>55.27</v>
      </c>
      <c r="L7" t="n">
        <v>2.25</v>
      </c>
      <c r="M7" t="n">
        <v>37</v>
      </c>
      <c r="N7" t="n">
        <v>43.46</v>
      </c>
      <c r="O7" t="n">
        <v>25638.22</v>
      </c>
      <c r="P7" t="n">
        <v>118.48</v>
      </c>
      <c r="Q7" t="n">
        <v>596.74</v>
      </c>
      <c r="R7" t="n">
        <v>49.64</v>
      </c>
      <c r="S7" t="n">
        <v>26.8</v>
      </c>
      <c r="T7" t="n">
        <v>11314.31</v>
      </c>
      <c r="U7" t="n">
        <v>0.54</v>
      </c>
      <c r="V7" t="n">
        <v>0.89</v>
      </c>
      <c r="W7" t="n">
        <v>0.17</v>
      </c>
      <c r="X7" t="n">
        <v>0.73</v>
      </c>
      <c r="Y7" t="n">
        <v>1</v>
      </c>
      <c r="Z7" t="n">
        <v>10</v>
      </c>
      <c r="AA7" t="n">
        <v>118.1014909243247</v>
      </c>
      <c r="AB7" t="n">
        <v>161.5916701526484</v>
      </c>
      <c r="AC7" t="n">
        <v>146.1695879486576</v>
      </c>
      <c r="AD7" t="n">
        <v>118101.4909243247</v>
      </c>
      <c r="AE7" t="n">
        <v>161591.6701526484</v>
      </c>
      <c r="AF7" t="n">
        <v>1.819817698937707e-06</v>
      </c>
      <c r="AG7" t="n">
        <v>0.2652083333333333</v>
      </c>
      <c r="AH7" t="n">
        <v>146169.5879486576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8.001099999999999</v>
      </c>
      <c r="E8" t="n">
        <v>12.5</v>
      </c>
      <c r="F8" t="n">
        <v>8.51</v>
      </c>
      <c r="G8" t="n">
        <v>14.6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116.97</v>
      </c>
      <c r="Q8" t="n">
        <v>596.6799999999999</v>
      </c>
      <c r="R8" t="n">
        <v>48.47</v>
      </c>
      <c r="S8" t="n">
        <v>26.8</v>
      </c>
      <c r="T8" t="n">
        <v>10749.46</v>
      </c>
      <c r="U8" t="n">
        <v>0.55</v>
      </c>
      <c r="V8" t="n">
        <v>0.9</v>
      </c>
      <c r="W8" t="n">
        <v>0.14</v>
      </c>
      <c r="X8" t="n">
        <v>0.66</v>
      </c>
      <c r="Y8" t="n">
        <v>1</v>
      </c>
      <c r="Z8" t="n">
        <v>10</v>
      </c>
      <c r="AA8" t="n">
        <v>114.7029481631601</v>
      </c>
      <c r="AB8" t="n">
        <v>156.9416340137004</v>
      </c>
      <c r="AC8" t="n">
        <v>141.9633447324427</v>
      </c>
      <c r="AD8" t="n">
        <v>114702.9481631601</v>
      </c>
      <c r="AE8" t="n">
        <v>156941.6340137004</v>
      </c>
      <c r="AF8" t="n">
        <v>1.853311702535542e-06</v>
      </c>
      <c r="AG8" t="n">
        <v>0.2604166666666667</v>
      </c>
      <c r="AH8" t="n">
        <v>141963.3447324427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8.088100000000001</v>
      </c>
      <c r="E9" t="n">
        <v>12.36</v>
      </c>
      <c r="F9" t="n">
        <v>8.5</v>
      </c>
      <c r="G9" t="n">
        <v>15.94</v>
      </c>
      <c r="H9" t="n">
        <v>0.24</v>
      </c>
      <c r="I9" t="n">
        <v>32</v>
      </c>
      <c r="J9" t="n">
        <v>206.78</v>
      </c>
      <c r="K9" t="n">
        <v>55.27</v>
      </c>
      <c r="L9" t="n">
        <v>2.75</v>
      </c>
      <c r="M9" t="n">
        <v>30</v>
      </c>
      <c r="N9" t="n">
        <v>43.75</v>
      </c>
      <c r="O9" t="n">
        <v>25736.42</v>
      </c>
      <c r="P9" t="n">
        <v>116.19</v>
      </c>
      <c r="Q9" t="n">
        <v>596.67</v>
      </c>
      <c r="R9" t="n">
        <v>47.67</v>
      </c>
      <c r="S9" t="n">
        <v>26.8</v>
      </c>
      <c r="T9" t="n">
        <v>10365.01</v>
      </c>
      <c r="U9" t="n">
        <v>0.5600000000000001</v>
      </c>
      <c r="V9" t="n">
        <v>0.9</v>
      </c>
      <c r="W9" t="n">
        <v>0.16</v>
      </c>
      <c r="X9" t="n">
        <v>0.65</v>
      </c>
      <c r="Y9" t="n">
        <v>1</v>
      </c>
      <c r="Z9" t="n">
        <v>10</v>
      </c>
      <c r="AA9" t="n">
        <v>112.9237248366214</v>
      </c>
      <c r="AB9" t="n">
        <v>154.507222164538</v>
      </c>
      <c r="AC9" t="n">
        <v>139.7612697334451</v>
      </c>
      <c r="AD9" t="n">
        <v>112923.7248366214</v>
      </c>
      <c r="AE9" t="n">
        <v>154507.222164538</v>
      </c>
      <c r="AF9" t="n">
        <v>1.873463696401459e-06</v>
      </c>
      <c r="AG9" t="n">
        <v>0.2575</v>
      </c>
      <c r="AH9" t="n">
        <v>139761.269733445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8.213699999999999</v>
      </c>
      <c r="E10" t="n">
        <v>12.17</v>
      </c>
      <c r="F10" t="n">
        <v>8.43</v>
      </c>
      <c r="G10" t="n">
        <v>17.45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27</v>
      </c>
      <c r="N10" t="n">
        <v>43.9</v>
      </c>
      <c r="O10" t="n">
        <v>25785.6</v>
      </c>
      <c r="P10" t="n">
        <v>114.76</v>
      </c>
      <c r="Q10" t="n">
        <v>596.7</v>
      </c>
      <c r="R10" t="n">
        <v>45.41</v>
      </c>
      <c r="S10" t="n">
        <v>26.8</v>
      </c>
      <c r="T10" t="n">
        <v>9247.049999999999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110.0146516447114</v>
      </c>
      <c r="AB10" t="n">
        <v>150.5268998841173</v>
      </c>
      <c r="AC10" t="n">
        <v>136.1608238250491</v>
      </c>
      <c r="AD10" t="n">
        <v>110014.6516447114</v>
      </c>
      <c r="AE10" t="n">
        <v>150526.8998841173</v>
      </c>
      <c r="AF10" t="n">
        <v>1.902556689844669e-06</v>
      </c>
      <c r="AG10" t="n">
        <v>0.2535416666666667</v>
      </c>
      <c r="AH10" t="n">
        <v>136160.823825049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8.3482</v>
      </c>
      <c r="E11" t="n">
        <v>11.98</v>
      </c>
      <c r="F11" t="n">
        <v>8.359999999999999</v>
      </c>
      <c r="G11" t="n">
        <v>19.29</v>
      </c>
      <c r="H11" t="n">
        <v>0.28</v>
      </c>
      <c r="I11" t="n">
        <v>26</v>
      </c>
      <c r="J11" t="n">
        <v>207.57</v>
      </c>
      <c r="K11" t="n">
        <v>55.27</v>
      </c>
      <c r="L11" t="n">
        <v>3.25</v>
      </c>
      <c r="M11" t="n">
        <v>24</v>
      </c>
      <c r="N11" t="n">
        <v>44.05</v>
      </c>
      <c r="O11" t="n">
        <v>25834.83</v>
      </c>
      <c r="P11" t="n">
        <v>113.05</v>
      </c>
      <c r="Q11" t="n">
        <v>596.6900000000001</v>
      </c>
      <c r="R11" t="n">
        <v>43.13</v>
      </c>
      <c r="S11" t="n">
        <v>26.8</v>
      </c>
      <c r="T11" t="n">
        <v>8122.27</v>
      </c>
      <c r="U11" t="n">
        <v>0.62</v>
      </c>
      <c r="V11" t="n">
        <v>0.92</v>
      </c>
      <c r="W11" t="n">
        <v>0.15</v>
      </c>
      <c r="X11" t="n">
        <v>0.51</v>
      </c>
      <c r="Y11" t="n">
        <v>1</v>
      </c>
      <c r="Z11" t="n">
        <v>10</v>
      </c>
      <c r="AA11" t="n">
        <v>106.8987641782619</v>
      </c>
      <c r="AB11" t="n">
        <v>146.26360518927</v>
      </c>
      <c r="AC11" t="n">
        <v>132.3044119923049</v>
      </c>
      <c r="AD11" t="n">
        <v>106898.7641782619</v>
      </c>
      <c r="AE11" t="n">
        <v>146263.60518927</v>
      </c>
      <c r="AF11" t="n">
        <v>1.93371120909715e-06</v>
      </c>
      <c r="AG11" t="n">
        <v>0.2495833333333334</v>
      </c>
      <c r="AH11" t="n">
        <v>132304.4119923049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8.434900000000001</v>
      </c>
      <c r="E12" t="n">
        <v>11.86</v>
      </c>
      <c r="F12" t="n">
        <v>8.32</v>
      </c>
      <c r="G12" t="n">
        <v>20.79</v>
      </c>
      <c r="H12" t="n">
        <v>0.3</v>
      </c>
      <c r="I12" t="n">
        <v>24</v>
      </c>
      <c r="J12" t="n">
        <v>207.97</v>
      </c>
      <c r="K12" t="n">
        <v>55.27</v>
      </c>
      <c r="L12" t="n">
        <v>3.5</v>
      </c>
      <c r="M12" t="n">
        <v>22</v>
      </c>
      <c r="N12" t="n">
        <v>44.2</v>
      </c>
      <c r="O12" t="n">
        <v>25884.1</v>
      </c>
      <c r="P12" t="n">
        <v>112.11</v>
      </c>
      <c r="Q12" t="n">
        <v>596.61</v>
      </c>
      <c r="R12" t="n">
        <v>41.75</v>
      </c>
      <c r="S12" t="n">
        <v>26.8</v>
      </c>
      <c r="T12" t="n">
        <v>7443.8</v>
      </c>
      <c r="U12" t="n">
        <v>0.64</v>
      </c>
      <c r="V12" t="n">
        <v>0.92</v>
      </c>
      <c r="W12" t="n">
        <v>0.15</v>
      </c>
      <c r="X12" t="n">
        <v>0.46</v>
      </c>
      <c r="Y12" t="n">
        <v>1</v>
      </c>
      <c r="Z12" t="n">
        <v>10</v>
      </c>
      <c r="AA12" t="n">
        <v>105.0660502820098</v>
      </c>
      <c r="AB12" t="n">
        <v>143.7560051827883</v>
      </c>
      <c r="AC12" t="n">
        <v>130.0361338110023</v>
      </c>
      <c r="AD12" t="n">
        <v>105066.0502820098</v>
      </c>
      <c r="AE12" t="n">
        <v>143756.0051827883</v>
      </c>
      <c r="AF12" t="n">
        <v>1.953793713329048e-06</v>
      </c>
      <c r="AG12" t="n">
        <v>0.2470833333333333</v>
      </c>
      <c r="AH12" t="n">
        <v>130036.1338110023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8.4794</v>
      </c>
      <c r="E13" t="n">
        <v>11.79</v>
      </c>
      <c r="F13" t="n">
        <v>8.300000000000001</v>
      </c>
      <c r="G13" t="n">
        <v>21.64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111</v>
      </c>
      <c r="Q13" t="n">
        <v>596.63</v>
      </c>
      <c r="R13" t="n">
        <v>41.21</v>
      </c>
      <c r="S13" t="n">
        <v>26.8</v>
      </c>
      <c r="T13" t="n">
        <v>7180.24</v>
      </c>
      <c r="U13" t="n">
        <v>0.65</v>
      </c>
      <c r="V13" t="n">
        <v>0.93</v>
      </c>
      <c r="W13" t="n">
        <v>0.14</v>
      </c>
      <c r="X13" t="n">
        <v>0.44</v>
      </c>
      <c r="Y13" t="n">
        <v>1</v>
      </c>
      <c r="Z13" t="n">
        <v>10</v>
      </c>
      <c r="AA13" t="n">
        <v>103.7382829822426</v>
      </c>
      <c r="AB13" t="n">
        <v>141.9392953862887</v>
      </c>
      <c r="AC13" t="n">
        <v>128.3928082477118</v>
      </c>
      <c r="AD13" t="n">
        <v>103738.2829822426</v>
      </c>
      <c r="AE13" t="n">
        <v>141939.2953862887</v>
      </c>
      <c r="AF13" t="n">
        <v>1.964101342375408e-06</v>
      </c>
      <c r="AG13" t="n">
        <v>0.245625</v>
      </c>
      <c r="AH13" t="n">
        <v>128392.8082477118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8.5663</v>
      </c>
      <c r="E14" t="n">
        <v>11.67</v>
      </c>
      <c r="F14" t="n">
        <v>8.26</v>
      </c>
      <c r="G14" t="n">
        <v>23.59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110.02</v>
      </c>
      <c r="Q14" t="n">
        <v>596.65</v>
      </c>
      <c r="R14" t="n">
        <v>39.88</v>
      </c>
      <c r="S14" t="n">
        <v>26.8</v>
      </c>
      <c r="T14" t="n">
        <v>6520.96</v>
      </c>
      <c r="U14" t="n">
        <v>0.67</v>
      </c>
      <c r="V14" t="n">
        <v>0.93</v>
      </c>
      <c r="W14" t="n">
        <v>0.14</v>
      </c>
      <c r="X14" t="n">
        <v>0.4</v>
      </c>
      <c r="Y14" t="n">
        <v>1</v>
      </c>
      <c r="Z14" t="n">
        <v>10</v>
      </c>
      <c r="AA14" t="n">
        <v>101.9375676918103</v>
      </c>
      <c r="AB14" t="n">
        <v>139.4754772839685</v>
      </c>
      <c r="AC14" t="n">
        <v>126.1641334870858</v>
      </c>
      <c r="AD14" t="n">
        <v>101937.5676918103</v>
      </c>
      <c r="AE14" t="n">
        <v>139475.4772839685</v>
      </c>
      <c r="AF14" t="n">
        <v>1.984230173029985e-06</v>
      </c>
      <c r="AG14" t="n">
        <v>0.243125</v>
      </c>
      <c r="AH14" t="n">
        <v>126164.1334870858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8.619</v>
      </c>
      <c r="E15" t="n">
        <v>11.6</v>
      </c>
      <c r="F15" t="n">
        <v>8.23</v>
      </c>
      <c r="G15" t="n">
        <v>24.68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108.94</v>
      </c>
      <c r="Q15" t="n">
        <v>596.63</v>
      </c>
      <c r="R15" t="n">
        <v>38.94</v>
      </c>
      <c r="S15" t="n">
        <v>26.8</v>
      </c>
      <c r="T15" t="n">
        <v>6060.31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100.5364001094191</v>
      </c>
      <c r="AB15" t="n">
        <v>137.5583379825907</v>
      </c>
      <c r="AC15" t="n">
        <v>124.4299632699091</v>
      </c>
      <c r="AD15" t="n">
        <v>100536.4001094191</v>
      </c>
      <c r="AE15" t="n">
        <v>137558.3379825907</v>
      </c>
      <c r="AF15" t="n">
        <v>1.996437185406236e-06</v>
      </c>
      <c r="AG15" t="n">
        <v>0.2416666666666667</v>
      </c>
      <c r="AH15" t="n">
        <v>124429.9632699091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8.767899999999999</v>
      </c>
      <c r="E16" t="n">
        <v>11.41</v>
      </c>
      <c r="F16" t="n">
        <v>8.109999999999999</v>
      </c>
      <c r="G16" t="n">
        <v>27.04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106.42</v>
      </c>
      <c r="Q16" t="n">
        <v>596.6900000000001</v>
      </c>
      <c r="R16" t="n">
        <v>34.98</v>
      </c>
      <c r="S16" t="n">
        <v>26.8</v>
      </c>
      <c r="T16" t="n">
        <v>4086.71</v>
      </c>
      <c r="U16" t="n">
        <v>0.77</v>
      </c>
      <c r="V16" t="n">
        <v>0.95</v>
      </c>
      <c r="W16" t="n">
        <v>0.13</v>
      </c>
      <c r="X16" t="n">
        <v>0.26</v>
      </c>
      <c r="Y16" t="n">
        <v>1</v>
      </c>
      <c r="Z16" t="n">
        <v>10</v>
      </c>
      <c r="AA16" t="n">
        <v>96.87619114206394</v>
      </c>
      <c r="AB16" t="n">
        <v>132.5502785964348</v>
      </c>
      <c r="AC16" t="n">
        <v>119.8998660427108</v>
      </c>
      <c r="AD16" t="n">
        <v>96876.19114206395</v>
      </c>
      <c r="AE16" t="n">
        <v>132550.2785964348</v>
      </c>
      <c r="AF16" t="n">
        <v>2.030927207091697e-06</v>
      </c>
      <c r="AG16" t="n">
        <v>0.2377083333333333</v>
      </c>
      <c r="AH16" t="n">
        <v>119899.8660427108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8.692500000000001</v>
      </c>
      <c r="E17" t="n">
        <v>11.5</v>
      </c>
      <c r="F17" t="n">
        <v>8.210000000000001</v>
      </c>
      <c r="G17" t="n">
        <v>27.36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16</v>
      </c>
      <c r="N17" t="n">
        <v>44.95</v>
      </c>
      <c r="O17" t="n">
        <v>26131.27</v>
      </c>
      <c r="P17" t="n">
        <v>107.58</v>
      </c>
      <c r="Q17" t="n">
        <v>596.62</v>
      </c>
      <c r="R17" t="n">
        <v>38.56</v>
      </c>
      <c r="S17" t="n">
        <v>26.8</v>
      </c>
      <c r="T17" t="n">
        <v>5875.51</v>
      </c>
      <c r="U17" t="n">
        <v>0.7</v>
      </c>
      <c r="V17" t="n">
        <v>0.93</v>
      </c>
      <c r="W17" t="n">
        <v>0.13</v>
      </c>
      <c r="X17" t="n">
        <v>0.36</v>
      </c>
      <c r="Y17" t="n">
        <v>1</v>
      </c>
      <c r="Z17" t="n">
        <v>10</v>
      </c>
      <c r="AA17" t="n">
        <v>98.77839253599609</v>
      </c>
      <c r="AB17" t="n">
        <v>135.1529544628142</v>
      </c>
      <c r="AC17" t="n">
        <v>122.2541461772823</v>
      </c>
      <c r="AD17" t="n">
        <v>98778.39253599608</v>
      </c>
      <c r="AE17" t="n">
        <v>135152.9544628142</v>
      </c>
      <c r="AF17" t="n">
        <v>2.013462145741236e-06</v>
      </c>
      <c r="AG17" t="n">
        <v>0.2395833333333333</v>
      </c>
      <c r="AH17" t="n">
        <v>122254.1461772823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8.7387</v>
      </c>
      <c r="E18" t="n">
        <v>11.44</v>
      </c>
      <c r="F18" t="n">
        <v>8.19</v>
      </c>
      <c r="G18" t="n">
        <v>28.9</v>
      </c>
      <c r="H18" t="n">
        <v>0.42</v>
      </c>
      <c r="I18" t="n">
        <v>17</v>
      </c>
      <c r="J18" t="n">
        <v>210.38</v>
      </c>
      <c r="K18" t="n">
        <v>55.27</v>
      </c>
      <c r="L18" t="n">
        <v>5</v>
      </c>
      <c r="M18" t="n">
        <v>15</v>
      </c>
      <c r="N18" t="n">
        <v>45.11</v>
      </c>
      <c r="O18" t="n">
        <v>26180.86</v>
      </c>
      <c r="P18" t="n">
        <v>106.67</v>
      </c>
      <c r="Q18" t="n">
        <v>596.71</v>
      </c>
      <c r="R18" t="n">
        <v>37.74</v>
      </c>
      <c r="S18" t="n">
        <v>26.8</v>
      </c>
      <c r="T18" t="n">
        <v>5472.47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97.62842315844212</v>
      </c>
      <c r="AB18" t="n">
        <v>133.5795156273773</v>
      </c>
      <c r="AC18" t="n">
        <v>120.8308741359637</v>
      </c>
      <c r="AD18" t="n">
        <v>97628.42315844212</v>
      </c>
      <c r="AE18" t="n">
        <v>133579.5156273773</v>
      </c>
      <c r="AF18" t="n">
        <v>2.024163549380377e-06</v>
      </c>
      <c r="AG18" t="n">
        <v>0.2383333333333333</v>
      </c>
      <c r="AH18" t="n">
        <v>120830.8741359637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8.786300000000001</v>
      </c>
      <c r="E19" t="n">
        <v>11.38</v>
      </c>
      <c r="F19" t="n">
        <v>8.17</v>
      </c>
      <c r="G19" t="n">
        <v>30.63</v>
      </c>
      <c r="H19" t="n">
        <v>0.44</v>
      </c>
      <c r="I19" t="n">
        <v>16</v>
      </c>
      <c r="J19" t="n">
        <v>210.78</v>
      </c>
      <c r="K19" t="n">
        <v>55.27</v>
      </c>
      <c r="L19" t="n">
        <v>5.25</v>
      </c>
      <c r="M19" t="n">
        <v>14</v>
      </c>
      <c r="N19" t="n">
        <v>45.26</v>
      </c>
      <c r="O19" t="n">
        <v>26230.5</v>
      </c>
      <c r="P19" t="n">
        <v>105.83</v>
      </c>
      <c r="Q19" t="n">
        <v>596.6799999999999</v>
      </c>
      <c r="R19" t="n">
        <v>37.17</v>
      </c>
      <c r="S19" t="n">
        <v>26.8</v>
      </c>
      <c r="T19" t="n">
        <v>5190.68</v>
      </c>
      <c r="U19" t="n">
        <v>0.72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96.51889426942199</v>
      </c>
      <c r="AB19" t="n">
        <v>132.0614092524607</v>
      </c>
      <c r="AC19" t="n">
        <v>119.4576537027931</v>
      </c>
      <c r="AD19" t="n">
        <v>96518.89426942199</v>
      </c>
      <c r="AE19" t="n">
        <v>132061.4092524608</v>
      </c>
      <c r="AF19" t="n">
        <v>2.035189237978282e-06</v>
      </c>
      <c r="AG19" t="n">
        <v>0.2370833333333333</v>
      </c>
      <c r="AH19" t="n">
        <v>119457.6537027931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8.8413</v>
      </c>
      <c r="E20" t="n">
        <v>11.31</v>
      </c>
      <c r="F20" t="n">
        <v>8.140000000000001</v>
      </c>
      <c r="G20" t="n">
        <v>32.55</v>
      </c>
      <c r="H20" t="n">
        <v>0.46</v>
      </c>
      <c r="I20" t="n">
        <v>15</v>
      </c>
      <c r="J20" t="n">
        <v>211.18</v>
      </c>
      <c r="K20" t="n">
        <v>55.27</v>
      </c>
      <c r="L20" t="n">
        <v>5.5</v>
      </c>
      <c r="M20" t="n">
        <v>13</v>
      </c>
      <c r="N20" t="n">
        <v>45.41</v>
      </c>
      <c r="O20" t="n">
        <v>26280.2</v>
      </c>
      <c r="P20" t="n">
        <v>104.85</v>
      </c>
      <c r="Q20" t="n">
        <v>596.62</v>
      </c>
      <c r="R20" t="n">
        <v>36.08</v>
      </c>
      <c r="S20" t="n">
        <v>26.8</v>
      </c>
      <c r="T20" t="n">
        <v>4652.49</v>
      </c>
      <c r="U20" t="n">
        <v>0.74</v>
      </c>
      <c r="V20" t="n">
        <v>0.9399999999999999</v>
      </c>
      <c r="W20" t="n">
        <v>0.13</v>
      </c>
      <c r="X20" t="n">
        <v>0.28</v>
      </c>
      <c r="Y20" t="n">
        <v>1</v>
      </c>
      <c r="Z20" t="n">
        <v>10</v>
      </c>
      <c r="AA20" t="n">
        <v>95.22207690246665</v>
      </c>
      <c r="AB20" t="n">
        <v>130.2870465194489</v>
      </c>
      <c r="AC20" t="n">
        <v>117.8526336586855</v>
      </c>
      <c r="AD20" t="n">
        <v>95222.07690246665</v>
      </c>
      <c r="AE20" t="n">
        <v>130287.0465194489</v>
      </c>
      <c r="AF20" t="n">
        <v>2.047929004215356e-06</v>
      </c>
      <c r="AG20" t="n">
        <v>0.235625</v>
      </c>
      <c r="AH20" t="n">
        <v>117852.6336586855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8.891999999999999</v>
      </c>
      <c r="E21" t="n">
        <v>11.25</v>
      </c>
      <c r="F21" t="n">
        <v>8.109999999999999</v>
      </c>
      <c r="G21" t="n">
        <v>34.77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103.82</v>
      </c>
      <c r="Q21" t="n">
        <v>596.62</v>
      </c>
      <c r="R21" t="n">
        <v>35.27</v>
      </c>
      <c r="S21" t="n">
        <v>26.8</v>
      </c>
      <c r="T21" t="n">
        <v>4254.21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93.9556572560641</v>
      </c>
      <c r="AB21" t="n">
        <v>128.5542752887501</v>
      </c>
      <c r="AC21" t="n">
        <v>116.2852356822845</v>
      </c>
      <c r="AD21" t="n">
        <v>93955.65725606411</v>
      </c>
      <c r="AE21" t="n">
        <v>128554.2752887502</v>
      </c>
      <c r="AF21" t="n">
        <v>2.059672752364805e-06</v>
      </c>
      <c r="AG21" t="n">
        <v>0.234375</v>
      </c>
      <c r="AH21" t="n">
        <v>116285.2356822844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8.892200000000001</v>
      </c>
      <c r="E22" t="n">
        <v>11.25</v>
      </c>
      <c r="F22" t="n">
        <v>8.109999999999999</v>
      </c>
      <c r="G22" t="n">
        <v>34.77</v>
      </c>
      <c r="H22" t="n">
        <v>0.5</v>
      </c>
      <c r="I22" t="n">
        <v>14</v>
      </c>
      <c r="J22" t="n">
        <v>211.99</v>
      </c>
      <c r="K22" t="n">
        <v>55.27</v>
      </c>
      <c r="L22" t="n">
        <v>6</v>
      </c>
      <c r="M22" t="n">
        <v>12</v>
      </c>
      <c r="N22" t="n">
        <v>45.72</v>
      </c>
      <c r="O22" t="n">
        <v>26379.74</v>
      </c>
      <c r="P22" t="n">
        <v>102.97</v>
      </c>
      <c r="Q22" t="n">
        <v>596.61</v>
      </c>
      <c r="R22" t="n">
        <v>35.33</v>
      </c>
      <c r="S22" t="n">
        <v>26.8</v>
      </c>
      <c r="T22" t="n">
        <v>4284.84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93.43340946153781</v>
      </c>
      <c r="AB22" t="n">
        <v>127.839712816333</v>
      </c>
      <c r="AC22" t="n">
        <v>115.6388700493399</v>
      </c>
      <c r="AD22" t="n">
        <v>93433.40946153781</v>
      </c>
      <c r="AE22" t="n">
        <v>127839.712816333</v>
      </c>
      <c r="AF22" t="n">
        <v>2.059719078787485e-06</v>
      </c>
      <c r="AG22" t="n">
        <v>0.234375</v>
      </c>
      <c r="AH22" t="n">
        <v>115638.8700493399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8.956799999999999</v>
      </c>
      <c r="E23" t="n">
        <v>11.16</v>
      </c>
      <c r="F23" t="n">
        <v>8.07</v>
      </c>
      <c r="G23" t="n">
        <v>37.26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102.09</v>
      </c>
      <c r="Q23" t="n">
        <v>596.61</v>
      </c>
      <c r="R23" t="n">
        <v>33.98</v>
      </c>
      <c r="S23" t="n">
        <v>26.8</v>
      </c>
      <c r="T23" t="n">
        <v>3611.71</v>
      </c>
      <c r="U23" t="n">
        <v>0.79</v>
      </c>
      <c r="V23" t="n">
        <v>0.95</v>
      </c>
      <c r="W23" t="n">
        <v>0.13</v>
      </c>
      <c r="X23" t="n">
        <v>0.22</v>
      </c>
      <c r="Y23" t="n">
        <v>1</v>
      </c>
      <c r="Z23" t="n">
        <v>10</v>
      </c>
      <c r="AA23" t="n">
        <v>92.09975319515057</v>
      </c>
      <c r="AB23" t="n">
        <v>126.0149454759009</v>
      </c>
      <c r="AC23" t="n">
        <v>113.988255942801</v>
      </c>
      <c r="AD23" t="n">
        <v>92099.75319515057</v>
      </c>
      <c r="AE23" t="n">
        <v>126014.9454759009</v>
      </c>
      <c r="AF23" t="n">
        <v>2.074682513313212e-06</v>
      </c>
      <c r="AG23" t="n">
        <v>0.2325</v>
      </c>
      <c r="AH23" t="n">
        <v>113988.255942801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8.9557</v>
      </c>
      <c r="E24" t="n">
        <v>11.17</v>
      </c>
      <c r="F24" t="n">
        <v>8.07</v>
      </c>
      <c r="G24" t="n">
        <v>37.27</v>
      </c>
      <c r="H24" t="n">
        <v>0.54</v>
      </c>
      <c r="I24" t="n">
        <v>13</v>
      </c>
      <c r="J24" t="n">
        <v>212.8</v>
      </c>
      <c r="K24" t="n">
        <v>55.27</v>
      </c>
      <c r="L24" t="n">
        <v>6.5</v>
      </c>
      <c r="M24" t="n">
        <v>11</v>
      </c>
      <c r="N24" t="n">
        <v>46.03</v>
      </c>
      <c r="O24" t="n">
        <v>26479.5</v>
      </c>
      <c r="P24" t="n">
        <v>101.33</v>
      </c>
      <c r="Q24" t="n">
        <v>596.61</v>
      </c>
      <c r="R24" t="n">
        <v>34.32</v>
      </c>
      <c r="S24" t="n">
        <v>26.8</v>
      </c>
      <c r="T24" t="n">
        <v>3783.86</v>
      </c>
      <c r="U24" t="n">
        <v>0.78</v>
      </c>
      <c r="V24" t="n">
        <v>0.95</v>
      </c>
      <c r="W24" t="n">
        <v>0.12</v>
      </c>
      <c r="X24" t="n">
        <v>0.22</v>
      </c>
      <c r="Y24" t="n">
        <v>1</v>
      </c>
      <c r="Z24" t="n">
        <v>10</v>
      </c>
      <c r="AA24" t="n">
        <v>91.64980613517449</v>
      </c>
      <c r="AB24" t="n">
        <v>125.3993080581786</v>
      </c>
      <c r="AC24" t="n">
        <v>113.4313740961734</v>
      </c>
      <c r="AD24" t="n">
        <v>91649.80613517448</v>
      </c>
      <c r="AE24" t="n">
        <v>125399.3080581786</v>
      </c>
      <c r="AF24" t="n">
        <v>2.074427717988471e-06</v>
      </c>
      <c r="AG24" t="n">
        <v>0.2327083333333333</v>
      </c>
      <c r="AH24" t="n">
        <v>113431.3740961734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8.976000000000001</v>
      </c>
      <c r="E25" t="n">
        <v>11.14</v>
      </c>
      <c r="F25" t="n">
        <v>8.09</v>
      </c>
      <c r="G25" t="n">
        <v>40.45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101.14</v>
      </c>
      <c r="Q25" t="n">
        <v>596.6900000000001</v>
      </c>
      <c r="R25" t="n">
        <v>34.74</v>
      </c>
      <c r="S25" t="n">
        <v>26.8</v>
      </c>
      <c r="T25" t="n">
        <v>3996.22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91.398523974304</v>
      </c>
      <c r="AB25" t="n">
        <v>125.0554927198893</v>
      </c>
      <c r="AC25" t="n">
        <v>113.1203720112224</v>
      </c>
      <c r="AD25" t="n">
        <v>91398.523974304</v>
      </c>
      <c r="AE25" t="n">
        <v>125055.4927198893</v>
      </c>
      <c r="AF25" t="n">
        <v>2.079129849890518e-06</v>
      </c>
      <c r="AG25" t="n">
        <v>0.2320833333333333</v>
      </c>
      <c r="AH25" t="n">
        <v>113120.3720112224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8.9762</v>
      </c>
      <c r="E26" t="n">
        <v>11.14</v>
      </c>
      <c r="F26" t="n">
        <v>8.09</v>
      </c>
      <c r="G26" t="n">
        <v>40.45</v>
      </c>
      <c r="H26" t="n">
        <v>0.58</v>
      </c>
      <c r="I26" t="n">
        <v>12</v>
      </c>
      <c r="J26" t="n">
        <v>213.61</v>
      </c>
      <c r="K26" t="n">
        <v>55.27</v>
      </c>
      <c r="L26" t="n">
        <v>7</v>
      </c>
      <c r="M26" t="n">
        <v>10</v>
      </c>
      <c r="N26" t="n">
        <v>46.34</v>
      </c>
      <c r="O26" t="n">
        <v>26579.47</v>
      </c>
      <c r="P26" t="n">
        <v>100.33</v>
      </c>
      <c r="Q26" t="n">
        <v>596.62</v>
      </c>
      <c r="R26" t="n">
        <v>34.62</v>
      </c>
      <c r="S26" t="n">
        <v>26.8</v>
      </c>
      <c r="T26" t="n">
        <v>3939.14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90.90547078917143</v>
      </c>
      <c r="AB26" t="n">
        <v>124.3808756000199</v>
      </c>
      <c r="AC26" t="n">
        <v>112.510139402442</v>
      </c>
      <c r="AD26" t="n">
        <v>90905.47078917144</v>
      </c>
      <c r="AE26" t="n">
        <v>124380.8756000199</v>
      </c>
      <c r="AF26" t="n">
        <v>2.079176176313198e-06</v>
      </c>
      <c r="AG26" t="n">
        <v>0.2320833333333333</v>
      </c>
      <c r="AH26" t="n">
        <v>112510.139402442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9.0359</v>
      </c>
      <c r="E27" t="n">
        <v>11.07</v>
      </c>
      <c r="F27" t="n">
        <v>8.06</v>
      </c>
      <c r="G27" t="n">
        <v>43.94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99.18000000000001</v>
      </c>
      <c r="Q27" t="n">
        <v>596.61</v>
      </c>
      <c r="R27" t="n">
        <v>33.58</v>
      </c>
      <c r="S27" t="n">
        <v>26.8</v>
      </c>
      <c r="T27" t="n">
        <v>3424.88</v>
      </c>
      <c r="U27" t="n">
        <v>0.8</v>
      </c>
      <c r="V27" t="n">
        <v>0.95</v>
      </c>
      <c r="W27" t="n">
        <v>0.13</v>
      </c>
      <c r="X27" t="n">
        <v>0.2</v>
      </c>
      <c r="Y27" t="n">
        <v>1</v>
      </c>
      <c r="Z27" t="n">
        <v>10</v>
      </c>
      <c r="AA27" t="n">
        <v>89.5221790401424</v>
      </c>
      <c r="AB27" t="n">
        <v>122.4881948024744</v>
      </c>
      <c r="AC27" t="n">
        <v>110.7980934038195</v>
      </c>
      <c r="AD27" t="n">
        <v>89522.17904014241</v>
      </c>
      <c r="AE27" t="n">
        <v>122488.1948024744</v>
      </c>
      <c r="AF27" t="n">
        <v>2.093004613483259e-06</v>
      </c>
      <c r="AG27" t="n">
        <v>0.230625</v>
      </c>
      <c r="AH27" t="n">
        <v>110798.0934038195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9.0357</v>
      </c>
      <c r="E28" t="n">
        <v>11.07</v>
      </c>
      <c r="F28" t="n">
        <v>8.06</v>
      </c>
      <c r="G28" t="n">
        <v>43.94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98.63</v>
      </c>
      <c r="Q28" t="n">
        <v>596.66</v>
      </c>
      <c r="R28" t="n">
        <v>33.57</v>
      </c>
      <c r="S28" t="n">
        <v>26.8</v>
      </c>
      <c r="T28" t="n">
        <v>3418.73</v>
      </c>
      <c r="U28" t="n">
        <v>0.8</v>
      </c>
      <c r="V28" t="n">
        <v>0.95</v>
      </c>
      <c r="W28" t="n">
        <v>0.13</v>
      </c>
      <c r="X28" t="n">
        <v>0.2</v>
      </c>
      <c r="Y28" t="n">
        <v>1</v>
      </c>
      <c r="Z28" t="n">
        <v>10</v>
      </c>
      <c r="AA28" t="n">
        <v>89.19285273551787</v>
      </c>
      <c r="AB28" t="n">
        <v>122.0375960236362</v>
      </c>
      <c r="AC28" t="n">
        <v>110.3904991400141</v>
      </c>
      <c r="AD28" t="n">
        <v>89192.85273551788</v>
      </c>
      <c r="AE28" t="n">
        <v>122037.5960236362</v>
      </c>
      <c r="AF28" t="n">
        <v>2.092958287060579e-06</v>
      </c>
      <c r="AG28" t="n">
        <v>0.230625</v>
      </c>
      <c r="AH28" t="n">
        <v>110390.4991400141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8.029999999999999</v>
      </c>
      <c r="G29" t="n">
        <v>48.17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97.08</v>
      </c>
      <c r="Q29" t="n">
        <v>596.61</v>
      </c>
      <c r="R29" t="n">
        <v>32.7</v>
      </c>
      <c r="S29" t="n">
        <v>26.8</v>
      </c>
      <c r="T29" t="n">
        <v>2986.26</v>
      </c>
      <c r="U29" t="n">
        <v>0.82</v>
      </c>
      <c r="V29" t="n">
        <v>0.96</v>
      </c>
      <c r="W29" t="n">
        <v>0.12</v>
      </c>
      <c r="X29" t="n">
        <v>0.18</v>
      </c>
      <c r="Y29" t="n">
        <v>1</v>
      </c>
      <c r="Z29" t="n">
        <v>10</v>
      </c>
      <c r="AA29" t="n">
        <v>87.62596685219029</v>
      </c>
      <c r="AB29" t="n">
        <v>119.8937136319419</v>
      </c>
      <c r="AC29" t="n">
        <v>108.4512258748246</v>
      </c>
      <c r="AD29" t="n">
        <v>87625.96685219029</v>
      </c>
      <c r="AE29" t="n">
        <v>119893.7136319419</v>
      </c>
      <c r="AF29" t="n">
        <v>2.105906522199714e-06</v>
      </c>
      <c r="AG29" t="n">
        <v>0.2291666666666667</v>
      </c>
      <c r="AH29" t="n">
        <v>108451.2258748246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9.107699999999999</v>
      </c>
      <c r="E30" t="n">
        <v>10.98</v>
      </c>
      <c r="F30" t="n">
        <v>8.01</v>
      </c>
      <c r="G30" t="n">
        <v>48.06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96.18000000000001</v>
      </c>
      <c r="Q30" t="n">
        <v>596.63</v>
      </c>
      <c r="R30" t="n">
        <v>31.94</v>
      </c>
      <c r="S30" t="n">
        <v>26.8</v>
      </c>
      <c r="T30" t="n">
        <v>2607.82</v>
      </c>
      <c r="U30" t="n">
        <v>0.84</v>
      </c>
      <c r="V30" t="n">
        <v>0.96</v>
      </c>
      <c r="W30" t="n">
        <v>0.13</v>
      </c>
      <c r="X30" t="n">
        <v>0.16</v>
      </c>
      <c r="Y30" t="n">
        <v>1</v>
      </c>
      <c r="Z30" t="n">
        <v>10</v>
      </c>
      <c r="AA30" t="n">
        <v>86.86921839011221</v>
      </c>
      <c r="AB30" t="n">
        <v>118.8582970007413</v>
      </c>
      <c r="AC30" t="n">
        <v>107.5146279536891</v>
      </c>
      <c r="AD30" t="n">
        <v>86869.2183901122</v>
      </c>
      <c r="AE30" t="n">
        <v>118858.2970007413</v>
      </c>
      <c r="AF30" t="n">
        <v>2.109635799225476e-06</v>
      </c>
      <c r="AG30" t="n">
        <v>0.22875</v>
      </c>
      <c r="AH30" t="n">
        <v>107514.6279536891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9.068199999999999</v>
      </c>
      <c r="E31" t="n">
        <v>11.03</v>
      </c>
      <c r="F31" t="n">
        <v>8.06</v>
      </c>
      <c r="G31" t="n">
        <v>48.34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96.06</v>
      </c>
      <c r="Q31" t="n">
        <v>596.61</v>
      </c>
      <c r="R31" t="n">
        <v>33.85</v>
      </c>
      <c r="S31" t="n">
        <v>26.8</v>
      </c>
      <c r="T31" t="n">
        <v>3560.98</v>
      </c>
      <c r="U31" t="n">
        <v>0.79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87.33671876230946</v>
      </c>
      <c r="AB31" t="n">
        <v>119.4979516346421</v>
      </c>
      <c r="AC31" t="n">
        <v>108.0932348470915</v>
      </c>
      <c r="AD31" t="n">
        <v>87336.71876230947</v>
      </c>
      <c r="AE31" t="n">
        <v>119497.9516346421</v>
      </c>
      <c r="AF31" t="n">
        <v>2.100486330746122e-06</v>
      </c>
      <c r="AG31" t="n">
        <v>0.2297916666666666</v>
      </c>
      <c r="AH31" t="n">
        <v>108093.2348470915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9.132400000000001</v>
      </c>
      <c r="E32" t="n">
        <v>10.95</v>
      </c>
      <c r="F32" t="n">
        <v>8.02</v>
      </c>
      <c r="G32" t="n">
        <v>53.47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94.67</v>
      </c>
      <c r="Q32" t="n">
        <v>596.61</v>
      </c>
      <c r="R32" t="n">
        <v>32.5</v>
      </c>
      <c r="S32" t="n">
        <v>26.8</v>
      </c>
      <c r="T32" t="n">
        <v>2893.82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85.77222651394941</v>
      </c>
      <c r="AB32" t="n">
        <v>117.3573443199102</v>
      </c>
      <c r="AC32" t="n">
        <v>106.1569240901157</v>
      </c>
      <c r="AD32" t="n">
        <v>85772.22651394941</v>
      </c>
      <c r="AE32" t="n">
        <v>117357.3443199102</v>
      </c>
      <c r="AF32" t="n">
        <v>2.115357112426489e-06</v>
      </c>
      <c r="AG32" t="n">
        <v>0.228125</v>
      </c>
      <c r="AH32" t="n">
        <v>106156.9240901157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9.130599999999999</v>
      </c>
      <c r="E33" t="n">
        <v>10.95</v>
      </c>
      <c r="F33" t="n">
        <v>8.02</v>
      </c>
      <c r="G33" t="n">
        <v>53.48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94.77</v>
      </c>
      <c r="Q33" t="n">
        <v>596.62</v>
      </c>
      <c r="R33" t="n">
        <v>32.57</v>
      </c>
      <c r="S33" t="n">
        <v>26.8</v>
      </c>
      <c r="T33" t="n">
        <v>2926.92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85.84822552754612</v>
      </c>
      <c r="AB33" t="n">
        <v>117.461329523153</v>
      </c>
      <c r="AC33" t="n">
        <v>106.2509850915052</v>
      </c>
      <c r="AD33" t="n">
        <v>85848.22552754612</v>
      </c>
      <c r="AE33" t="n">
        <v>117461.329523153</v>
      </c>
      <c r="AF33" t="n">
        <v>2.114940174622366e-06</v>
      </c>
      <c r="AG33" t="n">
        <v>0.228125</v>
      </c>
      <c r="AH33" t="n">
        <v>106250.9850915052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9.1394</v>
      </c>
      <c r="E34" t="n">
        <v>10.94</v>
      </c>
      <c r="F34" t="n">
        <v>8.01</v>
      </c>
      <c r="G34" t="n">
        <v>53.41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93.84</v>
      </c>
      <c r="Q34" t="n">
        <v>596.61</v>
      </c>
      <c r="R34" t="n">
        <v>32.21</v>
      </c>
      <c r="S34" t="n">
        <v>26.8</v>
      </c>
      <c r="T34" t="n">
        <v>2746.14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85.18007968883822</v>
      </c>
      <c r="AB34" t="n">
        <v>116.5471429101192</v>
      </c>
      <c r="AC34" t="n">
        <v>105.4240471657501</v>
      </c>
      <c r="AD34" t="n">
        <v>85180.07968883822</v>
      </c>
      <c r="AE34" t="n">
        <v>116547.1429101192</v>
      </c>
      <c r="AF34" t="n">
        <v>2.116978537220299e-06</v>
      </c>
      <c r="AG34" t="n">
        <v>0.2279166666666667</v>
      </c>
      <c r="AH34" t="n">
        <v>105424.0471657501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9.134499999999999</v>
      </c>
      <c r="E35" t="n">
        <v>10.95</v>
      </c>
      <c r="F35" t="n">
        <v>8.02</v>
      </c>
      <c r="G35" t="n">
        <v>53.45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92.59999999999999</v>
      </c>
      <c r="Q35" t="n">
        <v>596.61</v>
      </c>
      <c r="R35" t="n">
        <v>32.4</v>
      </c>
      <c r="S35" t="n">
        <v>26.8</v>
      </c>
      <c r="T35" t="n">
        <v>2843.29</v>
      </c>
      <c r="U35" t="n">
        <v>0.83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84.51988337238764</v>
      </c>
      <c r="AB35" t="n">
        <v>115.6438331841461</v>
      </c>
      <c r="AC35" t="n">
        <v>104.6069480522204</v>
      </c>
      <c r="AD35" t="n">
        <v>84519.88337238765</v>
      </c>
      <c r="AE35" t="n">
        <v>115643.8331841461</v>
      </c>
      <c r="AF35" t="n">
        <v>2.115843539864632e-06</v>
      </c>
      <c r="AG35" t="n">
        <v>0.228125</v>
      </c>
      <c r="AH35" t="n">
        <v>104606.9480522204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9.201700000000001</v>
      </c>
      <c r="E36" t="n">
        <v>10.87</v>
      </c>
      <c r="F36" t="n">
        <v>7.98</v>
      </c>
      <c r="G36" t="n">
        <v>59.84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91.15000000000001</v>
      </c>
      <c r="Q36" t="n">
        <v>596.61</v>
      </c>
      <c r="R36" t="n">
        <v>31.04</v>
      </c>
      <c r="S36" t="n">
        <v>26.8</v>
      </c>
      <c r="T36" t="n">
        <v>2166.17</v>
      </c>
      <c r="U36" t="n">
        <v>0.86</v>
      </c>
      <c r="V36" t="n">
        <v>0.96</v>
      </c>
      <c r="W36" t="n">
        <v>0.12</v>
      </c>
      <c r="X36" t="n">
        <v>0.13</v>
      </c>
      <c r="Y36" t="n">
        <v>1</v>
      </c>
      <c r="Z36" t="n">
        <v>10</v>
      </c>
      <c r="AA36" t="n">
        <v>82.92453025832263</v>
      </c>
      <c r="AB36" t="n">
        <v>113.4610006714714</v>
      </c>
      <c r="AC36" t="n">
        <v>102.6324420109299</v>
      </c>
      <c r="AD36" t="n">
        <v>82924.53025832263</v>
      </c>
      <c r="AE36" t="n">
        <v>113461.0006714714</v>
      </c>
      <c r="AF36" t="n">
        <v>2.131409217885203e-06</v>
      </c>
      <c r="AG36" t="n">
        <v>0.2264583333333333</v>
      </c>
      <c r="AH36" t="n">
        <v>102632.44201093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9.186500000000001</v>
      </c>
      <c r="E37" t="n">
        <v>10.89</v>
      </c>
      <c r="F37" t="n">
        <v>8</v>
      </c>
      <c r="G37" t="n">
        <v>59.97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91.23</v>
      </c>
      <c r="Q37" t="n">
        <v>596.61</v>
      </c>
      <c r="R37" t="n">
        <v>31.85</v>
      </c>
      <c r="S37" t="n">
        <v>26.8</v>
      </c>
      <c r="T37" t="n">
        <v>2570.55</v>
      </c>
      <c r="U37" t="n">
        <v>0.84</v>
      </c>
      <c r="V37" t="n">
        <v>0.96</v>
      </c>
      <c r="W37" t="n">
        <v>0.12</v>
      </c>
      <c r="X37" t="n">
        <v>0.14</v>
      </c>
      <c r="Y37" t="n">
        <v>1</v>
      </c>
      <c r="Z37" t="n">
        <v>10</v>
      </c>
      <c r="AA37" t="n">
        <v>83.17295535265916</v>
      </c>
      <c r="AB37" t="n">
        <v>113.8009068452841</v>
      </c>
      <c r="AC37" t="n">
        <v>102.9399080165754</v>
      </c>
      <c r="AD37" t="n">
        <v>83172.95535265916</v>
      </c>
      <c r="AE37" t="n">
        <v>113800.9068452841</v>
      </c>
      <c r="AF37" t="n">
        <v>2.127888409761502e-06</v>
      </c>
      <c r="AG37" t="n">
        <v>0.226875</v>
      </c>
      <c r="AH37" t="n">
        <v>102939.9080165754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9.1783</v>
      </c>
      <c r="E38" t="n">
        <v>10.9</v>
      </c>
      <c r="F38" t="n">
        <v>8.01</v>
      </c>
      <c r="G38" t="n">
        <v>60.05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90.76000000000001</v>
      </c>
      <c r="Q38" t="n">
        <v>596.62</v>
      </c>
      <c r="R38" t="n">
        <v>32.08</v>
      </c>
      <c r="S38" t="n">
        <v>26.8</v>
      </c>
      <c r="T38" t="n">
        <v>2687.55</v>
      </c>
      <c r="U38" t="n">
        <v>0.84</v>
      </c>
      <c r="V38" t="n">
        <v>0.96</v>
      </c>
      <c r="W38" t="n">
        <v>0.12</v>
      </c>
      <c r="X38" t="n">
        <v>0.15</v>
      </c>
      <c r="Y38" t="n">
        <v>1</v>
      </c>
      <c r="Z38" t="n">
        <v>10</v>
      </c>
      <c r="AA38" t="n">
        <v>83.00036322716768</v>
      </c>
      <c r="AB38" t="n">
        <v>113.5647586849596</v>
      </c>
      <c r="AC38" t="n">
        <v>102.7262975052362</v>
      </c>
      <c r="AD38" t="n">
        <v>83000.36322716768</v>
      </c>
      <c r="AE38" t="n">
        <v>113564.7586849596</v>
      </c>
      <c r="AF38" t="n">
        <v>2.125989026431611e-06</v>
      </c>
      <c r="AG38" t="n">
        <v>0.2270833333333333</v>
      </c>
      <c r="AH38" t="n">
        <v>102726.2975052362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9.1797</v>
      </c>
      <c r="E39" t="n">
        <v>10.89</v>
      </c>
      <c r="F39" t="n">
        <v>8</v>
      </c>
      <c r="G39" t="n">
        <v>60.03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5</v>
      </c>
      <c r="N39" t="n">
        <v>48.4</v>
      </c>
      <c r="O39" t="n">
        <v>27234.57</v>
      </c>
      <c r="P39" t="n">
        <v>89.52</v>
      </c>
      <c r="Q39" t="n">
        <v>596.61</v>
      </c>
      <c r="R39" t="n">
        <v>32</v>
      </c>
      <c r="S39" t="n">
        <v>26.8</v>
      </c>
      <c r="T39" t="n">
        <v>2646.41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82.21891799792861</v>
      </c>
      <c r="AB39" t="n">
        <v>112.4955508473848</v>
      </c>
      <c r="AC39" t="n">
        <v>101.7591333630366</v>
      </c>
      <c r="AD39" t="n">
        <v>82218.91799792861</v>
      </c>
      <c r="AE39" t="n">
        <v>112495.5508473848</v>
      </c>
      <c r="AF39" t="n">
        <v>2.126313311390373e-06</v>
      </c>
      <c r="AG39" t="n">
        <v>0.226875</v>
      </c>
      <c r="AH39" t="n">
        <v>101759.1333630366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9.1783</v>
      </c>
      <c r="E40" t="n">
        <v>10.9</v>
      </c>
      <c r="F40" t="n">
        <v>8.01</v>
      </c>
      <c r="G40" t="n">
        <v>60.05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5</v>
      </c>
      <c r="N40" t="n">
        <v>48.56</v>
      </c>
      <c r="O40" t="n">
        <v>27285.35</v>
      </c>
      <c r="P40" t="n">
        <v>88.31</v>
      </c>
      <c r="Q40" t="n">
        <v>596.61</v>
      </c>
      <c r="R40" t="n">
        <v>32.11</v>
      </c>
      <c r="S40" t="n">
        <v>26.8</v>
      </c>
      <c r="T40" t="n">
        <v>2702.86</v>
      </c>
      <c r="U40" t="n">
        <v>0.83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81.5477196560218</v>
      </c>
      <c r="AB40" t="n">
        <v>111.5771876648074</v>
      </c>
      <c r="AC40" t="n">
        <v>100.9284174736732</v>
      </c>
      <c r="AD40" t="n">
        <v>81547.7196560218</v>
      </c>
      <c r="AE40" t="n">
        <v>111577.1876648074</v>
      </c>
      <c r="AF40" t="n">
        <v>2.125989026431611e-06</v>
      </c>
      <c r="AG40" t="n">
        <v>0.2270833333333333</v>
      </c>
      <c r="AH40" t="n">
        <v>100928.4174736733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9.239800000000001</v>
      </c>
      <c r="E41" t="n">
        <v>10.82</v>
      </c>
      <c r="F41" t="n">
        <v>7.97</v>
      </c>
      <c r="G41" t="n">
        <v>68.34999999999999</v>
      </c>
      <c r="H41" t="n">
        <v>0.87</v>
      </c>
      <c r="I41" t="n">
        <v>7</v>
      </c>
      <c r="J41" t="n">
        <v>219.75</v>
      </c>
      <c r="K41" t="n">
        <v>55.27</v>
      </c>
      <c r="L41" t="n">
        <v>10.75</v>
      </c>
      <c r="M41" t="n">
        <v>2</v>
      </c>
      <c r="N41" t="n">
        <v>48.72</v>
      </c>
      <c r="O41" t="n">
        <v>27336.19</v>
      </c>
      <c r="P41" t="n">
        <v>88.06</v>
      </c>
      <c r="Q41" t="n">
        <v>596.61</v>
      </c>
      <c r="R41" t="n">
        <v>30.84</v>
      </c>
      <c r="S41" t="n">
        <v>26.8</v>
      </c>
      <c r="T41" t="n">
        <v>2072.18</v>
      </c>
      <c r="U41" t="n">
        <v>0.87</v>
      </c>
      <c r="V41" t="n">
        <v>0.96</v>
      </c>
      <c r="W41" t="n">
        <v>0.13</v>
      </c>
      <c r="X41" t="n">
        <v>0.12</v>
      </c>
      <c r="Y41" t="n">
        <v>1</v>
      </c>
      <c r="Z41" t="n">
        <v>10</v>
      </c>
      <c r="AA41" t="n">
        <v>80.73597236843936</v>
      </c>
      <c r="AB41" t="n">
        <v>110.4665192141748</v>
      </c>
      <c r="AC41" t="n">
        <v>99.92374966113573</v>
      </c>
      <c r="AD41" t="n">
        <v>80735.97236843937</v>
      </c>
      <c r="AE41" t="n">
        <v>110466.5192141748</v>
      </c>
      <c r="AF41" t="n">
        <v>2.140234401405794e-06</v>
      </c>
      <c r="AG41" t="n">
        <v>0.2254166666666667</v>
      </c>
      <c r="AH41" t="n">
        <v>99923.74966113573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9.2402</v>
      </c>
      <c r="E42" t="n">
        <v>10.82</v>
      </c>
      <c r="F42" t="n">
        <v>7.97</v>
      </c>
      <c r="G42" t="n">
        <v>68.34999999999999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1</v>
      </c>
      <c r="N42" t="n">
        <v>48.89</v>
      </c>
      <c r="O42" t="n">
        <v>27387.08</v>
      </c>
      <c r="P42" t="n">
        <v>88.19</v>
      </c>
      <c r="Q42" t="n">
        <v>596.61</v>
      </c>
      <c r="R42" t="n">
        <v>30.76</v>
      </c>
      <c r="S42" t="n">
        <v>26.8</v>
      </c>
      <c r="T42" t="n">
        <v>2032.1</v>
      </c>
      <c r="U42" t="n">
        <v>0.87</v>
      </c>
      <c r="V42" t="n">
        <v>0.96</v>
      </c>
      <c r="W42" t="n">
        <v>0.13</v>
      </c>
      <c r="X42" t="n">
        <v>0.12</v>
      </c>
      <c r="Y42" t="n">
        <v>1</v>
      </c>
      <c r="Z42" t="n">
        <v>10</v>
      </c>
      <c r="AA42" t="n">
        <v>80.80915187491867</v>
      </c>
      <c r="AB42" t="n">
        <v>110.5666466433917</v>
      </c>
      <c r="AC42" t="n">
        <v>100.0143210690379</v>
      </c>
      <c r="AD42" t="n">
        <v>80809.15187491867</v>
      </c>
      <c r="AE42" t="n">
        <v>110566.6466433917</v>
      </c>
      <c r="AF42" t="n">
        <v>2.140327054251154e-06</v>
      </c>
      <c r="AG42" t="n">
        <v>0.2254166666666667</v>
      </c>
      <c r="AH42" t="n">
        <v>100014.3210690379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9.248100000000001</v>
      </c>
      <c r="E43" t="n">
        <v>10.81</v>
      </c>
      <c r="F43" t="n">
        <v>7.96</v>
      </c>
      <c r="G43" t="n">
        <v>68.27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1</v>
      </c>
      <c r="N43" t="n">
        <v>49.05</v>
      </c>
      <c r="O43" t="n">
        <v>27438.03</v>
      </c>
      <c r="P43" t="n">
        <v>88.15000000000001</v>
      </c>
      <c r="Q43" t="n">
        <v>596.61</v>
      </c>
      <c r="R43" t="n">
        <v>30.43</v>
      </c>
      <c r="S43" t="n">
        <v>26.8</v>
      </c>
      <c r="T43" t="n">
        <v>1867.84</v>
      </c>
      <c r="U43" t="n">
        <v>0.88</v>
      </c>
      <c r="V43" t="n">
        <v>0.96</v>
      </c>
      <c r="W43" t="n">
        <v>0.13</v>
      </c>
      <c r="X43" t="n">
        <v>0.11</v>
      </c>
      <c r="Y43" t="n">
        <v>1</v>
      </c>
      <c r="Z43" t="n">
        <v>10</v>
      </c>
      <c r="AA43" t="n">
        <v>80.68495803202941</v>
      </c>
      <c r="AB43" t="n">
        <v>110.3967191485051</v>
      </c>
      <c r="AC43" t="n">
        <v>99.86061121576847</v>
      </c>
      <c r="AD43" t="n">
        <v>80684.95803202942</v>
      </c>
      <c r="AE43" t="n">
        <v>110396.7191485051</v>
      </c>
      <c r="AF43" t="n">
        <v>2.142156947947025e-06</v>
      </c>
      <c r="AG43" t="n">
        <v>0.2252083333333333</v>
      </c>
      <c r="AH43" t="n">
        <v>99860.61121576847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9.2483</v>
      </c>
      <c r="E44" t="n">
        <v>10.81</v>
      </c>
      <c r="F44" t="n">
        <v>7.96</v>
      </c>
      <c r="G44" t="n">
        <v>68.26000000000001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1</v>
      </c>
      <c r="N44" t="n">
        <v>49.21</v>
      </c>
      <c r="O44" t="n">
        <v>27489.03</v>
      </c>
      <c r="P44" t="n">
        <v>88.11</v>
      </c>
      <c r="Q44" t="n">
        <v>596.6799999999999</v>
      </c>
      <c r="R44" t="n">
        <v>30.47</v>
      </c>
      <c r="S44" t="n">
        <v>26.8</v>
      </c>
      <c r="T44" t="n">
        <v>1885.62</v>
      </c>
      <c r="U44" t="n">
        <v>0.88</v>
      </c>
      <c r="V44" t="n">
        <v>0.96</v>
      </c>
      <c r="W44" t="n">
        <v>0.13</v>
      </c>
      <c r="X44" t="n">
        <v>0.11</v>
      </c>
      <c r="Y44" t="n">
        <v>1</v>
      </c>
      <c r="Z44" t="n">
        <v>10</v>
      </c>
      <c r="AA44" t="n">
        <v>80.65973188405137</v>
      </c>
      <c r="AB44" t="n">
        <v>110.3622036199424</v>
      </c>
      <c r="AC44" t="n">
        <v>99.82938980080897</v>
      </c>
      <c r="AD44" t="n">
        <v>80659.73188405136</v>
      </c>
      <c r="AE44" t="n">
        <v>110362.2036199424</v>
      </c>
      <c r="AF44" t="n">
        <v>2.142203274369706e-06</v>
      </c>
      <c r="AG44" t="n">
        <v>0.2252083333333333</v>
      </c>
      <c r="AH44" t="n">
        <v>99829.38980080897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9.2464</v>
      </c>
      <c r="E45" t="n">
        <v>10.82</v>
      </c>
      <c r="F45" t="n">
        <v>7.97</v>
      </c>
      <c r="G45" t="n">
        <v>68.28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0</v>
      </c>
      <c r="N45" t="n">
        <v>49.38</v>
      </c>
      <c r="O45" t="n">
        <v>27540.09</v>
      </c>
      <c r="P45" t="n">
        <v>88.31999999999999</v>
      </c>
      <c r="Q45" t="n">
        <v>596.61</v>
      </c>
      <c r="R45" t="n">
        <v>30.49</v>
      </c>
      <c r="S45" t="n">
        <v>26.8</v>
      </c>
      <c r="T45" t="n">
        <v>1895.66</v>
      </c>
      <c r="U45" t="n">
        <v>0.88</v>
      </c>
      <c r="V45" t="n">
        <v>0.96</v>
      </c>
      <c r="W45" t="n">
        <v>0.13</v>
      </c>
      <c r="X45" t="n">
        <v>0.11</v>
      </c>
      <c r="Y45" t="n">
        <v>1</v>
      </c>
      <c r="Z45" t="n">
        <v>10</v>
      </c>
      <c r="AA45" t="n">
        <v>80.83320990428992</v>
      </c>
      <c r="AB45" t="n">
        <v>110.5995639005428</v>
      </c>
      <c r="AC45" t="n">
        <v>100.0440967493662</v>
      </c>
      <c r="AD45" t="n">
        <v>80833.20990428992</v>
      </c>
      <c r="AE45" t="n">
        <v>110599.5639005428</v>
      </c>
      <c r="AF45" t="n">
        <v>2.141763173354243e-06</v>
      </c>
      <c r="AG45" t="n">
        <v>0.2254166666666667</v>
      </c>
      <c r="AH45" t="n">
        <v>100044.0967493662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7.648</v>
      </c>
      <c r="E2" t="n">
        <v>13.08</v>
      </c>
      <c r="F2" t="n">
        <v>9.210000000000001</v>
      </c>
      <c r="G2" t="n">
        <v>8.119999999999999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92.72</v>
      </c>
      <c r="Q2" t="n">
        <v>596.72</v>
      </c>
      <c r="R2" t="n">
        <v>69.27</v>
      </c>
      <c r="S2" t="n">
        <v>26.8</v>
      </c>
      <c r="T2" t="n">
        <v>20980.95</v>
      </c>
      <c r="U2" t="n">
        <v>0.39</v>
      </c>
      <c r="V2" t="n">
        <v>0.83</v>
      </c>
      <c r="W2" t="n">
        <v>0.22</v>
      </c>
      <c r="X2" t="n">
        <v>1.35</v>
      </c>
      <c r="Y2" t="n">
        <v>1</v>
      </c>
      <c r="Z2" t="n">
        <v>10</v>
      </c>
      <c r="AA2" t="n">
        <v>97.9712054081814</v>
      </c>
      <c r="AB2" t="n">
        <v>134.0485254239559</v>
      </c>
      <c r="AC2" t="n">
        <v>121.2551222958164</v>
      </c>
      <c r="AD2" t="n">
        <v>97971.2054081814</v>
      </c>
      <c r="AE2" t="n">
        <v>134048.5254239559</v>
      </c>
      <c r="AF2" t="n">
        <v>1.923902144651092e-06</v>
      </c>
      <c r="AG2" t="n">
        <v>0.2725</v>
      </c>
      <c r="AH2" t="n">
        <v>121255.1222958164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8.106999999999999</v>
      </c>
      <c r="E3" t="n">
        <v>12.34</v>
      </c>
      <c r="F3" t="n">
        <v>8.869999999999999</v>
      </c>
      <c r="G3" t="n">
        <v>10.24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88.34999999999999</v>
      </c>
      <c r="Q3" t="n">
        <v>596.74</v>
      </c>
      <c r="R3" t="n">
        <v>59.03</v>
      </c>
      <c r="S3" t="n">
        <v>26.8</v>
      </c>
      <c r="T3" t="n">
        <v>15942.18</v>
      </c>
      <c r="U3" t="n">
        <v>0.45</v>
      </c>
      <c r="V3" t="n">
        <v>0.86</v>
      </c>
      <c r="W3" t="n">
        <v>0.19</v>
      </c>
      <c r="X3" t="n">
        <v>1.02</v>
      </c>
      <c r="Y3" t="n">
        <v>1</v>
      </c>
      <c r="Z3" t="n">
        <v>10</v>
      </c>
      <c r="AA3" t="n">
        <v>88.56345238970859</v>
      </c>
      <c r="AB3" t="n">
        <v>121.1764227033168</v>
      </c>
      <c r="AC3" t="n">
        <v>109.6115149927214</v>
      </c>
      <c r="AD3" t="n">
        <v>88563.45238970859</v>
      </c>
      <c r="AE3" t="n">
        <v>121176.4227033168</v>
      </c>
      <c r="AF3" t="n">
        <v>2.039366460079289e-06</v>
      </c>
      <c r="AG3" t="n">
        <v>0.2570833333333333</v>
      </c>
      <c r="AH3" t="n">
        <v>109611.5149927213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8.4291</v>
      </c>
      <c r="E4" t="n">
        <v>11.86</v>
      </c>
      <c r="F4" t="n">
        <v>8.66</v>
      </c>
      <c r="G4" t="n">
        <v>12.37</v>
      </c>
      <c r="H4" t="n">
        <v>0.21</v>
      </c>
      <c r="I4" t="n">
        <v>42</v>
      </c>
      <c r="J4" t="n">
        <v>125.29</v>
      </c>
      <c r="K4" t="n">
        <v>45</v>
      </c>
      <c r="L4" t="n">
        <v>1.5</v>
      </c>
      <c r="M4" t="n">
        <v>40</v>
      </c>
      <c r="N4" t="n">
        <v>18.79</v>
      </c>
      <c r="O4" t="n">
        <v>15686.51</v>
      </c>
      <c r="P4" t="n">
        <v>85.19</v>
      </c>
      <c r="Q4" t="n">
        <v>596.66</v>
      </c>
      <c r="R4" t="n">
        <v>52.22</v>
      </c>
      <c r="S4" t="n">
        <v>26.8</v>
      </c>
      <c r="T4" t="n">
        <v>12587.9</v>
      </c>
      <c r="U4" t="n">
        <v>0.51</v>
      </c>
      <c r="V4" t="n">
        <v>0.89</v>
      </c>
      <c r="W4" t="n">
        <v>0.17</v>
      </c>
      <c r="X4" t="n">
        <v>0.8</v>
      </c>
      <c r="Y4" t="n">
        <v>1</v>
      </c>
      <c r="Z4" t="n">
        <v>10</v>
      </c>
      <c r="AA4" t="n">
        <v>82.59487456669015</v>
      </c>
      <c r="AB4" t="n">
        <v>113.0099512107974</v>
      </c>
      <c r="AC4" t="n">
        <v>102.2244400777307</v>
      </c>
      <c r="AD4" t="n">
        <v>82594.87456669015</v>
      </c>
      <c r="AE4" t="n">
        <v>113009.9512107974</v>
      </c>
      <c r="AF4" t="n">
        <v>2.120392725873238e-06</v>
      </c>
      <c r="AG4" t="n">
        <v>0.2470833333333333</v>
      </c>
      <c r="AH4" t="n">
        <v>102224.4400777307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8.6957</v>
      </c>
      <c r="E5" t="n">
        <v>11.5</v>
      </c>
      <c r="F5" t="n">
        <v>8.470000000000001</v>
      </c>
      <c r="G5" t="n">
        <v>14.53</v>
      </c>
      <c r="H5" t="n">
        <v>0.25</v>
      </c>
      <c r="I5" t="n">
        <v>35</v>
      </c>
      <c r="J5" t="n">
        <v>125.62</v>
      </c>
      <c r="K5" t="n">
        <v>45</v>
      </c>
      <c r="L5" t="n">
        <v>1.75</v>
      </c>
      <c r="M5" t="n">
        <v>33</v>
      </c>
      <c r="N5" t="n">
        <v>18.87</v>
      </c>
      <c r="O5" t="n">
        <v>15727.09</v>
      </c>
      <c r="P5" t="n">
        <v>82.17</v>
      </c>
      <c r="Q5" t="n">
        <v>596.64</v>
      </c>
      <c r="R5" t="n">
        <v>47.05</v>
      </c>
      <c r="S5" t="n">
        <v>26.8</v>
      </c>
      <c r="T5" t="n">
        <v>10037.29</v>
      </c>
      <c r="U5" t="n">
        <v>0.57</v>
      </c>
      <c r="V5" t="n">
        <v>0.91</v>
      </c>
      <c r="W5" t="n">
        <v>0.14</v>
      </c>
      <c r="X5" t="n">
        <v>0.62</v>
      </c>
      <c r="Y5" t="n">
        <v>1</v>
      </c>
      <c r="Z5" t="n">
        <v>10</v>
      </c>
      <c r="AA5" t="n">
        <v>77.69162837036211</v>
      </c>
      <c r="AB5" t="n">
        <v>106.3011134490293</v>
      </c>
      <c r="AC5" t="n">
        <v>96.1558843760307</v>
      </c>
      <c r="AD5" t="n">
        <v>77691.62837036212</v>
      </c>
      <c r="AE5" t="n">
        <v>106301.1134490293</v>
      </c>
      <c r="AF5" t="n">
        <v>2.187457620193842e-06</v>
      </c>
      <c r="AG5" t="n">
        <v>0.2395833333333333</v>
      </c>
      <c r="AH5" t="n">
        <v>96155.88437603069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8.803900000000001</v>
      </c>
      <c r="E6" t="n">
        <v>11.36</v>
      </c>
      <c r="F6" t="n">
        <v>8.460000000000001</v>
      </c>
      <c r="G6" t="n">
        <v>16.92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80.88</v>
      </c>
      <c r="Q6" t="n">
        <v>596.62</v>
      </c>
      <c r="R6" t="n">
        <v>46.3</v>
      </c>
      <c r="S6" t="n">
        <v>26.8</v>
      </c>
      <c r="T6" t="n">
        <v>9685.91</v>
      </c>
      <c r="U6" t="n">
        <v>0.58</v>
      </c>
      <c r="V6" t="n">
        <v>0.91</v>
      </c>
      <c r="W6" t="n">
        <v>0.16</v>
      </c>
      <c r="X6" t="n">
        <v>0.61</v>
      </c>
      <c r="Y6" t="n">
        <v>1</v>
      </c>
      <c r="Z6" t="n">
        <v>10</v>
      </c>
      <c r="AA6" t="n">
        <v>75.93196404861777</v>
      </c>
      <c r="AB6" t="n">
        <v>103.893463093109</v>
      </c>
      <c r="AC6" t="n">
        <v>93.97801679092009</v>
      </c>
      <c r="AD6" t="n">
        <v>75931.96404861777</v>
      </c>
      <c r="AE6" t="n">
        <v>103893.463093109</v>
      </c>
      <c r="AF6" t="n">
        <v>2.214676005660794e-06</v>
      </c>
      <c r="AG6" t="n">
        <v>0.2366666666666667</v>
      </c>
      <c r="AH6" t="n">
        <v>93978.0167909201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8.920400000000001</v>
      </c>
      <c r="E7" t="n">
        <v>11.21</v>
      </c>
      <c r="F7" t="n">
        <v>8.390000000000001</v>
      </c>
      <c r="G7" t="n">
        <v>18.64</v>
      </c>
      <c r="H7" t="n">
        <v>0.31</v>
      </c>
      <c r="I7" t="n">
        <v>27</v>
      </c>
      <c r="J7" t="n">
        <v>126.28</v>
      </c>
      <c r="K7" t="n">
        <v>45</v>
      </c>
      <c r="L7" t="n">
        <v>2.25</v>
      </c>
      <c r="M7" t="n">
        <v>25</v>
      </c>
      <c r="N7" t="n">
        <v>19.03</v>
      </c>
      <c r="O7" t="n">
        <v>15808.34</v>
      </c>
      <c r="P7" t="n">
        <v>79.11</v>
      </c>
      <c r="Q7" t="n">
        <v>596.61</v>
      </c>
      <c r="R7" t="n">
        <v>43.92</v>
      </c>
      <c r="S7" t="n">
        <v>26.8</v>
      </c>
      <c r="T7" t="n">
        <v>8514.200000000001</v>
      </c>
      <c r="U7" t="n">
        <v>0.61</v>
      </c>
      <c r="V7" t="n">
        <v>0.91</v>
      </c>
      <c r="W7" t="n">
        <v>0.15</v>
      </c>
      <c r="X7" t="n">
        <v>0.54</v>
      </c>
      <c r="Y7" t="n">
        <v>1</v>
      </c>
      <c r="Z7" t="n">
        <v>10</v>
      </c>
      <c r="AA7" t="n">
        <v>73.69085051723712</v>
      </c>
      <c r="AB7" t="n">
        <v>100.8270726885245</v>
      </c>
      <c r="AC7" t="n">
        <v>91.20427838284218</v>
      </c>
      <c r="AD7" t="n">
        <v>73690.85051723712</v>
      </c>
      <c r="AE7" t="n">
        <v>100827.0726885245</v>
      </c>
      <c r="AF7" t="n">
        <v>2.243982307942679e-06</v>
      </c>
      <c r="AG7" t="n">
        <v>0.2335416666666667</v>
      </c>
      <c r="AH7" t="n">
        <v>91204.27838284218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9.029299999999999</v>
      </c>
      <c r="E8" t="n">
        <v>11.08</v>
      </c>
      <c r="F8" t="n">
        <v>8.33</v>
      </c>
      <c r="G8" t="n">
        <v>20.82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22</v>
      </c>
      <c r="N8" t="n">
        <v>19.11</v>
      </c>
      <c r="O8" t="n">
        <v>15849</v>
      </c>
      <c r="P8" t="n">
        <v>77.53</v>
      </c>
      <c r="Q8" t="n">
        <v>596.6900000000001</v>
      </c>
      <c r="R8" t="n">
        <v>42.24</v>
      </c>
      <c r="S8" t="n">
        <v>26.8</v>
      </c>
      <c r="T8" t="n">
        <v>7687.07</v>
      </c>
      <c r="U8" t="n">
        <v>0.63</v>
      </c>
      <c r="V8" t="n">
        <v>0.92</v>
      </c>
      <c r="W8" t="n">
        <v>0.14</v>
      </c>
      <c r="X8" t="n">
        <v>0.48</v>
      </c>
      <c r="Y8" t="n">
        <v>1</v>
      </c>
      <c r="Z8" t="n">
        <v>10</v>
      </c>
      <c r="AA8" t="n">
        <v>71.70834185261727</v>
      </c>
      <c r="AB8" t="n">
        <v>98.11451687148342</v>
      </c>
      <c r="AC8" t="n">
        <v>88.7506050858827</v>
      </c>
      <c r="AD8" t="n">
        <v>71708.34185261726</v>
      </c>
      <c r="AE8" t="n">
        <v>98114.51687148341</v>
      </c>
      <c r="AF8" t="n">
        <v>2.271376782779564e-06</v>
      </c>
      <c r="AG8" t="n">
        <v>0.2308333333333333</v>
      </c>
      <c r="AH8" t="n">
        <v>88750.60508588269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9.1515</v>
      </c>
      <c r="E9" t="n">
        <v>10.93</v>
      </c>
      <c r="F9" t="n">
        <v>8.26</v>
      </c>
      <c r="G9" t="n">
        <v>23.6</v>
      </c>
      <c r="H9" t="n">
        <v>0.38</v>
      </c>
      <c r="I9" t="n">
        <v>21</v>
      </c>
      <c r="J9" t="n">
        <v>126.94</v>
      </c>
      <c r="K9" t="n">
        <v>45</v>
      </c>
      <c r="L9" t="n">
        <v>2.75</v>
      </c>
      <c r="M9" t="n">
        <v>19</v>
      </c>
      <c r="N9" t="n">
        <v>19.19</v>
      </c>
      <c r="O9" t="n">
        <v>15889.69</v>
      </c>
      <c r="P9" t="n">
        <v>75.73999999999999</v>
      </c>
      <c r="Q9" t="n">
        <v>596.65</v>
      </c>
      <c r="R9" t="n">
        <v>39.89</v>
      </c>
      <c r="S9" t="n">
        <v>26.8</v>
      </c>
      <c r="T9" t="n">
        <v>6528.92</v>
      </c>
      <c r="U9" t="n">
        <v>0.67</v>
      </c>
      <c r="V9" t="n">
        <v>0.93</v>
      </c>
      <c r="W9" t="n">
        <v>0.14</v>
      </c>
      <c r="X9" t="n">
        <v>0.41</v>
      </c>
      <c r="Y9" t="n">
        <v>1</v>
      </c>
      <c r="Z9" t="n">
        <v>10</v>
      </c>
      <c r="AA9" t="n">
        <v>69.52201315488769</v>
      </c>
      <c r="AB9" t="n">
        <v>95.12308549323653</v>
      </c>
      <c r="AC9" t="n">
        <v>86.04467171987442</v>
      </c>
      <c r="AD9" t="n">
        <v>69522.01315488768</v>
      </c>
      <c r="AE9" t="n">
        <v>95123.08549323653</v>
      </c>
      <c r="AF9" t="n">
        <v>2.302116955645198e-06</v>
      </c>
      <c r="AG9" t="n">
        <v>0.2277083333333333</v>
      </c>
      <c r="AH9" t="n">
        <v>86044.67171987442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9.263500000000001</v>
      </c>
      <c r="E10" t="n">
        <v>10.8</v>
      </c>
      <c r="F10" t="n">
        <v>8.18</v>
      </c>
      <c r="G10" t="n">
        <v>25.82</v>
      </c>
      <c r="H10" t="n">
        <v>0.42</v>
      </c>
      <c r="I10" t="n">
        <v>19</v>
      </c>
      <c r="J10" t="n">
        <v>127.27</v>
      </c>
      <c r="K10" t="n">
        <v>45</v>
      </c>
      <c r="L10" t="n">
        <v>3</v>
      </c>
      <c r="M10" t="n">
        <v>17</v>
      </c>
      <c r="N10" t="n">
        <v>19.27</v>
      </c>
      <c r="O10" t="n">
        <v>15930.42</v>
      </c>
      <c r="P10" t="n">
        <v>73.65000000000001</v>
      </c>
      <c r="Q10" t="n">
        <v>596.61</v>
      </c>
      <c r="R10" t="n">
        <v>37.06</v>
      </c>
      <c r="S10" t="n">
        <v>26.8</v>
      </c>
      <c r="T10" t="n">
        <v>5123.52</v>
      </c>
      <c r="U10" t="n">
        <v>0.72</v>
      </c>
      <c r="V10" t="n">
        <v>0.9399999999999999</v>
      </c>
      <c r="W10" t="n">
        <v>0.14</v>
      </c>
      <c r="X10" t="n">
        <v>0.32</v>
      </c>
      <c r="Y10" t="n">
        <v>1</v>
      </c>
      <c r="Z10" t="n">
        <v>10</v>
      </c>
      <c r="AA10" t="n">
        <v>67.26356472246511</v>
      </c>
      <c r="AB10" t="n">
        <v>92.03297671228462</v>
      </c>
      <c r="AC10" t="n">
        <v>83.24947858398066</v>
      </c>
      <c r="AD10" t="n">
        <v>67263.5647224651</v>
      </c>
      <c r="AE10" t="n">
        <v>92032.97671228462</v>
      </c>
      <c r="AF10" t="n">
        <v>2.330291254834649e-06</v>
      </c>
      <c r="AG10" t="n">
        <v>0.225</v>
      </c>
      <c r="AH10" t="n">
        <v>83249.47858398066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9.2851</v>
      </c>
      <c r="E11" t="n">
        <v>10.77</v>
      </c>
      <c r="F11" t="n">
        <v>8.199999999999999</v>
      </c>
      <c r="G11" t="n">
        <v>28.95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72.67</v>
      </c>
      <c r="Q11" t="n">
        <v>596.63</v>
      </c>
      <c r="R11" t="n">
        <v>38.29</v>
      </c>
      <c r="S11" t="n">
        <v>26.8</v>
      </c>
      <c r="T11" t="n">
        <v>5749.68</v>
      </c>
      <c r="U11" t="n">
        <v>0.7</v>
      </c>
      <c r="V11" t="n">
        <v>0.9399999999999999</v>
      </c>
      <c r="W11" t="n">
        <v>0.14</v>
      </c>
      <c r="X11" t="n">
        <v>0.35</v>
      </c>
      <c r="Y11" t="n">
        <v>1</v>
      </c>
      <c r="Z11" t="n">
        <v>10</v>
      </c>
      <c r="AA11" t="n">
        <v>66.58849382514558</v>
      </c>
      <c r="AB11" t="n">
        <v>91.10931492854642</v>
      </c>
      <c r="AC11" t="n">
        <v>82.41396978451471</v>
      </c>
      <c r="AD11" t="n">
        <v>66588.49382514558</v>
      </c>
      <c r="AE11" t="n">
        <v>91109.31492854643</v>
      </c>
      <c r="AF11" t="n">
        <v>2.335724869678329e-06</v>
      </c>
      <c r="AG11" t="n">
        <v>0.224375</v>
      </c>
      <c r="AH11" t="n">
        <v>82413.9697845147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9.341699999999999</v>
      </c>
      <c r="E12" t="n">
        <v>10.7</v>
      </c>
      <c r="F12" t="n">
        <v>8.16</v>
      </c>
      <c r="G12" t="n">
        <v>30.61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71.43000000000001</v>
      </c>
      <c r="Q12" t="n">
        <v>596.63</v>
      </c>
      <c r="R12" t="n">
        <v>36.95</v>
      </c>
      <c r="S12" t="n">
        <v>26.8</v>
      </c>
      <c r="T12" t="n">
        <v>5081.79</v>
      </c>
      <c r="U12" t="n">
        <v>0.73</v>
      </c>
      <c r="V12" t="n">
        <v>0.9399999999999999</v>
      </c>
      <c r="W12" t="n">
        <v>0.13</v>
      </c>
      <c r="X12" t="n">
        <v>0.31</v>
      </c>
      <c r="Y12" t="n">
        <v>1</v>
      </c>
      <c r="Z12" t="n">
        <v>10</v>
      </c>
      <c r="AA12" t="n">
        <v>65.36806070103314</v>
      </c>
      <c r="AB12" t="n">
        <v>89.43946448642716</v>
      </c>
      <c r="AC12" t="n">
        <v>80.90348752494093</v>
      </c>
      <c r="AD12" t="n">
        <v>65368.06070103314</v>
      </c>
      <c r="AE12" t="n">
        <v>89439.46448642715</v>
      </c>
      <c r="AF12" t="n">
        <v>2.349962953018712e-06</v>
      </c>
      <c r="AG12" t="n">
        <v>0.2229166666666667</v>
      </c>
      <c r="AH12" t="n">
        <v>80903.48752494092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9.3889</v>
      </c>
      <c r="E13" t="n">
        <v>10.65</v>
      </c>
      <c r="F13" t="n">
        <v>8.140000000000001</v>
      </c>
      <c r="G13" t="n">
        <v>32.54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69.81999999999999</v>
      </c>
      <c r="Q13" t="n">
        <v>596.63</v>
      </c>
      <c r="R13" t="n">
        <v>36.12</v>
      </c>
      <c r="S13" t="n">
        <v>26.8</v>
      </c>
      <c r="T13" t="n">
        <v>4675.1</v>
      </c>
      <c r="U13" t="n">
        <v>0.74</v>
      </c>
      <c r="V13" t="n">
        <v>0.9399999999999999</v>
      </c>
      <c r="W13" t="n">
        <v>0.13</v>
      </c>
      <c r="X13" t="n">
        <v>0.28</v>
      </c>
      <c r="Y13" t="n">
        <v>1</v>
      </c>
      <c r="Z13" t="n">
        <v>10</v>
      </c>
      <c r="AA13" t="n">
        <v>64.06297731441821</v>
      </c>
      <c r="AB13" t="n">
        <v>87.65379182064602</v>
      </c>
      <c r="AC13" t="n">
        <v>79.28823695217405</v>
      </c>
      <c r="AD13" t="n">
        <v>64062.97731441821</v>
      </c>
      <c r="AE13" t="n">
        <v>87653.79182064602</v>
      </c>
      <c r="AF13" t="n">
        <v>2.361836407677124e-06</v>
      </c>
      <c r="AG13" t="n">
        <v>0.221875</v>
      </c>
      <c r="AH13" t="n">
        <v>79288.23695217405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9.4206</v>
      </c>
      <c r="E14" t="n">
        <v>10.62</v>
      </c>
      <c r="F14" t="n">
        <v>8.119999999999999</v>
      </c>
      <c r="G14" t="n">
        <v>34.82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67.62</v>
      </c>
      <c r="Q14" t="n">
        <v>596.61</v>
      </c>
      <c r="R14" t="n">
        <v>35.81</v>
      </c>
      <c r="S14" t="n">
        <v>26.8</v>
      </c>
      <c r="T14" t="n">
        <v>4522.34</v>
      </c>
      <c r="U14" t="n">
        <v>0.75</v>
      </c>
      <c r="V14" t="n">
        <v>0.9399999999999999</v>
      </c>
      <c r="W14" t="n">
        <v>0.13</v>
      </c>
      <c r="X14" t="n">
        <v>0.27</v>
      </c>
      <c r="Y14" t="n">
        <v>1</v>
      </c>
      <c r="Z14" t="n">
        <v>10</v>
      </c>
      <c r="AA14" t="n">
        <v>62.53088938050409</v>
      </c>
      <c r="AB14" t="n">
        <v>85.55752151851644</v>
      </c>
      <c r="AC14" t="n">
        <v>77.39203174554522</v>
      </c>
      <c r="AD14" t="n">
        <v>62530.88938050409</v>
      </c>
      <c r="AE14" t="n">
        <v>85557.52151851644</v>
      </c>
      <c r="AF14" t="n">
        <v>2.36981074057271e-06</v>
      </c>
      <c r="AG14" t="n">
        <v>0.22125</v>
      </c>
      <c r="AH14" t="n">
        <v>77392.03174554523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9.4787</v>
      </c>
      <c r="E15" t="n">
        <v>10.55</v>
      </c>
      <c r="F15" t="n">
        <v>8.09</v>
      </c>
      <c r="G15" t="n">
        <v>37.32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10</v>
      </c>
      <c r="N15" t="n">
        <v>19.68</v>
      </c>
      <c r="O15" t="n">
        <v>16134.46</v>
      </c>
      <c r="P15" t="n">
        <v>66.33</v>
      </c>
      <c r="Q15" t="n">
        <v>596.62</v>
      </c>
      <c r="R15" t="n">
        <v>34.67</v>
      </c>
      <c r="S15" t="n">
        <v>26.8</v>
      </c>
      <c r="T15" t="n">
        <v>3956.25</v>
      </c>
      <c r="U15" t="n">
        <v>0.77</v>
      </c>
      <c r="V15" t="n">
        <v>0.95</v>
      </c>
      <c r="W15" t="n">
        <v>0.12</v>
      </c>
      <c r="X15" t="n">
        <v>0.23</v>
      </c>
      <c r="Y15" t="n">
        <v>1</v>
      </c>
      <c r="Z15" t="n">
        <v>10</v>
      </c>
      <c r="AA15" t="n">
        <v>61.33961892546522</v>
      </c>
      <c r="AB15" t="n">
        <v>83.92757272678975</v>
      </c>
      <c r="AC15" t="n">
        <v>75.91764297885292</v>
      </c>
      <c r="AD15" t="n">
        <v>61339.61892546523</v>
      </c>
      <c r="AE15" t="n">
        <v>83927.57272678975</v>
      </c>
      <c r="AF15" t="n">
        <v>2.384426158277237e-06</v>
      </c>
      <c r="AG15" t="n">
        <v>0.2197916666666667</v>
      </c>
      <c r="AH15" t="n">
        <v>75917.64297885292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9.497400000000001</v>
      </c>
      <c r="E16" t="n">
        <v>10.53</v>
      </c>
      <c r="F16" t="n">
        <v>8.09</v>
      </c>
      <c r="G16" t="n">
        <v>40.45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6</v>
      </c>
      <c r="N16" t="n">
        <v>19.76</v>
      </c>
      <c r="O16" t="n">
        <v>16175.36</v>
      </c>
      <c r="P16" t="n">
        <v>65.5</v>
      </c>
      <c r="Q16" t="n">
        <v>596.62</v>
      </c>
      <c r="R16" t="n">
        <v>34.55</v>
      </c>
      <c r="S16" t="n">
        <v>26.8</v>
      </c>
      <c r="T16" t="n">
        <v>3902.21</v>
      </c>
      <c r="U16" t="n">
        <v>0.78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60.74653678043603</v>
      </c>
      <c r="AB16" t="n">
        <v>83.11609157102362</v>
      </c>
      <c r="AC16" t="n">
        <v>75.18360844567188</v>
      </c>
      <c r="AD16" t="n">
        <v>60746.53678043603</v>
      </c>
      <c r="AE16" t="n">
        <v>83116.09157102361</v>
      </c>
      <c r="AF16" t="n">
        <v>2.389130260016904e-06</v>
      </c>
      <c r="AG16" t="n">
        <v>0.219375</v>
      </c>
      <c r="AH16" t="n">
        <v>75183.60844567188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9.5022</v>
      </c>
      <c r="E17" t="n">
        <v>10.52</v>
      </c>
      <c r="F17" t="n">
        <v>8.09</v>
      </c>
      <c r="G17" t="n">
        <v>40.42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3</v>
      </c>
      <c r="N17" t="n">
        <v>19.84</v>
      </c>
      <c r="O17" t="n">
        <v>16216.29</v>
      </c>
      <c r="P17" t="n">
        <v>64.75</v>
      </c>
      <c r="Q17" t="n">
        <v>596.64</v>
      </c>
      <c r="R17" t="n">
        <v>34.23</v>
      </c>
      <c r="S17" t="n">
        <v>26.8</v>
      </c>
      <c r="T17" t="n">
        <v>3745.07</v>
      </c>
      <c r="U17" t="n">
        <v>0.78</v>
      </c>
      <c r="V17" t="n">
        <v>0.95</v>
      </c>
      <c r="W17" t="n">
        <v>0.14</v>
      </c>
      <c r="X17" t="n">
        <v>0.23</v>
      </c>
      <c r="Y17" t="n">
        <v>1</v>
      </c>
      <c r="Z17" t="n">
        <v>10</v>
      </c>
      <c r="AA17" t="n">
        <v>60.28676118083304</v>
      </c>
      <c r="AB17" t="n">
        <v>82.48700631177923</v>
      </c>
      <c r="AC17" t="n">
        <v>74.61456220064287</v>
      </c>
      <c r="AD17" t="n">
        <v>60286.76118083304</v>
      </c>
      <c r="AE17" t="n">
        <v>82487.00631177923</v>
      </c>
      <c r="AF17" t="n">
        <v>2.390337729982167e-06</v>
      </c>
      <c r="AG17" t="n">
        <v>0.2191666666666666</v>
      </c>
      <c r="AH17" t="n">
        <v>74614.56220064286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9.547599999999999</v>
      </c>
      <c r="E18" t="n">
        <v>10.47</v>
      </c>
      <c r="F18" t="n">
        <v>8.06</v>
      </c>
      <c r="G18" t="n">
        <v>43.97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64.31</v>
      </c>
      <c r="Q18" t="n">
        <v>596.64</v>
      </c>
      <c r="R18" t="n">
        <v>33.31</v>
      </c>
      <c r="S18" t="n">
        <v>26.8</v>
      </c>
      <c r="T18" t="n">
        <v>3289.85</v>
      </c>
      <c r="U18" t="n">
        <v>0.8</v>
      </c>
      <c r="V18" t="n">
        <v>0.95</v>
      </c>
      <c r="W18" t="n">
        <v>0.14</v>
      </c>
      <c r="X18" t="n">
        <v>0.21</v>
      </c>
      <c r="Y18" t="n">
        <v>1</v>
      </c>
      <c r="Z18" t="n">
        <v>10</v>
      </c>
      <c r="AA18" t="n">
        <v>59.68065155670011</v>
      </c>
      <c r="AB18" t="n">
        <v>81.65770038437154</v>
      </c>
      <c r="AC18" t="n">
        <v>73.86440406700851</v>
      </c>
      <c r="AD18" t="n">
        <v>59680.6515567001</v>
      </c>
      <c r="AE18" t="n">
        <v>81657.70038437154</v>
      </c>
      <c r="AF18" t="n">
        <v>2.401758383403605e-06</v>
      </c>
      <c r="AG18" t="n">
        <v>0.218125</v>
      </c>
      <c r="AH18" t="n">
        <v>73864.40406700851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5.0656</v>
      </c>
      <c r="E2" t="n">
        <v>19.74</v>
      </c>
      <c r="F2" t="n">
        <v>10.47</v>
      </c>
      <c r="G2" t="n">
        <v>4.95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175.06</v>
      </c>
      <c r="Q2" t="n">
        <v>596.85</v>
      </c>
      <c r="R2" t="n">
        <v>109.18</v>
      </c>
      <c r="S2" t="n">
        <v>26.8</v>
      </c>
      <c r="T2" t="n">
        <v>40644.75</v>
      </c>
      <c r="U2" t="n">
        <v>0.25</v>
      </c>
      <c r="V2" t="n">
        <v>0.73</v>
      </c>
      <c r="W2" t="n">
        <v>0.31</v>
      </c>
      <c r="X2" t="n">
        <v>2.61</v>
      </c>
      <c r="Y2" t="n">
        <v>1</v>
      </c>
      <c r="Z2" t="n">
        <v>10</v>
      </c>
      <c r="AA2" t="n">
        <v>261.2013511704041</v>
      </c>
      <c r="AB2" t="n">
        <v>357.3872120616816</v>
      </c>
      <c r="AC2" t="n">
        <v>323.2786781386163</v>
      </c>
      <c r="AD2" t="n">
        <v>261201.3511704041</v>
      </c>
      <c r="AE2" t="n">
        <v>357387.2120616816</v>
      </c>
      <c r="AF2" t="n">
        <v>1.126257544199227e-06</v>
      </c>
      <c r="AG2" t="n">
        <v>0.4112499999999999</v>
      </c>
      <c r="AH2" t="n">
        <v>323278.6781386163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5.7341</v>
      </c>
      <c r="E3" t="n">
        <v>17.44</v>
      </c>
      <c r="F3" t="n">
        <v>9.779999999999999</v>
      </c>
      <c r="G3" t="n">
        <v>6.18</v>
      </c>
      <c r="H3" t="n">
        <v>0.08</v>
      </c>
      <c r="I3" t="n">
        <v>95</v>
      </c>
      <c r="J3" t="n">
        <v>263.79</v>
      </c>
      <c r="K3" t="n">
        <v>59.89</v>
      </c>
      <c r="L3" t="n">
        <v>1.25</v>
      </c>
      <c r="M3" t="n">
        <v>93</v>
      </c>
      <c r="N3" t="n">
        <v>67.65000000000001</v>
      </c>
      <c r="O3" t="n">
        <v>32767.75</v>
      </c>
      <c r="P3" t="n">
        <v>163.1</v>
      </c>
      <c r="Q3" t="n">
        <v>596.77</v>
      </c>
      <c r="R3" t="n">
        <v>87.91</v>
      </c>
      <c r="S3" t="n">
        <v>26.8</v>
      </c>
      <c r="T3" t="n">
        <v>30166.21</v>
      </c>
      <c r="U3" t="n">
        <v>0.3</v>
      </c>
      <c r="V3" t="n">
        <v>0.78</v>
      </c>
      <c r="W3" t="n">
        <v>0.25</v>
      </c>
      <c r="X3" t="n">
        <v>1.93</v>
      </c>
      <c r="Y3" t="n">
        <v>1</v>
      </c>
      <c r="Z3" t="n">
        <v>10</v>
      </c>
      <c r="AA3" t="n">
        <v>215.5308092351289</v>
      </c>
      <c r="AB3" t="n">
        <v>294.8987617435905</v>
      </c>
      <c r="AC3" t="n">
        <v>266.7540378158807</v>
      </c>
      <c r="AD3" t="n">
        <v>215530.8092351289</v>
      </c>
      <c r="AE3" t="n">
        <v>294898.7617435905</v>
      </c>
      <c r="AF3" t="n">
        <v>1.274888144384236e-06</v>
      </c>
      <c r="AG3" t="n">
        <v>0.3633333333333333</v>
      </c>
      <c r="AH3" t="n">
        <v>266754.0378158807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6.2197</v>
      </c>
      <c r="E4" t="n">
        <v>16.08</v>
      </c>
      <c r="F4" t="n">
        <v>9.380000000000001</v>
      </c>
      <c r="G4" t="n">
        <v>7.41</v>
      </c>
      <c r="H4" t="n">
        <v>0.1</v>
      </c>
      <c r="I4" t="n">
        <v>76</v>
      </c>
      <c r="J4" t="n">
        <v>264.25</v>
      </c>
      <c r="K4" t="n">
        <v>59.89</v>
      </c>
      <c r="L4" t="n">
        <v>1.5</v>
      </c>
      <c r="M4" t="n">
        <v>74</v>
      </c>
      <c r="N4" t="n">
        <v>67.87</v>
      </c>
      <c r="O4" t="n">
        <v>32825.49</v>
      </c>
      <c r="P4" t="n">
        <v>155.94</v>
      </c>
      <c r="Q4" t="n">
        <v>596.7</v>
      </c>
      <c r="R4" t="n">
        <v>74.95999999999999</v>
      </c>
      <c r="S4" t="n">
        <v>26.8</v>
      </c>
      <c r="T4" t="n">
        <v>23789.83</v>
      </c>
      <c r="U4" t="n">
        <v>0.36</v>
      </c>
      <c r="V4" t="n">
        <v>0.82</v>
      </c>
      <c r="W4" t="n">
        <v>0.23</v>
      </c>
      <c r="X4" t="n">
        <v>1.53</v>
      </c>
      <c r="Y4" t="n">
        <v>1</v>
      </c>
      <c r="Z4" t="n">
        <v>10</v>
      </c>
      <c r="AA4" t="n">
        <v>190.3971474836113</v>
      </c>
      <c r="AB4" t="n">
        <v>260.5097769162813</v>
      </c>
      <c r="AC4" t="n">
        <v>235.6470894352358</v>
      </c>
      <c r="AD4" t="n">
        <v>190397.1474836113</v>
      </c>
      <c r="AE4" t="n">
        <v>260509.7769162813</v>
      </c>
      <c r="AF4" t="n">
        <v>1.382853768093796e-06</v>
      </c>
      <c r="AG4" t="n">
        <v>0.335</v>
      </c>
      <c r="AH4" t="n">
        <v>235647.0894352357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6.5995</v>
      </c>
      <c r="E5" t="n">
        <v>15.15</v>
      </c>
      <c r="F5" t="n">
        <v>9.109999999999999</v>
      </c>
      <c r="G5" t="n">
        <v>8.68</v>
      </c>
      <c r="H5" t="n">
        <v>0.12</v>
      </c>
      <c r="I5" t="n">
        <v>63</v>
      </c>
      <c r="J5" t="n">
        <v>264.72</v>
      </c>
      <c r="K5" t="n">
        <v>59.89</v>
      </c>
      <c r="L5" t="n">
        <v>1.75</v>
      </c>
      <c r="M5" t="n">
        <v>61</v>
      </c>
      <c r="N5" t="n">
        <v>68.09</v>
      </c>
      <c r="O5" t="n">
        <v>32883.31</v>
      </c>
      <c r="P5" t="n">
        <v>151.03</v>
      </c>
      <c r="Q5" t="n">
        <v>596.87</v>
      </c>
      <c r="R5" t="n">
        <v>66.58</v>
      </c>
      <c r="S5" t="n">
        <v>26.8</v>
      </c>
      <c r="T5" t="n">
        <v>19664.34</v>
      </c>
      <c r="U5" t="n">
        <v>0.4</v>
      </c>
      <c r="V5" t="n">
        <v>0.84</v>
      </c>
      <c r="W5" t="n">
        <v>0.21</v>
      </c>
      <c r="X5" t="n">
        <v>1.26</v>
      </c>
      <c r="Y5" t="n">
        <v>1</v>
      </c>
      <c r="Z5" t="n">
        <v>10</v>
      </c>
      <c r="AA5" t="n">
        <v>174.1046713883561</v>
      </c>
      <c r="AB5" t="n">
        <v>238.2176923494475</v>
      </c>
      <c r="AC5" t="n">
        <v>215.4825301323162</v>
      </c>
      <c r="AD5" t="n">
        <v>174104.671388356</v>
      </c>
      <c r="AE5" t="n">
        <v>238217.6923494475</v>
      </c>
      <c r="AF5" t="n">
        <v>1.467296403771083e-06</v>
      </c>
      <c r="AG5" t="n">
        <v>0.315625</v>
      </c>
      <c r="AH5" t="n">
        <v>215482.5301323162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6.8988</v>
      </c>
      <c r="E6" t="n">
        <v>14.5</v>
      </c>
      <c r="F6" t="n">
        <v>8.91</v>
      </c>
      <c r="G6" t="n">
        <v>9.9</v>
      </c>
      <c r="H6" t="n">
        <v>0.13</v>
      </c>
      <c r="I6" t="n">
        <v>54</v>
      </c>
      <c r="J6" t="n">
        <v>265.19</v>
      </c>
      <c r="K6" t="n">
        <v>59.89</v>
      </c>
      <c r="L6" t="n">
        <v>2</v>
      </c>
      <c r="M6" t="n">
        <v>52</v>
      </c>
      <c r="N6" t="n">
        <v>68.31</v>
      </c>
      <c r="O6" t="n">
        <v>32941.21</v>
      </c>
      <c r="P6" t="n">
        <v>147.28</v>
      </c>
      <c r="Q6" t="n">
        <v>596.7</v>
      </c>
      <c r="R6" t="n">
        <v>60.25</v>
      </c>
      <c r="S6" t="n">
        <v>26.8</v>
      </c>
      <c r="T6" t="n">
        <v>16541.94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162.6868372741384</v>
      </c>
      <c r="AB6" t="n">
        <v>222.5953079950924</v>
      </c>
      <c r="AC6" t="n">
        <v>201.3511242145816</v>
      </c>
      <c r="AD6" t="n">
        <v>162686.8372741384</v>
      </c>
      <c r="AE6" t="n">
        <v>222595.3079950924</v>
      </c>
      <c r="AF6" t="n">
        <v>1.533841113771641e-06</v>
      </c>
      <c r="AG6" t="n">
        <v>0.3020833333333333</v>
      </c>
      <c r="AH6" t="n">
        <v>201351.1242145816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7.1444</v>
      </c>
      <c r="E7" t="n">
        <v>14</v>
      </c>
      <c r="F7" t="n">
        <v>8.77</v>
      </c>
      <c r="G7" t="n">
        <v>11.19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144.43</v>
      </c>
      <c r="Q7" t="n">
        <v>596.67</v>
      </c>
      <c r="R7" t="n">
        <v>55.66</v>
      </c>
      <c r="S7" t="n">
        <v>26.8</v>
      </c>
      <c r="T7" t="n">
        <v>14283.62</v>
      </c>
      <c r="U7" t="n">
        <v>0.48</v>
      </c>
      <c r="V7" t="n">
        <v>0.88</v>
      </c>
      <c r="W7" t="n">
        <v>0.18</v>
      </c>
      <c r="X7" t="n">
        <v>0.91</v>
      </c>
      <c r="Y7" t="n">
        <v>1</v>
      </c>
      <c r="Z7" t="n">
        <v>10</v>
      </c>
      <c r="AA7" t="n">
        <v>154.3184007662192</v>
      </c>
      <c r="AB7" t="n">
        <v>211.1452439756003</v>
      </c>
      <c r="AC7" t="n">
        <v>190.9938382348404</v>
      </c>
      <c r="AD7" t="n">
        <v>154318.4007662192</v>
      </c>
      <c r="AE7" t="n">
        <v>211145.2439756003</v>
      </c>
      <c r="AF7" t="n">
        <v>1.588446462171699e-06</v>
      </c>
      <c r="AG7" t="n">
        <v>0.2916666666666667</v>
      </c>
      <c r="AH7" t="n">
        <v>190993.8382348404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7.3339</v>
      </c>
      <c r="E8" t="n">
        <v>13.64</v>
      </c>
      <c r="F8" t="n">
        <v>8.66</v>
      </c>
      <c r="G8" t="n">
        <v>12.37</v>
      </c>
      <c r="H8" t="n">
        <v>0.17</v>
      </c>
      <c r="I8" t="n">
        <v>42</v>
      </c>
      <c r="J8" t="n">
        <v>266.13</v>
      </c>
      <c r="K8" t="n">
        <v>59.89</v>
      </c>
      <c r="L8" t="n">
        <v>2.5</v>
      </c>
      <c r="M8" t="n">
        <v>40</v>
      </c>
      <c r="N8" t="n">
        <v>68.75</v>
      </c>
      <c r="O8" t="n">
        <v>33057.26</v>
      </c>
      <c r="P8" t="n">
        <v>142.24</v>
      </c>
      <c r="Q8" t="n">
        <v>596.73</v>
      </c>
      <c r="R8" t="n">
        <v>52.2</v>
      </c>
      <c r="S8" t="n">
        <v>26.8</v>
      </c>
      <c r="T8" t="n">
        <v>12578.93</v>
      </c>
      <c r="U8" t="n">
        <v>0.51</v>
      </c>
      <c r="V8" t="n">
        <v>0.89</v>
      </c>
      <c r="W8" t="n">
        <v>0.18</v>
      </c>
      <c r="X8" t="n">
        <v>0.8</v>
      </c>
      <c r="Y8" t="n">
        <v>1</v>
      </c>
      <c r="Z8" t="n">
        <v>10</v>
      </c>
      <c r="AA8" t="n">
        <v>148.2423975930241</v>
      </c>
      <c r="AB8" t="n">
        <v>202.8317883796972</v>
      </c>
      <c r="AC8" t="n">
        <v>183.4738071729995</v>
      </c>
      <c r="AD8" t="n">
        <v>148242.3975930241</v>
      </c>
      <c r="AE8" t="n">
        <v>202831.7883796972</v>
      </c>
      <c r="AF8" t="n">
        <v>1.63057884621816e-06</v>
      </c>
      <c r="AG8" t="n">
        <v>0.2841666666666667</v>
      </c>
      <c r="AH8" t="n">
        <v>183473.8071729995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7.5158</v>
      </c>
      <c r="E9" t="n">
        <v>13.31</v>
      </c>
      <c r="F9" t="n">
        <v>8.529999999999999</v>
      </c>
      <c r="G9" t="n">
        <v>13.47</v>
      </c>
      <c r="H9" t="n">
        <v>0.18</v>
      </c>
      <c r="I9" t="n">
        <v>38</v>
      </c>
      <c r="J9" t="n">
        <v>266.6</v>
      </c>
      <c r="K9" t="n">
        <v>59.89</v>
      </c>
      <c r="L9" t="n">
        <v>2.75</v>
      </c>
      <c r="M9" t="n">
        <v>36</v>
      </c>
      <c r="N9" t="n">
        <v>68.97</v>
      </c>
      <c r="O9" t="n">
        <v>33115.41</v>
      </c>
      <c r="P9" t="n">
        <v>139.62</v>
      </c>
      <c r="Q9" t="n">
        <v>596.63</v>
      </c>
      <c r="R9" t="n">
        <v>47.99</v>
      </c>
      <c r="S9" t="n">
        <v>26.8</v>
      </c>
      <c r="T9" t="n">
        <v>10493.11</v>
      </c>
      <c r="U9" t="n">
        <v>0.5600000000000001</v>
      </c>
      <c r="V9" t="n">
        <v>0.9</v>
      </c>
      <c r="W9" t="n">
        <v>0.17</v>
      </c>
      <c r="X9" t="n">
        <v>0.68</v>
      </c>
      <c r="Y9" t="n">
        <v>1</v>
      </c>
      <c r="Z9" t="n">
        <v>10</v>
      </c>
      <c r="AA9" t="n">
        <v>142.2136505282212</v>
      </c>
      <c r="AB9" t="n">
        <v>194.5829906760888</v>
      </c>
      <c r="AC9" t="n">
        <v>176.0122631449605</v>
      </c>
      <c r="AD9" t="n">
        <v>142213.6505282212</v>
      </c>
      <c r="AE9" t="n">
        <v>194582.9906760888</v>
      </c>
      <c r="AF9" t="n">
        <v>1.671021488213154e-06</v>
      </c>
      <c r="AG9" t="n">
        <v>0.2772916666666667</v>
      </c>
      <c r="AH9" t="n">
        <v>176012.2631449605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7.5815</v>
      </c>
      <c r="E10" t="n">
        <v>13.19</v>
      </c>
      <c r="F10" t="n">
        <v>8.57</v>
      </c>
      <c r="G10" t="n">
        <v>14.69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139.91</v>
      </c>
      <c r="Q10" t="n">
        <v>596.67</v>
      </c>
      <c r="R10" t="n">
        <v>50.41</v>
      </c>
      <c r="S10" t="n">
        <v>26.8</v>
      </c>
      <c r="T10" t="n">
        <v>11718.89</v>
      </c>
      <c r="U10" t="n">
        <v>0.53</v>
      </c>
      <c r="V10" t="n">
        <v>0.9</v>
      </c>
      <c r="W10" t="n">
        <v>0.14</v>
      </c>
      <c r="X10" t="n">
        <v>0.71</v>
      </c>
      <c r="Y10" t="n">
        <v>1</v>
      </c>
      <c r="Z10" t="n">
        <v>10</v>
      </c>
      <c r="AA10" t="n">
        <v>141.3810913088845</v>
      </c>
      <c r="AB10" t="n">
        <v>193.4438464222724</v>
      </c>
      <c r="AC10" t="n">
        <v>174.981837219929</v>
      </c>
      <c r="AD10" t="n">
        <v>141381.0913088845</v>
      </c>
      <c r="AE10" t="n">
        <v>193443.8464222724</v>
      </c>
      <c r="AF10" t="n">
        <v>1.68562886357913e-06</v>
      </c>
      <c r="AG10" t="n">
        <v>0.2747916666666667</v>
      </c>
      <c r="AH10" t="n">
        <v>174981.837219929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7.7007</v>
      </c>
      <c r="E11" t="n">
        <v>12.99</v>
      </c>
      <c r="F11" t="n">
        <v>8.52</v>
      </c>
      <c r="G11" t="n">
        <v>15.97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138.65</v>
      </c>
      <c r="Q11" t="n">
        <v>596.6900000000001</v>
      </c>
      <c r="R11" t="n">
        <v>47.94</v>
      </c>
      <c r="S11" t="n">
        <v>26.8</v>
      </c>
      <c r="T11" t="n">
        <v>10499.72</v>
      </c>
      <c r="U11" t="n">
        <v>0.5600000000000001</v>
      </c>
      <c r="V11" t="n">
        <v>0.9</v>
      </c>
      <c r="W11" t="n">
        <v>0.16</v>
      </c>
      <c r="X11" t="n">
        <v>0.66</v>
      </c>
      <c r="Y11" t="n">
        <v>1</v>
      </c>
      <c r="Z11" t="n">
        <v>10</v>
      </c>
      <c r="AA11" t="n">
        <v>138.1088712322253</v>
      </c>
      <c r="AB11" t="n">
        <v>188.9666505532282</v>
      </c>
      <c r="AC11" t="n">
        <v>170.9319386408411</v>
      </c>
      <c r="AD11" t="n">
        <v>138108.8712322253</v>
      </c>
      <c r="AE11" t="n">
        <v>188966.6505532282</v>
      </c>
      <c r="AF11" t="n">
        <v>1.712131133649516e-06</v>
      </c>
      <c r="AG11" t="n">
        <v>0.270625</v>
      </c>
      <c r="AH11" t="n">
        <v>170931.9386408411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7.8474</v>
      </c>
      <c r="E12" t="n">
        <v>12.74</v>
      </c>
      <c r="F12" t="n">
        <v>8.42</v>
      </c>
      <c r="G12" t="n">
        <v>17.43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136.79</v>
      </c>
      <c r="Q12" t="n">
        <v>596.64</v>
      </c>
      <c r="R12" t="n">
        <v>45.19</v>
      </c>
      <c r="S12" t="n">
        <v>26.8</v>
      </c>
      <c r="T12" t="n">
        <v>9140.450000000001</v>
      </c>
      <c r="U12" t="n">
        <v>0.59</v>
      </c>
      <c r="V12" t="n">
        <v>0.91</v>
      </c>
      <c r="W12" t="n">
        <v>0.15</v>
      </c>
      <c r="X12" t="n">
        <v>0.57</v>
      </c>
      <c r="Y12" t="n">
        <v>1</v>
      </c>
      <c r="Z12" t="n">
        <v>10</v>
      </c>
      <c r="AA12" t="n">
        <v>133.8372602379186</v>
      </c>
      <c r="AB12" t="n">
        <v>183.1220439406438</v>
      </c>
      <c r="AC12" t="n">
        <v>165.645133080403</v>
      </c>
      <c r="AD12" t="n">
        <v>133837.2602379186</v>
      </c>
      <c r="AE12" t="n">
        <v>183122.0439406438</v>
      </c>
      <c r="AF12" t="n">
        <v>1.744747601932449e-06</v>
      </c>
      <c r="AG12" t="n">
        <v>0.2654166666666667</v>
      </c>
      <c r="AH12" t="n">
        <v>165645.133080403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7.9351</v>
      </c>
      <c r="E13" t="n">
        <v>12.6</v>
      </c>
      <c r="F13" t="n">
        <v>8.380000000000001</v>
      </c>
      <c r="G13" t="n">
        <v>18.63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135.75</v>
      </c>
      <c r="Q13" t="n">
        <v>596.74</v>
      </c>
      <c r="R13" t="n">
        <v>43.71</v>
      </c>
      <c r="S13" t="n">
        <v>26.8</v>
      </c>
      <c r="T13" t="n">
        <v>8406.32</v>
      </c>
      <c r="U13" t="n">
        <v>0.61</v>
      </c>
      <c r="V13" t="n">
        <v>0.92</v>
      </c>
      <c r="W13" t="n">
        <v>0.15</v>
      </c>
      <c r="X13" t="n">
        <v>0.53</v>
      </c>
      <c r="Y13" t="n">
        <v>1</v>
      </c>
      <c r="Z13" t="n">
        <v>10</v>
      </c>
      <c r="AA13" t="n">
        <v>131.4929250317927</v>
      </c>
      <c r="AB13" t="n">
        <v>179.914421086854</v>
      </c>
      <c r="AC13" t="n">
        <v>162.743641249851</v>
      </c>
      <c r="AD13" t="n">
        <v>131492.9250317927</v>
      </c>
      <c r="AE13" t="n">
        <v>179914.421086854</v>
      </c>
      <c r="AF13" t="n">
        <v>1.764246335868463e-06</v>
      </c>
      <c r="AG13" t="n">
        <v>0.2625</v>
      </c>
      <c r="AH13" t="n">
        <v>162743.6412498509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8.369999999999999</v>
      </c>
      <c r="G14" t="n">
        <v>19.32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135.01</v>
      </c>
      <c r="Q14" t="n">
        <v>596.63</v>
      </c>
      <c r="R14" t="n">
        <v>43.41</v>
      </c>
      <c r="S14" t="n">
        <v>26.8</v>
      </c>
      <c r="T14" t="n">
        <v>8262.83</v>
      </c>
      <c r="U14" t="n">
        <v>0.62</v>
      </c>
      <c r="V14" t="n">
        <v>0.92</v>
      </c>
      <c r="W14" t="n">
        <v>0.15</v>
      </c>
      <c r="X14" t="n">
        <v>0.52</v>
      </c>
      <c r="Y14" t="n">
        <v>1</v>
      </c>
      <c r="Z14" t="n">
        <v>10</v>
      </c>
      <c r="AA14" t="n">
        <v>130.278653201164</v>
      </c>
      <c r="AB14" t="n">
        <v>178.2530007982963</v>
      </c>
      <c r="AC14" t="n">
        <v>161.2407845818147</v>
      </c>
      <c r="AD14" t="n">
        <v>130278.6532011641</v>
      </c>
      <c r="AE14" t="n">
        <v>178253.0007982963</v>
      </c>
      <c r="AF14" t="n">
        <v>1.77336204956717e-06</v>
      </c>
      <c r="AG14" t="n">
        <v>0.26125</v>
      </c>
      <c r="AH14" t="n">
        <v>161240.7845818147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8.33</v>
      </c>
      <c r="G15" t="n">
        <v>20.83</v>
      </c>
      <c r="H15" t="n">
        <v>0.28</v>
      </c>
      <c r="I15" t="n">
        <v>24</v>
      </c>
      <c r="J15" t="n">
        <v>269.45</v>
      </c>
      <c r="K15" t="n">
        <v>59.89</v>
      </c>
      <c r="L15" t="n">
        <v>4.25</v>
      </c>
      <c r="M15" t="n">
        <v>22</v>
      </c>
      <c r="N15" t="n">
        <v>70.31</v>
      </c>
      <c r="O15" t="n">
        <v>33466.11</v>
      </c>
      <c r="P15" t="n">
        <v>134.04</v>
      </c>
      <c r="Q15" t="n">
        <v>596.75</v>
      </c>
      <c r="R15" t="n">
        <v>42.16</v>
      </c>
      <c r="S15" t="n">
        <v>26.8</v>
      </c>
      <c r="T15" t="n">
        <v>7650.43</v>
      </c>
      <c r="U15" t="n">
        <v>0.64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128.023101698651</v>
      </c>
      <c r="AB15" t="n">
        <v>175.1668557246502</v>
      </c>
      <c r="AC15" t="n">
        <v>158.4491768625645</v>
      </c>
      <c r="AD15" t="n">
        <v>128023.101698651</v>
      </c>
      <c r="AE15" t="n">
        <v>175166.8557246502</v>
      </c>
      <c r="AF15" t="n">
        <v>1.793349919360188e-06</v>
      </c>
      <c r="AG15" t="n">
        <v>0.2583333333333334</v>
      </c>
      <c r="AH15" t="n">
        <v>158449.1768625645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8.119999999999999</v>
      </c>
      <c r="E16" t="n">
        <v>12.32</v>
      </c>
      <c r="F16" t="n">
        <v>8.300000000000001</v>
      </c>
      <c r="G16" t="n">
        <v>21.65</v>
      </c>
      <c r="H16" t="n">
        <v>0.3</v>
      </c>
      <c r="I16" t="n">
        <v>23</v>
      </c>
      <c r="J16" t="n">
        <v>269.92</v>
      </c>
      <c r="K16" t="n">
        <v>59.89</v>
      </c>
      <c r="L16" t="n">
        <v>4.5</v>
      </c>
      <c r="M16" t="n">
        <v>21</v>
      </c>
      <c r="N16" t="n">
        <v>70.54000000000001</v>
      </c>
      <c r="O16" t="n">
        <v>33524.86</v>
      </c>
      <c r="P16" t="n">
        <v>133</v>
      </c>
      <c r="Q16" t="n">
        <v>596.66</v>
      </c>
      <c r="R16" t="n">
        <v>41.31</v>
      </c>
      <c r="S16" t="n">
        <v>26.8</v>
      </c>
      <c r="T16" t="n">
        <v>7227.46</v>
      </c>
      <c r="U16" t="n">
        <v>0.65</v>
      </c>
      <c r="V16" t="n">
        <v>0.92</v>
      </c>
      <c r="W16" t="n">
        <v>0.14</v>
      </c>
      <c r="X16" t="n">
        <v>0.45</v>
      </c>
      <c r="Y16" t="n">
        <v>1</v>
      </c>
      <c r="Z16" t="n">
        <v>10</v>
      </c>
      <c r="AA16" t="n">
        <v>126.3611855186174</v>
      </c>
      <c r="AB16" t="n">
        <v>172.892948688562</v>
      </c>
      <c r="AC16" t="n">
        <v>156.3922883225512</v>
      </c>
      <c r="AD16" t="n">
        <v>126361.1855186174</v>
      </c>
      <c r="AE16" t="n">
        <v>172892.948688562</v>
      </c>
      <c r="AF16" t="n">
        <v>1.805355981304825e-06</v>
      </c>
      <c r="AG16" t="n">
        <v>0.2566666666666667</v>
      </c>
      <c r="AH16" t="n">
        <v>156392.2883225512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8.220700000000001</v>
      </c>
      <c r="E17" t="n">
        <v>12.16</v>
      </c>
      <c r="F17" t="n">
        <v>8.25</v>
      </c>
      <c r="G17" t="n">
        <v>23.57</v>
      </c>
      <c r="H17" t="n">
        <v>0.31</v>
      </c>
      <c r="I17" t="n">
        <v>21</v>
      </c>
      <c r="J17" t="n">
        <v>270.4</v>
      </c>
      <c r="K17" t="n">
        <v>59.89</v>
      </c>
      <c r="L17" t="n">
        <v>4.75</v>
      </c>
      <c r="M17" t="n">
        <v>19</v>
      </c>
      <c r="N17" t="n">
        <v>70.76000000000001</v>
      </c>
      <c r="O17" t="n">
        <v>33583.7</v>
      </c>
      <c r="P17" t="n">
        <v>132</v>
      </c>
      <c r="Q17" t="n">
        <v>596.62</v>
      </c>
      <c r="R17" t="n">
        <v>39.65</v>
      </c>
      <c r="S17" t="n">
        <v>26.8</v>
      </c>
      <c r="T17" t="n">
        <v>6407.66</v>
      </c>
      <c r="U17" t="n">
        <v>0.68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123.9653668162316</v>
      </c>
      <c r="AB17" t="n">
        <v>169.6148838438979</v>
      </c>
      <c r="AC17" t="n">
        <v>153.427077385868</v>
      </c>
      <c r="AD17" t="n">
        <v>123965.3668162316</v>
      </c>
      <c r="AE17" t="n">
        <v>169614.8838438979</v>
      </c>
      <c r="AF17" t="n">
        <v>1.827745063486771e-06</v>
      </c>
      <c r="AG17" t="n">
        <v>0.2533333333333334</v>
      </c>
      <c r="AH17" t="n">
        <v>153427.077385868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8.2683</v>
      </c>
      <c r="E18" t="n">
        <v>12.09</v>
      </c>
      <c r="F18" t="n">
        <v>8.23</v>
      </c>
      <c r="G18" t="n">
        <v>24.69</v>
      </c>
      <c r="H18" t="n">
        <v>0.33</v>
      </c>
      <c r="I18" t="n">
        <v>20</v>
      </c>
      <c r="J18" t="n">
        <v>270.88</v>
      </c>
      <c r="K18" t="n">
        <v>59.89</v>
      </c>
      <c r="L18" t="n">
        <v>5</v>
      </c>
      <c r="M18" t="n">
        <v>18</v>
      </c>
      <c r="N18" t="n">
        <v>70.98999999999999</v>
      </c>
      <c r="O18" t="n">
        <v>33642.62</v>
      </c>
      <c r="P18" t="n">
        <v>131.15</v>
      </c>
      <c r="Q18" t="n">
        <v>596.62</v>
      </c>
      <c r="R18" t="n">
        <v>39.02</v>
      </c>
      <c r="S18" t="n">
        <v>26.8</v>
      </c>
      <c r="T18" t="n">
        <v>6099.44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122.6200764735094</v>
      </c>
      <c r="AB18" t="n">
        <v>167.7741982469651</v>
      </c>
      <c r="AC18" t="n">
        <v>151.7620642388874</v>
      </c>
      <c r="AD18" t="n">
        <v>122620.0764735094</v>
      </c>
      <c r="AE18" t="n">
        <v>167774.1982469651</v>
      </c>
      <c r="AF18" t="n">
        <v>1.838328184756489e-06</v>
      </c>
      <c r="AG18" t="n">
        <v>0.251875</v>
      </c>
      <c r="AH18" t="n">
        <v>151762.0642388874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8.328099999999999</v>
      </c>
      <c r="E19" t="n">
        <v>12.01</v>
      </c>
      <c r="F19" t="n">
        <v>8.19</v>
      </c>
      <c r="G19" t="n">
        <v>25.88</v>
      </c>
      <c r="H19" t="n">
        <v>0.34</v>
      </c>
      <c r="I19" t="n">
        <v>19</v>
      </c>
      <c r="J19" t="n">
        <v>271.36</v>
      </c>
      <c r="K19" t="n">
        <v>59.89</v>
      </c>
      <c r="L19" t="n">
        <v>5.25</v>
      </c>
      <c r="M19" t="n">
        <v>17</v>
      </c>
      <c r="N19" t="n">
        <v>71.22</v>
      </c>
      <c r="O19" t="n">
        <v>33701.64</v>
      </c>
      <c r="P19" t="n">
        <v>130.23</v>
      </c>
      <c r="Q19" t="n">
        <v>596.61</v>
      </c>
      <c r="R19" t="n">
        <v>37.72</v>
      </c>
      <c r="S19" t="n">
        <v>26.8</v>
      </c>
      <c r="T19" t="n">
        <v>5451.82</v>
      </c>
      <c r="U19" t="n">
        <v>0.71</v>
      </c>
      <c r="V19" t="n">
        <v>0.9399999999999999</v>
      </c>
      <c r="W19" t="n">
        <v>0.14</v>
      </c>
      <c r="X19" t="n">
        <v>0.34</v>
      </c>
      <c r="Y19" t="n">
        <v>1</v>
      </c>
      <c r="Z19" t="n">
        <v>10</v>
      </c>
      <c r="AA19" t="n">
        <v>120.9887746781423</v>
      </c>
      <c r="AB19" t="n">
        <v>165.542179162589</v>
      </c>
      <c r="AC19" t="n">
        <v>149.743065923265</v>
      </c>
      <c r="AD19" t="n">
        <v>120988.7746781423</v>
      </c>
      <c r="AE19" t="n">
        <v>165542.179162589</v>
      </c>
      <c r="AF19" t="n">
        <v>1.851623786687773e-06</v>
      </c>
      <c r="AG19" t="n">
        <v>0.2502083333333333</v>
      </c>
      <c r="AH19" t="n">
        <v>149743.065923265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8.3977</v>
      </c>
      <c r="E20" t="n">
        <v>11.91</v>
      </c>
      <c r="F20" t="n">
        <v>8.140000000000001</v>
      </c>
      <c r="G20" t="n">
        <v>27.15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128.82</v>
      </c>
      <c r="Q20" t="n">
        <v>596.61</v>
      </c>
      <c r="R20" t="n">
        <v>36.44</v>
      </c>
      <c r="S20" t="n">
        <v>26.8</v>
      </c>
      <c r="T20" t="n">
        <v>4820.38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118.8849700735751</v>
      </c>
      <c r="AB20" t="n">
        <v>162.663660889313</v>
      </c>
      <c r="AC20" t="n">
        <v>147.1392693939637</v>
      </c>
      <c r="AD20" t="n">
        <v>118884.9700735751</v>
      </c>
      <c r="AE20" t="n">
        <v>162663.6608893129</v>
      </c>
      <c r="AF20" t="n">
        <v>1.867098266527529e-06</v>
      </c>
      <c r="AG20" t="n">
        <v>0.248125</v>
      </c>
      <c r="AH20" t="n">
        <v>147139.2693939637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8.353199999999999</v>
      </c>
      <c r="E21" t="n">
        <v>11.97</v>
      </c>
      <c r="F21" t="n">
        <v>8.210000000000001</v>
      </c>
      <c r="G21" t="n">
        <v>27.36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129.68</v>
      </c>
      <c r="Q21" t="n">
        <v>596.61</v>
      </c>
      <c r="R21" t="n">
        <v>38.53</v>
      </c>
      <c r="S21" t="n">
        <v>26.8</v>
      </c>
      <c r="T21" t="n">
        <v>5864.72</v>
      </c>
      <c r="U21" t="n">
        <v>0.7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120.3522161812822</v>
      </c>
      <c r="AB21" t="n">
        <v>164.6712117442065</v>
      </c>
      <c r="AC21" t="n">
        <v>148.9552224128822</v>
      </c>
      <c r="AD21" t="n">
        <v>120352.2161812822</v>
      </c>
      <c r="AE21" t="n">
        <v>164671.2117442065</v>
      </c>
      <c r="AF21" t="n">
        <v>1.857204382147225e-06</v>
      </c>
      <c r="AG21" t="n">
        <v>0.249375</v>
      </c>
      <c r="AH21" t="n">
        <v>148955.2224128822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8.3979</v>
      </c>
      <c r="E22" t="n">
        <v>11.91</v>
      </c>
      <c r="F22" t="n">
        <v>8.199999999999999</v>
      </c>
      <c r="G22" t="n">
        <v>28.92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129.03</v>
      </c>
      <c r="Q22" t="n">
        <v>596.6900000000001</v>
      </c>
      <c r="R22" t="n">
        <v>37.95</v>
      </c>
      <c r="S22" t="n">
        <v>26.8</v>
      </c>
      <c r="T22" t="n">
        <v>5579.95</v>
      </c>
      <c r="U22" t="n">
        <v>0.71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119.2592654773247</v>
      </c>
      <c r="AB22" t="n">
        <v>163.1757883734706</v>
      </c>
      <c r="AC22" t="n">
        <v>147.602520149809</v>
      </c>
      <c r="AD22" t="n">
        <v>119259.2654773247</v>
      </c>
      <c r="AE22" t="n">
        <v>163175.7883734706</v>
      </c>
      <c r="AF22" t="n">
        <v>1.86714273342362e-06</v>
      </c>
      <c r="AG22" t="n">
        <v>0.248125</v>
      </c>
      <c r="AH22" t="n">
        <v>147602.520149809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8.4604</v>
      </c>
      <c r="E23" t="n">
        <v>11.82</v>
      </c>
      <c r="F23" t="n">
        <v>8.16</v>
      </c>
      <c r="G23" t="n">
        <v>30.59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128.14</v>
      </c>
      <c r="Q23" t="n">
        <v>596.64</v>
      </c>
      <c r="R23" t="n">
        <v>36.76</v>
      </c>
      <c r="S23" t="n">
        <v>26.8</v>
      </c>
      <c r="T23" t="n">
        <v>4988.73</v>
      </c>
      <c r="U23" t="n">
        <v>0.73</v>
      </c>
      <c r="V23" t="n">
        <v>0.9399999999999999</v>
      </c>
      <c r="W23" t="n">
        <v>0.13</v>
      </c>
      <c r="X23" t="n">
        <v>0.3</v>
      </c>
      <c r="Y23" t="n">
        <v>1</v>
      </c>
      <c r="Z23" t="n">
        <v>10</v>
      </c>
      <c r="AA23" t="n">
        <v>117.6581959694588</v>
      </c>
      <c r="AB23" t="n">
        <v>160.9851344386079</v>
      </c>
      <c r="AC23" t="n">
        <v>145.6209391518868</v>
      </c>
      <c r="AD23" t="n">
        <v>117658.1959694588</v>
      </c>
      <c r="AE23" t="n">
        <v>160985.1344386079</v>
      </c>
      <c r="AF23" t="n">
        <v>1.881038638452136e-06</v>
      </c>
      <c r="AG23" t="n">
        <v>0.24625</v>
      </c>
      <c r="AH23" t="n">
        <v>145620.9391518868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8.5161</v>
      </c>
      <c r="E24" t="n">
        <v>11.74</v>
      </c>
      <c r="F24" t="n">
        <v>8.130000000000001</v>
      </c>
      <c r="G24" t="n">
        <v>32.52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127.12</v>
      </c>
      <c r="Q24" t="n">
        <v>596.61</v>
      </c>
      <c r="R24" t="n">
        <v>36.06</v>
      </c>
      <c r="S24" t="n">
        <v>26.8</v>
      </c>
      <c r="T24" t="n">
        <v>4642.17</v>
      </c>
      <c r="U24" t="n">
        <v>0.74</v>
      </c>
      <c r="V24" t="n">
        <v>0.9399999999999999</v>
      </c>
      <c r="W24" t="n">
        <v>0.13</v>
      </c>
      <c r="X24" t="n">
        <v>0.28</v>
      </c>
      <c r="Y24" t="n">
        <v>1</v>
      </c>
      <c r="Z24" t="n">
        <v>10</v>
      </c>
      <c r="AA24" t="n">
        <v>116.1284643297315</v>
      </c>
      <c r="AB24" t="n">
        <v>158.8920881221372</v>
      </c>
      <c r="AC24" t="n">
        <v>143.7276502382504</v>
      </c>
      <c r="AD24" t="n">
        <v>116128.4643297315</v>
      </c>
      <c r="AE24" t="n">
        <v>158892.0881221372</v>
      </c>
      <c r="AF24" t="n">
        <v>1.89342266901355e-06</v>
      </c>
      <c r="AG24" t="n">
        <v>0.2445833333333333</v>
      </c>
      <c r="AH24" t="n">
        <v>143727.6502382504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8.5078</v>
      </c>
      <c r="E25" t="n">
        <v>11.75</v>
      </c>
      <c r="F25" t="n">
        <v>8.140000000000001</v>
      </c>
      <c r="G25" t="n">
        <v>32.57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127.16</v>
      </c>
      <c r="Q25" t="n">
        <v>596.61</v>
      </c>
      <c r="R25" t="n">
        <v>36.36</v>
      </c>
      <c r="S25" t="n">
        <v>26.8</v>
      </c>
      <c r="T25" t="n">
        <v>4793.01</v>
      </c>
      <c r="U25" t="n">
        <v>0.74</v>
      </c>
      <c r="V25" t="n">
        <v>0.9399999999999999</v>
      </c>
      <c r="W25" t="n">
        <v>0.13</v>
      </c>
      <c r="X25" t="n">
        <v>0.29</v>
      </c>
      <c r="Y25" t="n">
        <v>1</v>
      </c>
      <c r="Z25" t="n">
        <v>10</v>
      </c>
      <c r="AA25" t="n">
        <v>116.3052618793443</v>
      </c>
      <c r="AB25" t="n">
        <v>159.1339903292748</v>
      </c>
      <c r="AC25" t="n">
        <v>143.9464656382507</v>
      </c>
      <c r="AD25" t="n">
        <v>116305.2618793443</v>
      </c>
      <c r="AE25" t="n">
        <v>159133.9903292748</v>
      </c>
      <c r="AF25" t="n">
        <v>1.891577292825763e-06</v>
      </c>
      <c r="AG25" t="n">
        <v>0.2447916666666667</v>
      </c>
      <c r="AH25" t="n">
        <v>143946.4656382507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8.5678</v>
      </c>
      <c r="E26" t="n">
        <v>11.67</v>
      </c>
      <c r="F26" t="n">
        <v>8.109999999999999</v>
      </c>
      <c r="G26" t="n">
        <v>34.76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126.07</v>
      </c>
      <c r="Q26" t="n">
        <v>596.6900000000001</v>
      </c>
      <c r="R26" t="n">
        <v>35.25</v>
      </c>
      <c r="S26" t="n">
        <v>26.8</v>
      </c>
      <c r="T26" t="n">
        <v>4241.2</v>
      </c>
      <c r="U26" t="n">
        <v>0.76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114.6919927681755</v>
      </c>
      <c r="AB26" t="n">
        <v>156.9266443589646</v>
      </c>
      <c r="AC26" t="n">
        <v>141.9497856693168</v>
      </c>
      <c r="AD26" t="n">
        <v>114691.9927681755</v>
      </c>
      <c r="AE26" t="n">
        <v>156926.6443589646</v>
      </c>
      <c r="AF26" t="n">
        <v>1.904917361653138e-06</v>
      </c>
      <c r="AG26" t="n">
        <v>0.243125</v>
      </c>
      <c r="AH26" t="n">
        <v>141949.7856693168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8.5647</v>
      </c>
      <c r="E27" t="n">
        <v>11.68</v>
      </c>
      <c r="F27" t="n">
        <v>8.119999999999999</v>
      </c>
      <c r="G27" t="n">
        <v>34.78</v>
      </c>
      <c r="H27" t="n">
        <v>0.47</v>
      </c>
      <c r="I27" t="n">
        <v>14</v>
      </c>
      <c r="J27" t="n">
        <v>275.21</v>
      </c>
      <c r="K27" t="n">
        <v>59.89</v>
      </c>
      <c r="L27" t="n">
        <v>7.25</v>
      </c>
      <c r="M27" t="n">
        <v>12</v>
      </c>
      <c r="N27" t="n">
        <v>73.08</v>
      </c>
      <c r="O27" t="n">
        <v>34177.09</v>
      </c>
      <c r="P27" t="n">
        <v>125.49</v>
      </c>
      <c r="Q27" t="n">
        <v>596.63</v>
      </c>
      <c r="R27" t="n">
        <v>35.44</v>
      </c>
      <c r="S27" t="n">
        <v>26.8</v>
      </c>
      <c r="T27" t="n">
        <v>4335.91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114.4042906004699</v>
      </c>
      <c r="AB27" t="n">
        <v>156.5329975605862</v>
      </c>
      <c r="AC27" t="n">
        <v>141.5937079688887</v>
      </c>
      <c r="AD27" t="n">
        <v>114404.2906004699</v>
      </c>
      <c r="AE27" t="n">
        <v>156532.9975605862</v>
      </c>
      <c r="AF27" t="n">
        <v>1.904228124763724e-06</v>
      </c>
      <c r="AG27" t="n">
        <v>0.2433333333333333</v>
      </c>
      <c r="AH27" t="n">
        <v>141593.7079688887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8.6219</v>
      </c>
      <c r="E28" t="n">
        <v>11.6</v>
      </c>
      <c r="F28" t="n">
        <v>8.09</v>
      </c>
      <c r="G28" t="n">
        <v>37.33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124.58</v>
      </c>
      <c r="Q28" t="n">
        <v>596.64</v>
      </c>
      <c r="R28" t="n">
        <v>34.52</v>
      </c>
      <c r="S28" t="n">
        <v>26.8</v>
      </c>
      <c r="T28" t="n">
        <v>3882.47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112.9641749813645</v>
      </c>
      <c r="AB28" t="n">
        <v>154.56256783711</v>
      </c>
      <c r="AC28" t="n">
        <v>139.8113332927049</v>
      </c>
      <c r="AD28" t="n">
        <v>112964.1749813645</v>
      </c>
      <c r="AE28" t="n">
        <v>154562.56783711</v>
      </c>
      <c r="AF28" t="n">
        <v>1.916945657045822e-06</v>
      </c>
      <c r="AG28" t="n">
        <v>0.2416666666666667</v>
      </c>
      <c r="AH28" t="n">
        <v>139811.3332927049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8.637700000000001</v>
      </c>
      <c r="E29" t="n">
        <v>11.58</v>
      </c>
      <c r="F29" t="n">
        <v>8.07</v>
      </c>
      <c r="G29" t="n">
        <v>37.23</v>
      </c>
      <c r="H29" t="n">
        <v>0.5</v>
      </c>
      <c r="I29" t="n">
        <v>13</v>
      </c>
      <c r="J29" t="n">
        <v>276.18</v>
      </c>
      <c r="K29" t="n">
        <v>59.89</v>
      </c>
      <c r="L29" t="n">
        <v>7.75</v>
      </c>
      <c r="M29" t="n">
        <v>11</v>
      </c>
      <c r="N29" t="n">
        <v>73.55</v>
      </c>
      <c r="O29" t="n">
        <v>34296.82</v>
      </c>
      <c r="P29" t="n">
        <v>124.22</v>
      </c>
      <c r="Q29" t="n">
        <v>596.62</v>
      </c>
      <c r="R29" t="n">
        <v>33.69</v>
      </c>
      <c r="S29" t="n">
        <v>26.8</v>
      </c>
      <c r="T29" t="n">
        <v>3465.99</v>
      </c>
      <c r="U29" t="n">
        <v>0.8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112.4557341264543</v>
      </c>
      <c r="AB29" t="n">
        <v>153.8668966285948</v>
      </c>
      <c r="AC29" t="n">
        <v>139.1820559679495</v>
      </c>
      <c r="AD29" t="n">
        <v>112455.7341264543</v>
      </c>
      <c r="AE29" t="n">
        <v>153866.8966285948</v>
      </c>
      <c r="AF29" t="n">
        <v>1.920458541837031e-06</v>
      </c>
      <c r="AG29" t="n">
        <v>0.24125</v>
      </c>
      <c r="AH29" t="n">
        <v>139182.0559679495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8.611000000000001</v>
      </c>
      <c r="E30" t="n">
        <v>11.61</v>
      </c>
      <c r="F30" t="n">
        <v>8.1</v>
      </c>
      <c r="G30" t="n">
        <v>37.4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124.11</v>
      </c>
      <c r="Q30" t="n">
        <v>596.63</v>
      </c>
      <c r="R30" t="n">
        <v>35.35</v>
      </c>
      <c r="S30" t="n">
        <v>26.8</v>
      </c>
      <c r="T30" t="n">
        <v>4297.69</v>
      </c>
      <c r="U30" t="n">
        <v>0.76</v>
      </c>
      <c r="V30" t="n">
        <v>0.95</v>
      </c>
      <c r="W30" t="n">
        <v>0.12</v>
      </c>
      <c r="X30" t="n">
        <v>0.25</v>
      </c>
      <c r="Y30" t="n">
        <v>1</v>
      </c>
      <c r="Z30" t="n">
        <v>10</v>
      </c>
      <c r="AA30" t="n">
        <v>112.8468161144435</v>
      </c>
      <c r="AB30" t="n">
        <v>154.401992257881</v>
      </c>
      <c r="AC30" t="n">
        <v>139.6660828213882</v>
      </c>
      <c r="AD30" t="n">
        <v>112846.8161144435</v>
      </c>
      <c r="AE30" t="n">
        <v>154401.992257881</v>
      </c>
      <c r="AF30" t="n">
        <v>1.914522211208849e-06</v>
      </c>
      <c r="AG30" t="n">
        <v>0.241875</v>
      </c>
      <c r="AH30" t="n">
        <v>139666.0828213882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8.6622</v>
      </c>
      <c r="E31" t="n">
        <v>11.54</v>
      </c>
      <c r="F31" t="n">
        <v>8.08</v>
      </c>
      <c r="G31" t="n">
        <v>40.42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10</v>
      </c>
      <c r="N31" t="n">
        <v>74.02</v>
      </c>
      <c r="O31" t="n">
        <v>34416.93</v>
      </c>
      <c r="P31" t="n">
        <v>123.66</v>
      </c>
      <c r="Q31" t="n">
        <v>596.61</v>
      </c>
      <c r="R31" t="n">
        <v>34.59</v>
      </c>
      <c r="S31" t="n">
        <v>26.8</v>
      </c>
      <c r="T31" t="n">
        <v>3924.21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111.8287500637594</v>
      </c>
      <c r="AB31" t="n">
        <v>153.0090293734315</v>
      </c>
      <c r="AC31" t="n">
        <v>138.4060623595944</v>
      </c>
      <c r="AD31" t="n">
        <v>111828.7500637594</v>
      </c>
      <c r="AE31" t="n">
        <v>153009.0293734315</v>
      </c>
      <c r="AF31" t="n">
        <v>1.925905736608209e-06</v>
      </c>
      <c r="AG31" t="n">
        <v>0.2404166666666666</v>
      </c>
      <c r="AH31" t="n">
        <v>138406.0623595944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8.659700000000001</v>
      </c>
      <c r="E32" t="n">
        <v>11.55</v>
      </c>
      <c r="F32" t="n">
        <v>8.09</v>
      </c>
      <c r="G32" t="n">
        <v>40.44</v>
      </c>
      <c r="H32" t="n">
        <v>0.55</v>
      </c>
      <c r="I32" t="n">
        <v>12</v>
      </c>
      <c r="J32" t="n">
        <v>277.65</v>
      </c>
      <c r="K32" t="n">
        <v>59.89</v>
      </c>
      <c r="L32" t="n">
        <v>8.5</v>
      </c>
      <c r="M32" t="n">
        <v>10</v>
      </c>
      <c r="N32" t="n">
        <v>74.26000000000001</v>
      </c>
      <c r="O32" t="n">
        <v>34477.13</v>
      </c>
      <c r="P32" t="n">
        <v>123.27</v>
      </c>
      <c r="Q32" t="n">
        <v>596.62</v>
      </c>
      <c r="R32" t="n">
        <v>34.62</v>
      </c>
      <c r="S32" t="n">
        <v>26.8</v>
      </c>
      <c r="T32" t="n">
        <v>3936.9</v>
      </c>
      <c r="U32" t="n">
        <v>0.77</v>
      </c>
      <c r="V32" t="n">
        <v>0.95</v>
      </c>
      <c r="W32" t="n">
        <v>0.13</v>
      </c>
      <c r="X32" t="n">
        <v>0.23</v>
      </c>
      <c r="Y32" t="n">
        <v>1</v>
      </c>
      <c r="Z32" t="n">
        <v>10</v>
      </c>
      <c r="AA32" t="n">
        <v>111.6550310982998</v>
      </c>
      <c r="AB32" t="n">
        <v>152.7713394209498</v>
      </c>
      <c r="AC32" t="n">
        <v>138.1910572025776</v>
      </c>
      <c r="AD32" t="n">
        <v>111655.0310982998</v>
      </c>
      <c r="AE32" t="n">
        <v>152771.3394209498</v>
      </c>
      <c r="AF32" t="n">
        <v>1.925349900407069e-06</v>
      </c>
      <c r="AG32" t="n">
        <v>0.240625</v>
      </c>
      <c r="AH32" t="n">
        <v>138191.0572025776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8.723699999999999</v>
      </c>
      <c r="E33" t="n">
        <v>11.46</v>
      </c>
      <c r="F33" t="n">
        <v>8.050000000000001</v>
      </c>
      <c r="G33" t="n">
        <v>43.93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121.87</v>
      </c>
      <c r="Q33" t="n">
        <v>596.64</v>
      </c>
      <c r="R33" t="n">
        <v>33.57</v>
      </c>
      <c r="S33" t="n">
        <v>26.8</v>
      </c>
      <c r="T33" t="n">
        <v>3417.31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109.8194025698189</v>
      </c>
      <c r="AB33" t="n">
        <v>150.2597514860683</v>
      </c>
      <c r="AC33" t="n">
        <v>135.9191716951646</v>
      </c>
      <c r="AD33" t="n">
        <v>109819.402569819</v>
      </c>
      <c r="AE33" t="n">
        <v>150259.7514860683</v>
      </c>
      <c r="AF33" t="n">
        <v>1.939579307156269e-06</v>
      </c>
      <c r="AG33" t="n">
        <v>0.23875</v>
      </c>
      <c r="AH33" t="n">
        <v>135919.1716951646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8.7171</v>
      </c>
      <c r="E34" t="n">
        <v>11.47</v>
      </c>
      <c r="F34" t="n">
        <v>8.06</v>
      </c>
      <c r="G34" t="n">
        <v>43.98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121.94</v>
      </c>
      <c r="Q34" t="n">
        <v>596.61</v>
      </c>
      <c r="R34" t="n">
        <v>33.76</v>
      </c>
      <c r="S34" t="n">
        <v>26.8</v>
      </c>
      <c r="T34" t="n">
        <v>3511.77</v>
      </c>
      <c r="U34" t="n">
        <v>0.79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109.9838265666812</v>
      </c>
      <c r="AB34" t="n">
        <v>150.4847236524499</v>
      </c>
      <c r="AC34" t="n">
        <v>136.1226728337372</v>
      </c>
      <c r="AD34" t="n">
        <v>109983.8265666812</v>
      </c>
      <c r="AE34" t="n">
        <v>150484.7236524499</v>
      </c>
      <c r="AF34" t="n">
        <v>1.938111899585258e-06</v>
      </c>
      <c r="AG34" t="n">
        <v>0.2389583333333334</v>
      </c>
      <c r="AH34" t="n">
        <v>136122.6728337372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8.7218</v>
      </c>
      <c r="E35" t="n">
        <v>11.47</v>
      </c>
      <c r="F35" t="n">
        <v>8.06</v>
      </c>
      <c r="G35" t="n">
        <v>43.94</v>
      </c>
      <c r="H35" t="n">
        <v>0.59</v>
      </c>
      <c r="I35" t="n">
        <v>11</v>
      </c>
      <c r="J35" t="n">
        <v>279.11</v>
      </c>
      <c r="K35" t="n">
        <v>59.89</v>
      </c>
      <c r="L35" t="n">
        <v>9.25</v>
      </c>
      <c r="M35" t="n">
        <v>9</v>
      </c>
      <c r="N35" t="n">
        <v>74.98</v>
      </c>
      <c r="O35" t="n">
        <v>34658.27</v>
      </c>
      <c r="P35" t="n">
        <v>121.55</v>
      </c>
      <c r="Q35" t="n">
        <v>596.63</v>
      </c>
      <c r="R35" t="n">
        <v>33.6</v>
      </c>
      <c r="S35" t="n">
        <v>26.8</v>
      </c>
      <c r="T35" t="n">
        <v>3434.6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109.6826584580404</v>
      </c>
      <c r="AB35" t="n">
        <v>150.0726521596085</v>
      </c>
      <c r="AC35" t="n">
        <v>135.7499288658266</v>
      </c>
      <c r="AD35" t="n">
        <v>109682.6584580404</v>
      </c>
      <c r="AE35" t="n">
        <v>150072.6521596086</v>
      </c>
      <c r="AF35" t="n">
        <v>1.939156871643402e-06</v>
      </c>
      <c r="AG35" t="n">
        <v>0.2389583333333334</v>
      </c>
      <c r="AH35" t="n">
        <v>135749.9288658266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8.716699999999999</v>
      </c>
      <c r="E36" t="n">
        <v>11.47</v>
      </c>
      <c r="F36" t="n">
        <v>8.06</v>
      </c>
      <c r="G36" t="n">
        <v>43.98</v>
      </c>
      <c r="H36" t="n">
        <v>0.6</v>
      </c>
      <c r="I36" t="n">
        <v>11</v>
      </c>
      <c r="J36" t="n">
        <v>279.61</v>
      </c>
      <c r="K36" t="n">
        <v>59.89</v>
      </c>
      <c r="L36" t="n">
        <v>9.5</v>
      </c>
      <c r="M36" t="n">
        <v>9</v>
      </c>
      <c r="N36" t="n">
        <v>75.22</v>
      </c>
      <c r="O36" t="n">
        <v>34718.84</v>
      </c>
      <c r="P36" t="n">
        <v>120.75</v>
      </c>
      <c r="Q36" t="n">
        <v>596.61</v>
      </c>
      <c r="R36" t="n">
        <v>33.8</v>
      </c>
      <c r="S36" t="n">
        <v>26.8</v>
      </c>
      <c r="T36" t="n">
        <v>3534.64</v>
      </c>
      <c r="U36" t="n">
        <v>0.79</v>
      </c>
      <c r="V36" t="n">
        <v>0.95</v>
      </c>
      <c r="W36" t="n">
        <v>0.13</v>
      </c>
      <c r="X36" t="n">
        <v>0.21</v>
      </c>
      <c r="Y36" t="n">
        <v>1</v>
      </c>
      <c r="Z36" t="n">
        <v>10</v>
      </c>
      <c r="AA36" t="n">
        <v>109.245817218583</v>
      </c>
      <c r="AB36" t="n">
        <v>149.4749467037079</v>
      </c>
      <c r="AC36" t="n">
        <v>135.209267579752</v>
      </c>
      <c r="AD36" t="n">
        <v>109245.817218583</v>
      </c>
      <c r="AE36" t="n">
        <v>149474.9467037079</v>
      </c>
      <c r="AF36" t="n">
        <v>1.938022965793075e-06</v>
      </c>
      <c r="AG36" t="n">
        <v>0.2389583333333334</v>
      </c>
      <c r="AH36" t="n">
        <v>135209.267579752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8.7873</v>
      </c>
      <c r="E37" t="n">
        <v>11.38</v>
      </c>
      <c r="F37" t="n">
        <v>8.02</v>
      </c>
      <c r="G37" t="n">
        <v>48.13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119.76</v>
      </c>
      <c r="Q37" t="n">
        <v>596.61</v>
      </c>
      <c r="R37" t="n">
        <v>32.41</v>
      </c>
      <c r="S37" t="n">
        <v>26.8</v>
      </c>
      <c r="T37" t="n">
        <v>2843.67</v>
      </c>
      <c r="U37" t="n">
        <v>0.83</v>
      </c>
      <c r="V37" t="n">
        <v>0.96</v>
      </c>
      <c r="W37" t="n">
        <v>0.13</v>
      </c>
      <c r="X37" t="n">
        <v>0.17</v>
      </c>
      <c r="Y37" t="n">
        <v>1</v>
      </c>
      <c r="Z37" t="n">
        <v>10</v>
      </c>
      <c r="AA37" t="n">
        <v>107.6147760732798</v>
      </c>
      <c r="AB37" t="n">
        <v>147.2432842522484</v>
      </c>
      <c r="AC37" t="n">
        <v>133.1905918605011</v>
      </c>
      <c r="AD37" t="n">
        <v>107614.7760732798</v>
      </c>
      <c r="AE37" t="n">
        <v>147243.2842522484</v>
      </c>
      <c r="AF37" t="n">
        <v>1.953719780113287e-06</v>
      </c>
      <c r="AG37" t="n">
        <v>0.2370833333333333</v>
      </c>
      <c r="AH37" t="n">
        <v>133190.5918605012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8.810600000000001</v>
      </c>
      <c r="E38" t="n">
        <v>11.35</v>
      </c>
      <c r="F38" t="n">
        <v>7.99</v>
      </c>
      <c r="G38" t="n">
        <v>47.95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118.69</v>
      </c>
      <c r="Q38" t="n">
        <v>596.62</v>
      </c>
      <c r="R38" t="n">
        <v>31.41</v>
      </c>
      <c r="S38" t="n">
        <v>26.8</v>
      </c>
      <c r="T38" t="n">
        <v>2340.73</v>
      </c>
      <c r="U38" t="n">
        <v>0.85</v>
      </c>
      <c r="V38" t="n">
        <v>0.96</v>
      </c>
      <c r="W38" t="n">
        <v>0.12</v>
      </c>
      <c r="X38" t="n">
        <v>0.14</v>
      </c>
      <c r="Y38" t="n">
        <v>1</v>
      </c>
      <c r="Z38" t="n">
        <v>10</v>
      </c>
      <c r="AA38" t="n">
        <v>106.5587686501004</v>
      </c>
      <c r="AB38" t="n">
        <v>145.7984083080956</v>
      </c>
      <c r="AC38" t="n">
        <v>131.8836128485617</v>
      </c>
      <c r="AD38" t="n">
        <v>106558.7686501005</v>
      </c>
      <c r="AE38" t="n">
        <v>145798.4083080956</v>
      </c>
      <c r="AF38" t="n">
        <v>1.958900173507918e-06</v>
      </c>
      <c r="AG38" t="n">
        <v>0.2364583333333333</v>
      </c>
      <c r="AH38" t="n">
        <v>131883.6128485617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8.762700000000001</v>
      </c>
      <c r="E39" t="n">
        <v>11.41</v>
      </c>
      <c r="F39" t="n">
        <v>8.050000000000001</v>
      </c>
      <c r="G39" t="n">
        <v>48.32</v>
      </c>
      <c r="H39" t="n">
        <v>0.65</v>
      </c>
      <c r="I39" t="n">
        <v>10</v>
      </c>
      <c r="J39" t="n">
        <v>281.08</v>
      </c>
      <c r="K39" t="n">
        <v>59.89</v>
      </c>
      <c r="L39" t="n">
        <v>10.25</v>
      </c>
      <c r="M39" t="n">
        <v>8</v>
      </c>
      <c r="N39" t="n">
        <v>75.95</v>
      </c>
      <c r="O39" t="n">
        <v>34901.13</v>
      </c>
      <c r="P39" t="n">
        <v>119.36</v>
      </c>
      <c r="Q39" t="n">
        <v>596.61</v>
      </c>
      <c r="R39" t="n">
        <v>33.71</v>
      </c>
      <c r="S39" t="n">
        <v>26.8</v>
      </c>
      <c r="T39" t="n">
        <v>3492.8</v>
      </c>
      <c r="U39" t="n">
        <v>0.79</v>
      </c>
      <c r="V39" t="n">
        <v>0.95</v>
      </c>
      <c r="W39" t="n">
        <v>0.12</v>
      </c>
      <c r="X39" t="n">
        <v>0.2</v>
      </c>
      <c r="Y39" t="n">
        <v>1</v>
      </c>
      <c r="Z39" t="n">
        <v>10</v>
      </c>
      <c r="AA39" t="n">
        <v>107.7791872135667</v>
      </c>
      <c r="AB39" t="n">
        <v>147.4682388276962</v>
      </c>
      <c r="AC39" t="n">
        <v>133.3940770869941</v>
      </c>
      <c r="AD39" t="n">
        <v>107779.1872135667</v>
      </c>
      <c r="AE39" t="n">
        <v>147468.2388276962</v>
      </c>
      <c r="AF39" t="n">
        <v>1.948250351894064e-06</v>
      </c>
      <c r="AG39" t="n">
        <v>0.2377083333333333</v>
      </c>
      <c r="AH39" t="n">
        <v>133394.0770869941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8.772399999999999</v>
      </c>
      <c r="E40" t="n">
        <v>11.4</v>
      </c>
      <c r="F40" t="n">
        <v>8.039999999999999</v>
      </c>
      <c r="G40" t="n">
        <v>48.24</v>
      </c>
      <c r="H40" t="n">
        <v>0.66</v>
      </c>
      <c r="I40" t="n">
        <v>10</v>
      </c>
      <c r="J40" t="n">
        <v>281.58</v>
      </c>
      <c r="K40" t="n">
        <v>59.89</v>
      </c>
      <c r="L40" t="n">
        <v>10.5</v>
      </c>
      <c r="M40" t="n">
        <v>8</v>
      </c>
      <c r="N40" t="n">
        <v>76.19</v>
      </c>
      <c r="O40" t="n">
        <v>34962.08</v>
      </c>
      <c r="P40" t="n">
        <v>118.71</v>
      </c>
      <c r="Q40" t="n">
        <v>596.61</v>
      </c>
      <c r="R40" t="n">
        <v>33.21</v>
      </c>
      <c r="S40" t="n">
        <v>26.8</v>
      </c>
      <c r="T40" t="n">
        <v>3244.72</v>
      </c>
      <c r="U40" t="n">
        <v>0.8100000000000001</v>
      </c>
      <c r="V40" t="n">
        <v>0.95</v>
      </c>
      <c r="W40" t="n">
        <v>0.12</v>
      </c>
      <c r="X40" t="n">
        <v>0.19</v>
      </c>
      <c r="Y40" t="n">
        <v>1</v>
      </c>
      <c r="Z40" t="n">
        <v>10</v>
      </c>
      <c r="AA40" t="n">
        <v>107.2203778572855</v>
      </c>
      <c r="AB40" t="n">
        <v>146.7036512135039</v>
      </c>
      <c r="AC40" t="n">
        <v>132.7024606415946</v>
      </c>
      <c r="AD40" t="n">
        <v>107220.3778572855</v>
      </c>
      <c r="AE40" t="n">
        <v>146703.6512135039</v>
      </c>
      <c r="AF40" t="n">
        <v>1.950406996354489e-06</v>
      </c>
      <c r="AG40" t="n">
        <v>0.2375</v>
      </c>
      <c r="AH40" t="n">
        <v>132702.4606415946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8.8322</v>
      </c>
      <c r="E41" t="n">
        <v>11.32</v>
      </c>
      <c r="F41" t="n">
        <v>8.01</v>
      </c>
      <c r="G41" t="n">
        <v>53.43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118.04</v>
      </c>
      <c r="Q41" t="n">
        <v>596.63</v>
      </c>
      <c r="R41" t="n">
        <v>32.29</v>
      </c>
      <c r="S41" t="n">
        <v>26.8</v>
      </c>
      <c r="T41" t="n">
        <v>2789.74</v>
      </c>
      <c r="U41" t="n">
        <v>0.83</v>
      </c>
      <c r="V41" t="n">
        <v>0.96</v>
      </c>
      <c r="W41" t="n">
        <v>0.12</v>
      </c>
      <c r="X41" t="n">
        <v>0.16</v>
      </c>
      <c r="Y41" t="n">
        <v>1</v>
      </c>
      <c r="Z41" t="n">
        <v>10</v>
      </c>
      <c r="AA41" t="n">
        <v>105.97783798375</v>
      </c>
      <c r="AB41" t="n">
        <v>145.003553341543</v>
      </c>
      <c r="AC41" t="n">
        <v>131.1646177244307</v>
      </c>
      <c r="AD41" t="n">
        <v>105977.83798375</v>
      </c>
      <c r="AE41" t="n">
        <v>145003.553341543</v>
      </c>
      <c r="AF41" t="n">
        <v>1.963702598285773e-06</v>
      </c>
      <c r="AG41" t="n">
        <v>0.2358333333333333</v>
      </c>
      <c r="AH41" t="n">
        <v>131164.6177244307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8.8268</v>
      </c>
      <c r="E42" t="n">
        <v>11.33</v>
      </c>
      <c r="F42" t="n">
        <v>8.02</v>
      </c>
      <c r="G42" t="n">
        <v>53.47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118.12</v>
      </c>
      <c r="Q42" t="n">
        <v>596.67</v>
      </c>
      <c r="R42" t="n">
        <v>32.53</v>
      </c>
      <c r="S42" t="n">
        <v>26.8</v>
      </c>
      <c r="T42" t="n">
        <v>2907.22</v>
      </c>
      <c r="U42" t="n">
        <v>0.82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106.1294859062678</v>
      </c>
      <c r="AB42" t="n">
        <v>145.211044719366</v>
      </c>
      <c r="AC42" t="n">
        <v>131.3523064163703</v>
      </c>
      <c r="AD42" t="n">
        <v>106129.4859062678</v>
      </c>
      <c r="AE42" t="n">
        <v>145211.044719366</v>
      </c>
      <c r="AF42" t="n">
        <v>1.96250199209131e-06</v>
      </c>
      <c r="AG42" t="n">
        <v>0.2360416666666667</v>
      </c>
      <c r="AH42" t="n">
        <v>131352.3064163704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8.832800000000001</v>
      </c>
      <c r="E43" t="n">
        <v>11.32</v>
      </c>
      <c r="F43" t="n">
        <v>8.01</v>
      </c>
      <c r="G43" t="n">
        <v>53.42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117.33</v>
      </c>
      <c r="Q43" t="n">
        <v>596.61</v>
      </c>
      <c r="R43" t="n">
        <v>32.24</v>
      </c>
      <c r="S43" t="n">
        <v>26.8</v>
      </c>
      <c r="T43" t="n">
        <v>2764.21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105.5333829908849</v>
      </c>
      <c r="AB43" t="n">
        <v>144.3954304123349</v>
      </c>
      <c r="AC43" t="n">
        <v>130.6145331940801</v>
      </c>
      <c r="AD43" t="n">
        <v>105533.3829908849</v>
      </c>
      <c r="AE43" t="n">
        <v>144395.4304123349</v>
      </c>
      <c r="AF43" t="n">
        <v>1.963835998974047e-06</v>
      </c>
      <c r="AG43" t="n">
        <v>0.2358333333333333</v>
      </c>
      <c r="AH43" t="n">
        <v>130614.5331940801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8.8246</v>
      </c>
      <c r="E44" t="n">
        <v>11.33</v>
      </c>
      <c r="F44" t="n">
        <v>8.02</v>
      </c>
      <c r="G44" t="n">
        <v>53.49</v>
      </c>
      <c r="H44" t="n">
        <v>0.72</v>
      </c>
      <c r="I44" t="n">
        <v>9</v>
      </c>
      <c r="J44" t="n">
        <v>283.56</v>
      </c>
      <c r="K44" t="n">
        <v>59.89</v>
      </c>
      <c r="L44" t="n">
        <v>11.5</v>
      </c>
      <c r="M44" t="n">
        <v>7</v>
      </c>
      <c r="N44" t="n">
        <v>77.18000000000001</v>
      </c>
      <c r="O44" t="n">
        <v>35206.88</v>
      </c>
      <c r="P44" t="n">
        <v>117</v>
      </c>
      <c r="Q44" t="n">
        <v>596.61</v>
      </c>
      <c r="R44" t="n">
        <v>32.61</v>
      </c>
      <c r="S44" t="n">
        <v>26.8</v>
      </c>
      <c r="T44" t="n">
        <v>2946.73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105.4645991266124</v>
      </c>
      <c r="AB44" t="n">
        <v>144.3013172947074</v>
      </c>
      <c r="AC44" t="n">
        <v>130.5294021003103</v>
      </c>
      <c r="AD44" t="n">
        <v>105464.5991266124</v>
      </c>
      <c r="AE44" t="n">
        <v>144301.3172947073</v>
      </c>
      <c r="AF44" t="n">
        <v>1.962012856234306e-06</v>
      </c>
      <c r="AG44" t="n">
        <v>0.2360416666666667</v>
      </c>
      <c r="AH44" t="n">
        <v>130529.4021003103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8.898099999999999</v>
      </c>
      <c r="E45" t="n">
        <v>11.24</v>
      </c>
      <c r="F45" t="n">
        <v>7.98</v>
      </c>
      <c r="G45" t="n">
        <v>59.86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114.92</v>
      </c>
      <c r="Q45" t="n">
        <v>596.61</v>
      </c>
      <c r="R45" t="n">
        <v>31.22</v>
      </c>
      <c r="S45" t="n">
        <v>26.8</v>
      </c>
      <c r="T45" t="n">
        <v>2260.25</v>
      </c>
      <c r="U45" t="n">
        <v>0.86</v>
      </c>
      <c r="V45" t="n">
        <v>0.96</v>
      </c>
      <c r="W45" t="n">
        <v>0.12</v>
      </c>
      <c r="X45" t="n">
        <v>0.13</v>
      </c>
      <c r="Y45" t="n">
        <v>1</v>
      </c>
      <c r="Z45" t="n">
        <v>10</v>
      </c>
      <c r="AA45" t="n">
        <v>103.1835320850826</v>
      </c>
      <c r="AB45" t="n">
        <v>141.1802607349123</v>
      </c>
      <c r="AC45" t="n">
        <v>127.7062147981508</v>
      </c>
      <c r="AD45" t="n">
        <v>103183.5320850826</v>
      </c>
      <c r="AE45" t="n">
        <v>141180.2607349123</v>
      </c>
      <c r="AF45" t="n">
        <v>1.97835444054784e-06</v>
      </c>
      <c r="AG45" t="n">
        <v>0.2341666666666667</v>
      </c>
      <c r="AH45" t="n">
        <v>127706.2147981508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8.9038</v>
      </c>
      <c r="E46" t="n">
        <v>11.23</v>
      </c>
      <c r="F46" t="n">
        <v>7.97</v>
      </c>
      <c r="G46" t="n">
        <v>59.8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114.82</v>
      </c>
      <c r="Q46" t="n">
        <v>596.61</v>
      </c>
      <c r="R46" t="n">
        <v>30.85</v>
      </c>
      <c r="S46" t="n">
        <v>26.8</v>
      </c>
      <c r="T46" t="n">
        <v>2071.58</v>
      </c>
      <c r="U46" t="n">
        <v>0.87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103.0192668996604</v>
      </c>
      <c r="AB46" t="n">
        <v>140.9555058613493</v>
      </c>
      <c r="AC46" t="n">
        <v>127.5029102142751</v>
      </c>
      <c r="AD46" t="n">
        <v>103019.2668996604</v>
      </c>
      <c r="AE46" t="n">
        <v>140955.5058613493</v>
      </c>
      <c r="AF46" t="n">
        <v>1.979621747086442e-06</v>
      </c>
      <c r="AG46" t="n">
        <v>0.2339583333333334</v>
      </c>
      <c r="AH46" t="n">
        <v>127502.9102142751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8.899900000000001</v>
      </c>
      <c r="E47" t="n">
        <v>11.24</v>
      </c>
      <c r="F47" t="n">
        <v>7.98</v>
      </c>
      <c r="G47" t="n">
        <v>59.84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114.91</v>
      </c>
      <c r="Q47" t="n">
        <v>596.61</v>
      </c>
      <c r="R47" t="n">
        <v>31.23</v>
      </c>
      <c r="S47" t="n">
        <v>26.8</v>
      </c>
      <c r="T47" t="n">
        <v>2261.56</v>
      </c>
      <c r="U47" t="n">
        <v>0.86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103.1570848979639</v>
      </c>
      <c r="AB47" t="n">
        <v>141.1440745267291</v>
      </c>
      <c r="AC47" t="n">
        <v>127.6734821508889</v>
      </c>
      <c r="AD47" t="n">
        <v>103157.0848979639</v>
      </c>
      <c r="AE47" t="n">
        <v>141144.0745267291</v>
      </c>
      <c r="AF47" t="n">
        <v>1.978754642612662e-06</v>
      </c>
      <c r="AG47" t="n">
        <v>0.2341666666666667</v>
      </c>
      <c r="AH47" t="n">
        <v>127673.4821508889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8.8779</v>
      </c>
      <c r="E48" t="n">
        <v>11.26</v>
      </c>
      <c r="F48" t="n">
        <v>8.01</v>
      </c>
      <c r="G48" t="n">
        <v>60.05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114.85</v>
      </c>
      <c r="Q48" t="n">
        <v>596.65</v>
      </c>
      <c r="R48" t="n">
        <v>32.11</v>
      </c>
      <c r="S48" t="n">
        <v>26.8</v>
      </c>
      <c r="T48" t="n">
        <v>2703.3</v>
      </c>
      <c r="U48" t="n">
        <v>0.83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103.4851531504709</v>
      </c>
      <c r="AB48" t="n">
        <v>141.5929519831587</v>
      </c>
      <c r="AC48" t="n">
        <v>128.0795193728804</v>
      </c>
      <c r="AD48" t="n">
        <v>103485.1531504709</v>
      </c>
      <c r="AE48" t="n">
        <v>141592.9519831587</v>
      </c>
      <c r="AF48" t="n">
        <v>1.973863284042624e-06</v>
      </c>
      <c r="AG48" t="n">
        <v>0.2345833333333333</v>
      </c>
      <c r="AH48" t="n">
        <v>128079.5193728804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8.8812</v>
      </c>
      <c r="E49" t="n">
        <v>11.26</v>
      </c>
      <c r="F49" t="n">
        <v>8</v>
      </c>
      <c r="G49" t="n">
        <v>60.02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114.61</v>
      </c>
      <c r="Q49" t="n">
        <v>596.61</v>
      </c>
      <c r="R49" t="n">
        <v>31.97</v>
      </c>
      <c r="S49" t="n">
        <v>26.8</v>
      </c>
      <c r="T49" t="n">
        <v>2634.61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103.2626492422041</v>
      </c>
      <c r="AB49" t="n">
        <v>141.2885123196886</v>
      </c>
      <c r="AC49" t="n">
        <v>127.8041350036081</v>
      </c>
      <c r="AD49" t="n">
        <v>103262.6492422041</v>
      </c>
      <c r="AE49" t="n">
        <v>141288.5123196886</v>
      </c>
      <c r="AF49" t="n">
        <v>1.97459698782813e-06</v>
      </c>
      <c r="AG49" t="n">
        <v>0.2345833333333333</v>
      </c>
      <c r="AH49" t="n">
        <v>127804.1350036081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8.8819</v>
      </c>
      <c r="E50" t="n">
        <v>11.26</v>
      </c>
      <c r="F50" t="n">
        <v>8</v>
      </c>
      <c r="G50" t="n">
        <v>60.01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113.77</v>
      </c>
      <c r="Q50" t="n">
        <v>596.61</v>
      </c>
      <c r="R50" t="n">
        <v>31.96</v>
      </c>
      <c r="S50" t="n">
        <v>26.8</v>
      </c>
      <c r="T50" t="n">
        <v>2625.73</v>
      </c>
      <c r="U50" t="n">
        <v>0.84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102.7400502755454</v>
      </c>
      <c r="AB50" t="n">
        <v>140.5734693580672</v>
      </c>
      <c r="AC50" t="n">
        <v>127.1573347386745</v>
      </c>
      <c r="AD50" t="n">
        <v>102740.0502755454</v>
      </c>
      <c r="AE50" t="n">
        <v>140573.4693580672</v>
      </c>
      <c r="AF50" t="n">
        <v>1.974752621964449e-06</v>
      </c>
      <c r="AG50" t="n">
        <v>0.2345833333333333</v>
      </c>
      <c r="AH50" t="n">
        <v>127157.3347386745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8.8834</v>
      </c>
      <c r="E51" t="n">
        <v>11.26</v>
      </c>
      <c r="F51" t="n">
        <v>8</v>
      </c>
      <c r="G51" t="n">
        <v>60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112.81</v>
      </c>
      <c r="Q51" t="n">
        <v>596.65</v>
      </c>
      <c r="R51" t="n">
        <v>31.86</v>
      </c>
      <c r="S51" t="n">
        <v>26.8</v>
      </c>
      <c r="T51" t="n">
        <v>2577.29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102.1350555218213</v>
      </c>
      <c r="AB51" t="n">
        <v>139.7456888455376</v>
      </c>
      <c r="AC51" t="n">
        <v>126.4085564364632</v>
      </c>
      <c r="AD51" t="n">
        <v>102135.0555218213</v>
      </c>
      <c r="AE51" t="n">
        <v>139745.6888455376</v>
      </c>
      <c r="AF51" t="n">
        <v>1.975086123685134e-06</v>
      </c>
      <c r="AG51" t="n">
        <v>0.2345833333333333</v>
      </c>
      <c r="AH51" t="n">
        <v>126408.5564364632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8.943899999999999</v>
      </c>
      <c r="E52" t="n">
        <v>11.18</v>
      </c>
      <c r="F52" t="n">
        <v>7.97</v>
      </c>
      <c r="G52" t="n">
        <v>68.34999999999999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112.13</v>
      </c>
      <c r="Q52" t="n">
        <v>596.61</v>
      </c>
      <c r="R52" t="n">
        <v>31.07</v>
      </c>
      <c r="S52" t="n">
        <v>26.8</v>
      </c>
      <c r="T52" t="n">
        <v>2188.99</v>
      </c>
      <c r="U52" t="n">
        <v>0.86</v>
      </c>
      <c r="V52" t="n">
        <v>0.96</v>
      </c>
      <c r="W52" t="n">
        <v>0.12</v>
      </c>
      <c r="X52" t="n">
        <v>0.12</v>
      </c>
      <c r="Y52" t="n">
        <v>1</v>
      </c>
      <c r="Z52" t="n">
        <v>10</v>
      </c>
      <c r="AA52" t="n">
        <v>100.9279888282016</v>
      </c>
      <c r="AB52" t="n">
        <v>138.0941269433037</v>
      </c>
      <c r="AC52" t="n">
        <v>124.9146172841963</v>
      </c>
      <c r="AD52" t="n">
        <v>100927.9888282016</v>
      </c>
      <c r="AE52" t="n">
        <v>138094.1269433037</v>
      </c>
      <c r="AF52" t="n">
        <v>1.988537359752737e-06</v>
      </c>
      <c r="AG52" t="n">
        <v>0.2329166666666667</v>
      </c>
      <c r="AH52" t="n">
        <v>124914.6172841963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8.949</v>
      </c>
      <c r="E53" t="n">
        <v>11.17</v>
      </c>
      <c r="F53" t="n">
        <v>7.97</v>
      </c>
      <c r="G53" t="n">
        <v>68.29000000000001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112.02</v>
      </c>
      <c r="Q53" t="n">
        <v>596.61</v>
      </c>
      <c r="R53" t="n">
        <v>30.81</v>
      </c>
      <c r="S53" t="n">
        <v>26.8</v>
      </c>
      <c r="T53" t="n">
        <v>2057.66</v>
      </c>
      <c r="U53" t="n">
        <v>0.87</v>
      </c>
      <c r="V53" t="n">
        <v>0.96</v>
      </c>
      <c r="W53" t="n">
        <v>0.12</v>
      </c>
      <c r="X53" t="n">
        <v>0.11</v>
      </c>
      <c r="Y53" t="n">
        <v>1</v>
      </c>
      <c r="Z53" t="n">
        <v>10</v>
      </c>
      <c r="AA53" t="n">
        <v>100.8041801697197</v>
      </c>
      <c r="AB53" t="n">
        <v>137.9247264747164</v>
      </c>
      <c r="AC53" t="n">
        <v>124.7613841585759</v>
      </c>
      <c r="AD53" t="n">
        <v>100804.1801697197</v>
      </c>
      <c r="AE53" t="n">
        <v>137924.7264747164</v>
      </c>
      <c r="AF53" t="n">
        <v>1.989671265603064e-06</v>
      </c>
      <c r="AG53" t="n">
        <v>0.2327083333333333</v>
      </c>
      <c r="AH53" t="n">
        <v>124761.3841585758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8.9666</v>
      </c>
      <c r="E54" t="n">
        <v>11.15</v>
      </c>
      <c r="F54" t="n">
        <v>7.95</v>
      </c>
      <c r="G54" t="n">
        <v>68.09999999999999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110.95</v>
      </c>
      <c r="Q54" t="n">
        <v>596.61</v>
      </c>
      <c r="R54" t="n">
        <v>30.06</v>
      </c>
      <c r="S54" t="n">
        <v>26.8</v>
      </c>
      <c r="T54" t="n">
        <v>1683.99</v>
      </c>
      <c r="U54" t="n">
        <v>0.89</v>
      </c>
      <c r="V54" t="n">
        <v>0.97</v>
      </c>
      <c r="W54" t="n">
        <v>0.12</v>
      </c>
      <c r="X54" t="n">
        <v>0.09</v>
      </c>
      <c r="Y54" t="n">
        <v>1</v>
      </c>
      <c r="Z54" t="n">
        <v>10</v>
      </c>
      <c r="AA54" t="n">
        <v>99.88506696962037</v>
      </c>
      <c r="AB54" t="n">
        <v>136.6671552459285</v>
      </c>
      <c r="AC54" t="n">
        <v>123.6238337628507</v>
      </c>
      <c r="AD54" t="n">
        <v>99885.06696962037</v>
      </c>
      <c r="AE54" t="n">
        <v>136667.1552459285</v>
      </c>
      <c r="AF54" t="n">
        <v>1.993584352459095e-06</v>
      </c>
      <c r="AG54" t="n">
        <v>0.2322916666666667</v>
      </c>
      <c r="AH54" t="n">
        <v>123623.8337628507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8.9397</v>
      </c>
      <c r="E55" t="n">
        <v>11.19</v>
      </c>
      <c r="F55" t="n">
        <v>7.98</v>
      </c>
      <c r="G55" t="n">
        <v>68.39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110.97</v>
      </c>
      <c r="Q55" t="n">
        <v>596.61</v>
      </c>
      <c r="R55" t="n">
        <v>31.28</v>
      </c>
      <c r="S55" t="n">
        <v>26.8</v>
      </c>
      <c r="T55" t="n">
        <v>2294.53</v>
      </c>
      <c r="U55" t="n">
        <v>0.86</v>
      </c>
      <c r="V55" t="n">
        <v>0.96</v>
      </c>
      <c r="W55" t="n">
        <v>0.12</v>
      </c>
      <c r="X55" t="n">
        <v>0.13</v>
      </c>
      <c r="Y55" t="n">
        <v>1</v>
      </c>
      <c r="Z55" t="n">
        <v>10</v>
      </c>
      <c r="AA55" t="n">
        <v>100.3066593140637</v>
      </c>
      <c r="AB55" t="n">
        <v>137.243996490937</v>
      </c>
      <c r="AC55" t="n">
        <v>124.1456220890376</v>
      </c>
      <c r="AD55" t="n">
        <v>100306.6593140637</v>
      </c>
      <c r="AE55" t="n">
        <v>137243.996490937</v>
      </c>
      <c r="AF55" t="n">
        <v>1.987603554934821e-06</v>
      </c>
      <c r="AG55" t="n">
        <v>0.233125</v>
      </c>
      <c r="AH55" t="n">
        <v>124145.6220890376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8.9392</v>
      </c>
      <c r="E56" t="n">
        <v>11.19</v>
      </c>
      <c r="F56" t="n">
        <v>7.98</v>
      </c>
      <c r="G56" t="n">
        <v>68.40000000000001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110.64</v>
      </c>
      <c r="Q56" t="n">
        <v>596.61</v>
      </c>
      <c r="R56" t="n">
        <v>31.29</v>
      </c>
      <c r="S56" t="n">
        <v>26.8</v>
      </c>
      <c r="T56" t="n">
        <v>2297</v>
      </c>
      <c r="U56" t="n">
        <v>0.86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100.1112261141891</v>
      </c>
      <c r="AB56" t="n">
        <v>136.9765961649645</v>
      </c>
      <c r="AC56" t="n">
        <v>123.9037420748771</v>
      </c>
      <c r="AD56" t="n">
        <v>100111.226114189</v>
      </c>
      <c r="AE56" t="n">
        <v>136976.5961649645</v>
      </c>
      <c r="AF56" t="n">
        <v>1.987492387694593e-06</v>
      </c>
      <c r="AG56" t="n">
        <v>0.233125</v>
      </c>
      <c r="AH56" t="n">
        <v>123903.7420748771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8.944100000000001</v>
      </c>
      <c r="E57" t="n">
        <v>11.18</v>
      </c>
      <c r="F57" t="n">
        <v>7.97</v>
      </c>
      <c r="G57" t="n">
        <v>68.34999999999999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109.51</v>
      </c>
      <c r="Q57" t="n">
        <v>596.61</v>
      </c>
      <c r="R57" t="n">
        <v>31.04</v>
      </c>
      <c r="S57" t="n">
        <v>26.8</v>
      </c>
      <c r="T57" t="n">
        <v>2172.27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99.33167529869068</v>
      </c>
      <c r="AB57" t="n">
        <v>135.9099803478454</v>
      </c>
      <c r="AC57" t="n">
        <v>122.9389225743388</v>
      </c>
      <c r="AD57" t="n">
        <v>99331.67529869068</v>
      </c>
      <c r="AE57" t="n">
        <v>135909.9803478454</v>
      </c>
      <c r="AF57" t="n">
        <v>1.988581826648829e-06</v>
      </c>
      <c r="AG57" t="n">
        <v>0.2329166666666667</v>
      </c>
      <c r="AH57" t="n">
        <v>122938.9225743388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8.9354</v>
      </c>
      <c r="E58" t="n">
        <v>11.19</v>
      </c>
      <c r="F58" t="n">
        <v>7.98</v>
      </c>
      <c r="G58" t="n">
        <v>68.44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108.63</v>
      </c>
      <c r="Q58" t="n">
        <v>596.61</v>
      </c>
      <c r="R58" t="n">
        <v>31.47</v>
      </c>
      <c r="S58" t="n">
        <v>26.8</v>
      </c>
      <c r="T58" t="n">
        <v>2387.64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98.92851774318837</v>
      </c>
      <c r="AB58" t="n">
        <v>135.3583623943513</v>
      </c>
      <c r="AC58" t="n">
        <v>122.4399502641254</v>
      </c>
      <c r="AD58" t="n">
        <v>98928.51774318836</v>
      </c>
      <c r="AE58" t="n">
        <v>135358.3623943513</v>
      </c>
      <c r="AF58" t="n">
        <v>1.986647516668859e-06</v>
      </c>
      <c r="AG58" t="n">
        <v>0.233125</v>
      </c>
      <c r="AH58" t="n">
        <v>122439.9502641254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8.936999999999999</v>
      </c>
      <c r="E59" t="n">
        <v>11.19</v>
      </c>
      <c r="F59" t="n">
        <v>7.98</v>
      </c>
      <c r="G59" t="n">
        <v>68.42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107.37</v>
      </c>
      <c r="Q59" t="n">
        <v>596.65</v>
      </c>
      <c r="R59" t="n">
        <v>31.3</v>
      </c>
      <c r="S59" t="n">
        <v>26.8</v>
      </c>
      <c r="T59" t="n">
        <v>2304.02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98.14403544022974</v>
      </c>
      <c r="AB59" t="n">
        <v>134.2849990985272</v>
      </c>
      <c r="AC59" t="n">
        <v>121.4690272547796</v>
      </c>
      <c r="AD59" t="n">
        <v>98144.03544022974</v>
      </c>
      <c r="AE59" t="n">
        <v>134284.9990985272</v>
      </c>
      <c r="AF59" t="n">
        <v>1.987003251837589e-06</v>
      </c>
      <c r="AG59" t="n">
        <v>0.233125</v>
      </c>
      <c r="AH59" t="n">
        <v>121469.0272547796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9.0014</v>
      </c>
      <c r="E60" t="n">
        <v>11.11</v>
      </c>
      <c r="F60" t="n">
        <v>7.95</v>
      </c>
      <c r="G60" t="n">
        <v>79.53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107.15</v>
      </c>
      <c r="Q60" t="n">
        <v>596.66</v>
      </c>
      <c r="R60" t="n">
        <v>30.35</v>
      </c>
      <c r="S60" t="n">
        <v>26.8</v>
      </c>
      <c r="T60" t="n">
        <v>1833.32</v>
      </c>
      <c r="U60" t="n">
        <v>0.88</v>
      </c>
      <c r="V60" t="n">
        <v>0.97</v>
      </c>
      <c r="W60" t="n">
        <v>0.12</v>
      </c>
      <c r="X60" t="n">
        <v>0.1</v>
      </c>
      <c r="Y60" t="n">
        <v>1</v>
      </c>
      <c r="Z60" t="n">
        <v>10</v>
      </c>
      <c r="AA60" t="n">
        <v>97.20814040595775</v>
      </c>
      <c r="AB60" t="n">
        <v>133.004466223862</v>
      </c>
      <c r="AC60" t="n">
        <v>120.3107066404328</v>
      </c>
      <c r="AD60" t="n">
        <v>97208.14040595775</v>
      </c>
      <c r="AE60" t="n">
        <v>133004.466223862</v>
      </c>
      <c r="AF60" t="n">
        <v>2.001321592378972e-06</v>
      </c>
      <c r="AG60" t="n">
        <v>0.2314583333333333</v>
      </c>
      <c r="AH60" t="n">
        <v>120310.7066404328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9.0207</v>
      </c>
      <c r="E61" t="n">
        <v>11.09</v>
      </c>
      <c r="F61" t="n">
        <v>7.93</v>
      </c>
      <c r="G61" t="n">
        <v>79.29000000000001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4</v>
      </c>
      <c r="N61" t="n">
        <v>81.51000000000001</v>
      </c>
      <c r="O61" t="n">
        <v>36265.48</v>
      </c>
      <c r="P61" t="n">
        <v>106.7</v>
      </c>
      <c r="Q61" t="n">
        <v>596.61</v>
      </c>
      <c r="R61" t="n">
        <v>29.63</v>
      </c>
      <c r="S61" t="n">
        <v>26.8</v>
      </c>
      <c r="T61" t="n">
        <v>1473.78</v>
      </c>
      <c r="U61" t="n">
        <v>0.9</v>
      </c>
      <c r="V61" t="n">
        <v>0.97</v>
      </c>
      <c r="W61" t="n">
        <v>0.12</v>
      </c>
      <c r="X61" t="n">
        <v>0.08</v>
      </c>
      <c r="Y61" t="n">
        <v>1</v>
      </c>
      <c r="Z61" t="n">
        <v>10</v>
      </c>
      <c r="AA61" t="n">
        <v>96.65774232609033</v>
      </c>
      <c r="AB61" t="n">
        <v>132.2513872891383</v>
      </c>
      <c r="AC61" t="n">
        <v>119.6295005022859</v>
      </c>
      <c r="AD61" t="n">
        <v>96657.74232609033</v>
      </c>
      <c r="AE61" t="n">
        <v>132251.3872891382</v>
      </c>
      <c r="AF61" t="n">
        <v>2.005612647851778e-06</v>
      </c>
      <c r="AG61" t="n">
        <v>0.2310416666666667</v>
      </c>
      <c r="AH61" t="n">
        <v>119629.500502286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8.9969</v>
      </c>
      <c r="E62" t="n">
        <v>11.12</v>
      </c>
      <c r="F62" t="n">
        <v>7.96</v>
      </c>
      <c r="G62" t="n">
        <v>79.59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107.2</v>
      </c>
      <c r="Q62" t="n">
        <v>596.61</v>
      </c>
      <c r="R62" t="n">
        <v>30.64</v>
      </c>
      <c r="S62" t="n">
        <v>26.8</v>
      </c>
      <c r="T62" t="n">
        <v>1976.97</v>
      </c>
      <c r="U62" t="n">
        <v>0.87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97.32407990372003</v>
      </c>
      <c r="AB62" t="n">
        <v>133.1630997595899</v>
      </c>
      <c r="AC62" t="n">
        <v>120.4542004141545</v>
      </c>
      <c r="AD62" t="n">
        <v>97324.07990372003</v>
      </c>
      <c r="AE62" t="n">
        <v>133163.0997595899</v>
      </c>
      <c r="AF62" t="n">
        <v>2.000321087216919e-06</v>
      </c>
      <c r="AG62" t="n">
        <v>0.2316666666666667</v>
      </c>
      <c r="AH62" t="n">
        <v>120454.2004141545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9.0002</v>
      </c>
      <c r="E63" t="n">
        <v>11.11</v>
      </c>
      <c r="F63" t="n">
        <v>7.95</v>
      </c>
      <c r="G63" t="n">
        <v>79.54000000000001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107.14</v>
      </c>
      <c r="Q63" t="n">
        <v>596.61</v>
      </c>
      <c r="R63" t="n">
        <v>30.43</v>
      </c>
      <c r="S63" t="n">
        <v>26.8</v>
      </c>
      <c r="T63" t="n">
        <v>1871.54</v>
      </c>
      <c r="U63" t="n">
        <v>0.88</v>
      </c>
      <c r="V63" t="n">
        <v>0.96</v>
      </c>
      <c r="W63" t="n">
        <v>0.12</v>
      </c>
      <c r="X63" t="n">
        <v>0.1</v>
      </c>
      <c r="Y63" t="n">
        <v>1</v>
      </c>
      <c r="Z63" t="n">
        <v>10</v>
      </c>
      <c r="AA63" t="n">
        <v>97.21470276813703</v>
      </c>
      <c r="AB63" t="n">
        <v>133.0134451373067</v>
      </c>
      <c r="AC63" t="n">
        <v>120.3188286189803</v>
      </c>
      <c r="AD63" t="n">
        <v>97214.70276813702</v>
      </c>
      <c r="AE63" t="n">
        <v>133013.4451373067</v>
      </c>
      <c r="AF63" t="n">
        <v>2.001054791002425e-06</v>
      </c>
      <c r="AG63" t="n">
        <v>0.2314583333333333</v>
      </c>
      <c r="AH63" t="n">
        <v>120318.8286189803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8.995100000000001</v>
      </c>
      <c r="E64" t="n">
        <v>11.12</v>
      </c>
      <c r="F64" t="n">
        <v>7.96</v>
      </c>
      <c r="G64" t="n">
        <v>79.61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106.84</v>
      </c>
      <c r="Q64" t="n">
        <v>596.61</v>
      </c>
      <c r="R64" t="n">
        <v>30.61</v>
      </c>
      <c r="S64" t="n">
        <v>26.8</v>
      </c>
      <c r="T64" t="n">
        <v>1961.9</v>
      </c>
      <c r="U64" t="n">
        <v>0.88</v>
      </c>
      <c r="V64" t="n">
        <v>0.96</v>
      </c>
      <c r="W64" t="n">
        <v>0.12</v>
      </c>
      <c r="X64" t="n">
        <v>0.11</v>
      </c>
      <c r="Y64" t="n">
        <v>1</v>
      </c>
      <c r="Z64" t="n">
        <v>10</v>
      </c>
      <c r="AA64" t="n">
        <v>97.12522999792017</v>
      </c>
      <c r="AB64" t="n">
        <v>132.891024545836</v>
      </c>
      <c r="AC64" t="n">
        <v>120.2080916769412</v>
      </c>
      <c r="AD64" t="n">
        <v>97125.22999792018</v>
      </c>
      <c r="AE64" t="n">
        <v>132891.024545836</v>
      </c>
      <c r="AF64" t="n">
        <v>1.999920885152098e-06</v>
      </c>
      <c r="AG64" t="n">
        <v>0.2316666666666667</v>
      </c>
      <c r="AH64" t="n">
        <v>120208.0916769412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8.9962</v>
      </c>
      <c r="E65" t="n">
        <v>11.12</v>
      </c>
      <c r="F65" t="n">
        <v>7.96</v>
      </c>
      <c r="G65" t="n">
        <v>79.59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1</v>
      </c>
      <c r="N65" t="n">
        <v>82.56</v>
      </c>
      <c r="O65" t="n">
        <v>36518.97</v>
      </c>
      <c r="P65" t="n">
        <v>106.73</v>
      </c>
      <c r="Q65" t="n">
        <v>596.61</v>
      </c>
      <c r="R65" t="n">
        <v>30.47</v>
      </c>
      <c r="S65" t="n">
        <v>26.8</v>
      </c>
      <c r="T65" t="n">
        <v>1894.16</v>
      </c>
      <c r="U65" t="n">
        <v>0.88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97.04713607434174</v>
      </c>
      <c r="AB65" t="n">
        <v>132.7841729943353</v>
      </c>
      <c r="AC65" t="n">
        <v>120.1114378875486</v>
      </c>
      <c r="AD65" t="n">
        <v>97047.13607434173</v>
      </c>
      <c r="AE65" t="n">
        <v>132784.1729943353</v>
      </c>
      <c r="AF65" t="n">
        <v>2.0001654530806e-06</v>
      </c>
      <c r="AG65" t="n">
        <v>0.2316666666666667</v>
      </c>
      <c r="AH65" t="n">
        <v>120111.4378875486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8.9903</v>
      </c>
      <c r="E66" t="n">
        <v>11.12</v>
      </c>
      <c r="F66" t="n">
        <v>7.97</v>
      </c>
      <c r="G66" t="n">
        <v>79.67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1</v>
      </c>
      <c r="N66" t="n">
        <v>82.83</v>
      </c>
      <c r="O66" t="n">
        <v>36582.62</v>
      </c>
      <c r="P66" t="n">
        <v>106.77</v>
      </c>
      <c r="Q66" t="n">
        <v>596.61</v>
      </c>
      <c r="R66" t="n">
        <v>30.72</v>
      </c>
      <c r="S66" t="n">
        <v>26.8</v>
      </c>
      <c r="T66" t="n">
        <v>2015.76</v>
      </c>
      <c r="U66" t="n">
        <v>0.87</v>
      </c>
      <c r="V66" t="n">
        <v>0.96</v>
      </c>
      <c r="W66" t="n">
        <v>0.12</v>
      </c>
      <c r="X66" t="n">
        <v>0.11</v>
      </c>
      <c r="Y66" t="n">
        <v>1</v>
      </c>
      <c r="Z66" t="n">
        <v>10</v>
      </c>
      <c r="AA66" t="n">
        <v>97.170820873612</v>
      </c>
      <c r="AB66" t="n">
        <v>132.953403993285</v>
      </c>
      <c r="AC66" t="n">
        <v>120.2645177174758</v>
      </c>
      <c r="AD66" t="n">
        <v>97170.820873612</v>
      </c>
      <c r="AE66" t="n">
        <v>132953.403993285</v>
      </c>
      <c r="AF66" t="n">
        <v>1.998853679645908e-06</v>
      </c>
      <c r="AG66" t="n">
        <v>0.2316666666666667</v>
      </c>
      <c r="AH66" t="n">
        <v>120264.5177174758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8.9879</v>
      </c>
      <c r="E67" t="n">
        <v>11.13</v>
      </c>
      <c r="F67" t="n">
        <v>7.97</v>
      </c>
      <c r="G67" t="n">
        <v>79.7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0</v>
      </c>
      <c r="N67" t="n">
        <v>83.09999999999999</v>
      </c>
      <c r="O67" t="n">
        <v>36646.38</v>
      </c>
      <c r="P67" t="n">
        <v>106.9</v>
      </c>
      <c r="Q67" t="n">
        <v>596.61</v>
      </c>
      <c r="R67" t="n">
        <v>30.8</v>
      </c>
      <c r="S67" t="n">
        <v>26.8</v>
      </c>
      <c r="T67" t="n">
        <v>2059.79</v>
      </c>
      <c r="U67" t="n">
        <v>0.87</v>
      </c>
      <c r="V67" t="n">
        <v>0.96</v>
      </c>
      <c r="W67" t="n">
        <v>0.12</v>
      </c>
      <c r="X67" t="n">
        <v>0.12</v>
      </c>
      <c r="Y67" t="n">
        <v>1</v>
      </c>
      <c r="Z67" t="n">
        <v>10</v>
      </c>
      <c r="AA67" t="n">
        <v>97.27568103448546</v>
      </c>
      <c r="AB67" t="n">
        <v>133.0968782914958</v>
      </c>
      <c r="AC67" t="n">
        <v>120.3942990300329</v>
      </c>
      <c r="AD67" t="n">
        <v>97275.68103448546</v>
      </c>
      <c r="AE67" t="n">
        <v>133096.8782914958</v>
      </c>
      <c r="AF67" t="n">
        <v>1.998320076892813e-06</v>
      </c>
      <c r="AG67" t="n">
        <v>0.231875</v>
      </c>
      <c r="AH67" t="n">
        <v>120394.2990300329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6.8867</v>
      </c>
      <c r="E2" t="n">
        <v>14.52</v>
      </c>
      <c r="F2" t="n">
        <v>9.52</v>
      </c>
      <c r="G2" t="n">
        <v>6.88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113.98</v>
      </c>
      <c r="Q2" t="n">
        <v>596.66</v>
      </c>
      <c r="R2" t="n">
        <v>79.55</v>
      </c>
      <c r="S2" t="n">
        <v>26.8</v>
      </c>
      <c r="T2" t="n">
        <v>26047.99</v>
      </c>
      <c r="U2" t="n">
        <v>0.34</v>
      </c>
      <c r="V2" t="n">
        <v>0.8100000000000001</v>
      </c>
      <c r="W2" t="n">
        <v>0.24</v>
      </c>
      <c r="X2" t="n">
        <v>1.67</v>
      </c>
      <c r="Y2" t="n">
        <v>1</v>
      </c>
      <c r="Z2" t="n">
        <v>10</v>
      </c>
      <c r="AA2" t="n">
        <v>130.6895765875176</v>
      </c>
      <c r="AB2" t="n">
        <v>178.8152443041654</v>
      </c>
      <c r="AC2" t="n">
        <v>161.7493683565974</v>
      </c>
      <c r="AD2" t="n">
        <v>130689.5765875176</v>
      </c>
      <c r="AE2" t="n">
        <v>178815.2443041654</v>
      </c>
      <c r="AF2" t="n">
        <v>1.662894527591883e-06</v>
      </c>
      <c r="AG2" t="n">
        <v>0.3025</v>
      </c>
      <c r="AH2" t="n">
        <v>161749.3683565974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7.4253</v>
      </c>
      <c r="E3" t="n">
        <v>13.47</v>
      </c>
      <c r="F3" t="n">
        <v>9.109999999999999</v>
      </c>
      <c r="G3" t="n">
        <v>8.68</v>
      </c>
      <c r="H3" t="n">
        <v>0.14</v>
      </c>
      <c r="I3" t="n">
        <v>63</v>
      </c>
      <c r="J3" t="n">
        <v>159.48</v>
      </c>
      <c r="K3" t="n">
        <v>50.28</v>
      </c>
      <c r="L3" t="n">
        <v>1.25</v>
      </c>
      <c r="M3" t="n">
        <v>61</v>
      </c>
      <c r="N3" t="n">
        <v>27.95</v>
      </c>
      <c r="O3" t="n">
        <v>19902.91</v>
      </c>
      <c r="P3" t="n">
        <v>108.23</v>
      </c>
      <c r="Q3" t="n">
        <v>596.67</v>
      </c>
      <c r="R3" t="n">
        <v>66.70999999999999</v>
      </c>
      <c r="S3" t="n">
        <v>26.8</v>
      </c>
      <c r="T3" t="n">
        <v>19726.19</v>
      </c>
      <c r="U3" t="n">
        <v>0.4</v>
      </c>
      <c r="V3" t="n">
        <v>0.84</v>
      </c>
      <c r="W3" t="n">
        <v>0.21</v>
      </c>
      <c r="X3" t="n">
        <v>1.26</v>
      </c>
      <c r="Y3" t="n">
        <v>1</v>
      </c>
      <c r="Z3" t="n">
        <v>10</v>
      </c>
      <c r="AA3" t="n">
        <v>115.606459123023</v>
      </c>
      <c r="AB3" t="n">
        <v>158.1778575690746</v>
      </c>
      <c r="AC3" t="n">
        <v>143.081584846743</v>
      </c>
      <c r="AD3" t="n">
        <v>115606.459123023</v>
      </c>
      <c r="AE3" t="n">
        <v>158177.8575690746</v>
      </c>
      <c r="AF3" t="n">
        <v>1.792947382015771e-06</v>
      </c>
      <c r="AG3" t="n">
        <v>0.280625</v>
      </c>
      <c r="AH3" t="n">
        <v>143081.584846743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</v>
      </c>
      <c r="E4" t="n">
        <v>12.82</v>
      </c>
      <c r="F4" t="n">
        <v>8.85</v>
      </c>
      <c r="G4" t="n">
        <v>10.42</v>
      </c>
      <c r="H4" t="n">
        <v>0.17</v>
      </c>
      <c r="I4" t="n">
        <v>51</v>
      </c>
      <c r="J4" t="n">
        <v>159.83</v>
      </c>
      <c r="K4" t="n">
        <v>50.28</v>
      </c>
      <c r="L4" t="n">
        <v>1.5</v>
      </c>
      <c r="M4" t="n">
        <v>49</v>
      </c>
      <c r="N4" t="n">
        <v>28.05</v>
      </c>
      <c r="O4" t="n">
        <v>19946.71</v>
      </c>
      <c r="P4" t="n">
        <v>104.36</v>
      </c>
      <c r="Q4" t="n">
        <v>596.6799999999999</v>
      </c>
      <c r="R4" t="n">
        <v>58.33</v>
      </c>
      <c r="S4" t="n">
        <v>26.8</v>
      </c>
      <c r="T4" t="n">
        <v>15596.55</v>
      </c>
      <c r="U4" t="n">
        <v>0.46</v>
      </c>
      <c r="V4" t="n">
        <v>0.87</v>
      </c>
      <c r="W4" t="n">
        <v>0.19</v>
      </c>
      <c r="X4" t="n">
        <v>1</v>
      </c>
      <c r="Y4" t="n">
        <v>1</v>
      </c>
      <c r="Z4" t="n">
        <v>10</v>
      </c>
      <c r="AA4" t="n">
        <v>106.5206800108852</v>
      </c>
      <c r="AB4" t="n">
        <v>145.746293751569</v>
      </c>
      <c r="AC4" t="n">
        <v>131.8364720321668</v>
      </c>
      <c r="AD4" t="n">
        <v>106520.6800108852</v>
      </c>
      <c r="AE4" t="n">
        <v>145746.293751569</v>
      </c>
      <c r="AF4" t="n">
        <v>1.883424182150622e-06</v>
      </c>
      <c r="AG4" t="n">
        <v>0.2670833333333333</v>
      </c>
      <c r="AH4" t="n">
        <v>131836.4720321668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8.0692</v>
      </c>
      <c r="E5" t="n">
        <v>12.39</v>
      </c>
      <c r="F5" t="n">
        <v>8.68</v>
      </c>
      <c r="G5" t="n">
        <v>12.12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101.47</v>
      </c>
      <c r="Q5" t="n">
        <v>596.71</v>
      </c>
      <c r="R5" t="n">
        <v>53.07</v>
      </c>
      <c r="S5" t="n">
        <v>26.8</v>
      </c>
      <c r="T5" t="n">
        <v>13008.98</v>
      </c>
      <c r="U5" t="n">
        <v>0.5</v>
      </c>
      <c r="V5" t="n">
        <v>0.88</v>
      </c>
      <c r="W5" t="n">
        <v>0.18</v>
      </c>
      <c r="X5" t="n">
        <v>0.83</v>
      </c>
      <c r="Y5" t="n">
        <v>1</v>
      </c>
      <c r="Z5" t="n">
        <v>10</v>
      </c>
      <c r="AA5" t="n">
        <v>100.4968474349462</v>
      </c>
      <c r="AB5" t="n">
        <v>137.5042202684361</v>
      </c>
      <c r="AC5" t="n">
        <v>124.3810104744387</v>
      </c>
      <c r="AD5" t="n">
        <v>100496.8474349462</v>
      </c>
      <c r="AE5" t="n">
        <v>137504.2202684361</v>
      </c>
      <c r="AF5" t="n">
        <v>1.948426462898693e-06</v>
      </c>
      <c r="AG5" t="n">
        <v>0.258125</v>
      </c>
      <c r="AH5" t="n">
        <v>124381.0104744387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8.393599999999999</v>
      </c>
      <c r="E6" t="n">
        <v>11.91</v>
      </c>
      <c r="F6" t="n">
        <v>8.43</v>
      </c>
      <c r="G6" t="n">
        <v>14.05</v>
      </c>
      <c r="H6" t="n">
        <v>0.22</v>
      </c>
      <c r="I6" t="n">
        <v>36</v>
      </c>
      <c r="J6" t="n">
        <v>160.54</v>
      </c>
      <c r="K6" t="n">
        <v>50.28</v>
      </c>
      <c r="L6" t="n">
        <v>2</v>
      </c>
      <c r="M6" t="n">
        <v>34</v>
      </c>
      <c r="N6" t="n">
        <v>28.26</v>
      </c>
      <c r="O6" t="n">
        <v>20034.4</v>
      </c>
      <c r="P6" t="n">
        <v>97.56999999999999</v>
      </c>
      <c r="Q6" t="n">
        <v>596.73</v>
      </c>
      <c r="R6" t="n">
        <v>44.72</v>
      </c>
      <c r="S6" t="n">
        <v>26.8</v>
      </c>
      <c r="T6" t="n">
        <v>8867.23</v>
      </c>
      <c r="U6" t="n">
        <v>0.6</v>
      </c>
      <c r="V6" t="n">
        <v>0.91</v>
      </c>
      <c r="W6" t="n">
        <v>0.16</v>
      </c>
      <c r="X6" t="n">
        <v>0.58</v>
      </c>
      <c r="Y6" t="n">
        <v>1</v>
      </c>
      <c r="Z6" t="n">
        <v>10</v>
      </c>
      <c r="AA6" t="n">
        <v>93.33380965637605</v>
      </c>
      <c r="AB6" t="n">
        <v>127.7034359688775</v>
      </c>
      <c r="AC6" t="n">
        <v>115.5155992729397</v>
      </c>
      <c r="AD6" t="n">
        <v>93333.80965637605</v>
      </c>
      <c r="AE6" t="n">
        <v>127703.4359688775</v>
      </c>
      <c r="AF6" t="n">
        <v>2.026757591705059e-06</v>
      </c>
      <c r="AG6" t="n">
        <v>0.248125</v>
      </c>
      <c r="AH6" t="n">
        <v>115515.5992729397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8.390599999999999</v>
      </c>
      <c r="E7" t="n">
        <v>11.92</v>
      </c>
      <c r="F7" t="n">
        <v>8.529999999999999</v>
      </c>
      <c r="G7" t="n">
        <v>15.51</v>
      </c>
      <c r="H7" t="n">
        <v>0.25</v>
      </c>
      <c r="I7" t="n">
        <v>33</v>
      </c>
      <c r="J7" t="n">
        <v>160.9</v>
      </c>
      <c r="K7" t="n">
        <v>50.28</v>
      </c>
      <c r="L7" t="n">
        <v>2.25</v>
      </c>
      <c r="M7" t="n">
        <v>31</v>
      </c>
      <c r="N7" t="n">
        <v>28.37</v>
      </c>
      <c r="O7" t="n">
        <v>20078.3</v>
      </c>
      <c r="P7" t="n">
        <v>98.26000000000001</v>
      </c>
      <c r="Q7" t="n">
        <v>596.63</v>
      </c>
      <c r="R7" t="n">
        <v>48.66</v>
      </c>
      <c r="S7" t="n">
        <v>26.8</v>
      </c>
      <c r="T7" t="n">
        <v>10852.82</v>
      </c>
      <c r="U7" t="n">
        <v>0.55</v>
      </c>
      <c r="V7" t="n">
        <v>0.9</v>
      </c>
      <c r="W7" t="n">
        <v>0.16</v>
      </c>
      <c r="X7" t="n">
        <v>0.68</v>
      </c>
      <c r="Y7" t="n">
        <v>1</v>
      </c>
      <c r="Z7" t="n">
        <v>10</v>
      </c>
      <c r="AA7" t="n">
        <v>94.14009765021625</v>
      </c>
      <c r="AB7" t="n">
        <v>128.8066347729649</v>
      </c>
      <c r="AC7" t="n">
        <v>116.5135103315146</v>
      </c>
      <c r="AD7" t="n">
        <v>94140.09765021625</v>
      </c>
      <c r="AE7" t="n">
        <v>128806.6347729649</v>
      </c>
      <c r="AF7" t="n">
        <v>2.026033197788847e-06</v>
      </c>
      <c r="AG7" t="n">
        <v>0.2483333333333333</v>
      </c>
      <c r="AH7" t="n">
        <v>116513.5103315146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8.5509</v>
      </c>
      <c r="E8" t="n">
        <v>11.69</v>
      </c>
      <c r="F8" t="n">
        <v>8.44</v>
      </c>
      <c r="G8" t="n">
        <v>17.45</v>
      </c>
      <c r="H8" t="n">
        <v>0.27</v>
      </c>
      <c r="I8" t="n">
        <v>29</v>
      </c>
      <c r="J8" t="n">
        <v>161.26</v>
      </c>
      <c r="K8" t="n">
        <v>50.28</v>
      </c>
      <c r="L8" t="n">
        <v>2.5</v>
      </c>
      <c r="M8" t="n">
        <v>27</v>
      </c>
      <c r="N8" t="n">
        <v>28.48</v>
      </c>
      <c r="O8" t="n">
        <v>20122.23</v>
      </c>
      <c r="P8" t="n">
        <v>96.26000000000001</v>
      </c>
      <c r="Q8" t="n">
        <v>596.63</v>
      </c>
      <c r="R8" t="n">
        <v>45.51</v>
      </c>
      <c r="S8" t="n">
        <v>26.8</v>
      </c>
      <c r="T8" t="n">
        <v>9297.190000000001</v>
      </c>
      <c r="U8" t="n">
        <v>0.59</v>
      </c>
      <c r="V8" t="n">
        <v>0.91</v>
      </c>
      <c r="W8" t="n">
        <v>0.15</v>
      </c>
      <c r="X8" t="n">
        <v>0.58</v>
      </c>
      <c r="Y8" t="n">
        <v>1</v>
      </c>
      <c r="Z8" t="n">
        <v>10</v>
      </c>
      <c r="AA8" t="n">
        <v>90.84505606405827</v>
      </c>
      <c r="AB8" t="n">
        <v>124.2982135078105</v>
      </c>
      <c r="AC8" t="n">
        <v>112.4353664642961</v>
      </c>
      <c r="AD8" t="n">
        <v>90845.05606405827</v>
      </c>
      <c r="AE8" t="n">
        <v>124298.2135078105</v>
      </c>
      <c r="AF8" t="n">
        <v>2.06473997937843e-06</v>
      </c>
      <c r="AG8" t="n">
        <v>0.2435416666666667</v>
      </c>
      <c r="AH8" t="n">
        <v>112435.3664642961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8.6753</v>
      </c>
      <c r="E9" t="n">
        <v>11.53</v>
      </c>
      <c r="F9" t="n">
        <v>8.359999999999999</v>
      </c>
      <c r="G9" t="n">
        <v>19.3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94.67</v>
      </c>
      <c r="Q9" t="n">
        <v>596.7</v>
      </c>
      <c r="R9" t="n">
        <v>43.27</v>
      </c>
      <c r="S9" t="n">
        <v>26.8</v>
      </c>
      <c r="T9" t="n">
        <v>8192.780000000001</v>
      </c>
      <c r="U9" t="n">
        <v>0.62</v>
      </c>
      <c r="V9" t="n">
        <v>0.92</v>
      </c>
      <c r="W9" t="n">
        <v>0.15</v>
      </c>
      <c r="X9" t="n">
        <v>0.51</v>
      </c>
      <c r="Y9" t="n">
        <v>1</v>
      </c>
      <c r="Z9" t="n">
        <v>10</v>
      </c>
      <c r="AA9" t="n">
        <v>88.31719392320443</v>
      </c>
      <c r="AB9" t="n">
        <v>120.8394810052891</v>
      </c>
      <c r="AC9" t="n">
        <v>109.3067305374527</v>
      </c>
      <c r="AD9" t="n">
        <v>88317.19392320442</v>
      </c>
      <c r="AE9" t="n">
        <v>120839.4810052891</v>
      </c>
      <c r="AF9" t="n">
        <v>2.094778180437345e-06</v>
      </c>
      <c r="AG9" t="n">
        <v>0.2402083333333333</v>
      </c>
      <c r="AH9" t="n">
        <v>109306.7305374527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8.7593</v>
      </c>
      <c r="E10" t="n">
        <v>11.42</v>
      </c>
      <c r="F10" t="n">
        <v>8.32</v>
      </c>
      <c r="G10" t="n">
        <v>20.8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93.28</v>
      </c>
      <c r="Q10" t="n">
        <v>596.66</v>
      </c>
      <c r="R10" t="n">
        <v>41.71</v>
      </c>
      <c r="S10" t="n">
        <v>26.8</v>
      </c>
      <c r="T10" t="n">
        <v>7425.35</v>
      </c>
      <c r="U10" t="n">
        <v>0.64</v>
      </c>
      <c r="V10" t="n">
        <v>0.92</v>
      </c>
      <c r="W10" t="n">
        <v>0.15</v>
      </c>
      <c r="X10" t="n">
        <v>0.47</v>
      </c>
      <c r="Y10" t="n">
        <v>1</v>
      </c>
      <c r="Z10" t="n">
        <v>10</v>
      </c>
      <c r="AA10" t="n">
        <v>86.49766248360899</v>
      </c>
      <c r="AB10" t="n">
        <v>118.3499178175741</v>
      </c>
      <c r="AC10" t="n">
        <v>107.0547677662485</v>
      </c>
      <c r="AD10" t="n">
        <v>86497.66248360899</v>
      </c>
      <c r="AE10" t="n">
        <v>118349.9178175741</v>
      </c>
      <c r="AF10" t="n">
        <v>2.115061210091275e-06</v>
      </c>
      <c r="AG10" t="n">
        <v>0.2379166666666667</v>
      </c>
      <c r="AH10" t="n">
        <v>107054.7677662485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8.841699999999999</v>
      </c>
      <c r="E11" t="n">
        <v>11.31</v>
      </c>
      <c r="F11" t="n">
        <v>8.279999999999999</v>
      </c>
      <c r="G11" t="n">
        <v>22.57</v>
      </c>
      <c r="H11" t="n">
        <v>0.35</v>
      </c>
      <c r="I11" t="n">
        <v>22</v>
      </c>
      <c r="J11" t="n">
        <v>162.33</v>
      </c>
      <c r="K11" t="n">
        <v>50.28</v>
      </c>
      <c r="L11" t="n">
        <v>3.25</v>
      </c>
      <c r="M11" t="n">
        <v>20</v>
      </c>
      <c r="N11" t="n">
        <v>28.8</v>
      </c>
      <c r="O11" t="n">
        <v>20254.26</v>
      </c>
      <c r="P11" t="n">
        <v>92.2</v>
      </c>
      <c r="Q11" t="n">
        <v>596.64</v>
      </c>
      <c r="R11" t="n">
        <v>40.53</v>
      </c>
      <c r="S11" t="n">
        <v>26.8</v>
      </c>
      <c r="T11" t="n">
        <v>6842.54</v>
      </c>
      <c r="U11" t="n">
        <v>0.66</v>
      </c>
      <c r="V11" t="n">
        <v>0.93</v>
      </c>
      <c r="W11" t="n">
        <v>0.14</v>
      </c>
      <c r="X11" t="n">
        <v>0.42</v>
      </c>
      <c r="Y11" t="n">
        <v>1</v>
      </c>
      <c r="Z11" t="n">
        <v>10</v>
      </c>
      <c r="AA11" t="n">
        <v>84.9181811990517</v>
      </c>
      <c r="AB11" t="n">
        <v>116.1888018422476</v>
      </c>
      <c r="AC11" t="n">
        <v>105.0999056664611</v>
      </c>
      <c r="AD11" t="n">
        <v>84918.1811990517</v>
      </c>
      <c r="AE11" t="n">
        <v>116188.8018422476</v>
      </c>
      <c r="AF11" t="n">
        <v>2.134957896323225e-06</v>
      </c>
      <c r="AG11" t="n">
        <v>0.235625</v>
      </c>
      <c r="AH11" t="n">
        <v>105099.9056664611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8.932600000000001</v>
      </c>
      <c r="E12" t="n">
        <v>11.2</v>
      </c>
      <c r="F12" t="n">
        <v>8.23</v>
      </c>
      <c r="G12" t="n">
        <v>24.68</v>
      </c>
      <c r="H12" t="n">
        <v>0.38</v>
      </c>
      <c r="I12" t="n">
        <v>20</v>
      </c>
      <c r="J12" t="n">
        <v>162.68</v>
      </c>
      <c r="K12" t="n">
        <v>50.28</v>
      </c>
      <c r="L12" t="n">
        <v>3.5</v>
      </c>
      <c r="M12" t="n">
        <v>18</v>
      </c>
      <c r="N12" t="n">
        <v>28.9</v>
      </c>
      <c r="O12" t="n">
        <v>20298.34</v>
      </c>
      <c r="P12" t="n">
        <v>90.59999999999999</v>
      </c>
      <c r="Q12" t="n">
        <v>596.62</v>
      </c>
      <c r="R12" t="n">
        <v>38.82</v>
      </c>
      <c r="S12" t="n">
        <v>26.8</v>
      </c>
      <c r="T12" t="n">
        <v>5998.89</v>
      </c>
      <c r="U12" t="n">
        <v>0.6899999999999999</v>
      </c>
      <c r="V12" t="n">
        <v>0.93</v>
      </c>
      <c r="W12" t="n">
        <v>0.14</v>
      </c>
      <c r="X12" t="n">
        <v>0.37</v>
      </c>
      <c r="Y12" t="n">
        <v>1</v>
      </c>
      <c r="Z12" t="n">
        <v>10</v>
      </c>
      <c r="AA12" t="n">
        <v>82.94345365397601</v>
      </c>
      <c r="AB12" t="n">
        <v>113.4868924962456</v>
      </c>
      <c r="AC12" t="n">
        <v>102.6558627562872</v>
      </c>
      <c r="AD12" t="n">
        <v>82943.453653976</v>
      </c>
      <c r="AE12" t="n">
        <v>113486.8924962456</v>
      </c>
      <c r="AF12" t="n">
        <v>2.156907031984442e-06</v>
      </c>
      <c r="AG12" t="n">
        <v>0.2333333333333333</v>
      </c>
      <c r="AH12" t="n">
        <v>102655.8627562872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9.067600000000001</v>
      </c>
      <c r="E13" t="n">
        <v>11.03</v>
      </c>
      <c r="F13" t="n">
        <v>8.119999999999999</v>
      </c>
      <c r="G13" t="n">
        <v>27.08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16</v>
      </c>
      <c r="N13" t="n">
        <v>29.01</v>
      </c>
      <c r="O13" t="n">
        <v>20342.46</v>
      </c>
      <c r="P13" t="n">
        <v>88.23999999999999</v>
      </c>
      <c r="Q13" t="n">
        <v>596.61</v>
      </c>
      <c r="R13" t="n">
        <v>35.68</v>
      </c>
      <c r="S13" t="n">
        <v>26.8</v>
      </c>
      <c r="T13" t="n">
        <v>4438.53</v>
      </c>
      <c r="U13" t="n">
        <v>0.75</v>
      </c>
      <c r="V13" t="n">
        <v>0.9399999999999999</v>
      </c>
      <c r="W13" t="n">
        <v>0.13</v>
      </c>
      <c r="X13" t="n">
        <v>0.27</v>
      </c>
      <c r="Y13" t="n">
        <v>1</v>
      </c>
      <c r="Z13" t="n">
        <v>10</v>
      </c>
      <c r="AA13" t="n">
        <v>79.98493484123595</v>
      </c>
      <c r="AB13" t="n">
        <v>109.4389165360184</v>
      </c>
      <c r="AC13" t="n">
        <v>98.99421994033275</v>
      </c>
      <c r="AD13" t="n">
        <v>79984.93484123595</v>
      </c>
      <c r="AE13" t="n">
        <v>109438.9165360184</v>
      </c>
      <c r="AF13" t="n">
        <v>2.189504758213972e-06</v>
      </c>
      <c r="AG13" t="n">
        <v>0.2297916666666666</v>
      </c>
      <c r="AH13" t="n">
        <v>98994.21994033275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9.040900000000001</v>
      </c>
      <c r="E14" t="n">
        <v>11.06</v>
      </c>
      <c r="F14" t="n">
        <v>8.19</v>
      </c>
      <c r="G14" t="n">
        <v>28.9</v>
      </c>
      <c r="H14" t="n">
        <v>0.43</v>
      </c>
      <c r="I14" t="n">
        <v>17</v>
      </c>
      <c r="J14" t="n">
        <v>163.4</v>
      </c>
      <c r="K14" t="n">
        <v>50.28</v>
      </c>
      <c r="L14" t="n">
        <v>4</v>
      </c>
      <c r="M14" t="n">
        <v>15</v>
      </c>
      <c r="N14" t="n">
        <v>29.12</v>
      </c>
      <c r="O14" t="n">
        <v>20386.62</v>
      </c>
      <c r="P14" t="n">
        <v>88.58</v>
      </c>
      <c r="Q14" t="n">
        <v>596.64</v>
      </c>
      <c r="R14" t="n">
        <v>37.8</v>
      </c>
      <c r="S14" t="n">
        <v>26.8</v>
      </c>
      <c r="T14" t="n">
        <v>5502.58</v>
      </c>
      <c r="U14" t="n">
        <v>0.71</v>
      </c>
      <c r="V14" t="n">
        <v>0.9399999999999999</v>
      </c>
      <c r="W14" t="n">
        <v>0.14</v>
      </c>
      <c r="X14" t="n">
        <v>0.34</v>
      </c>
      <c r="Y14" t="n">
        <v>1</v>
      </c>
      <c r="Z14" t="n">
        <v>10</v>
      </c>
      <c r="AA14" t="n">
        <v>80.63222128038974</v>
      </c>
      <c r="AB14" t="n">
        <v>110.3245623983304</v>
      </c>
      <c r="AC14" t="n">
        <v>99.79534100455784</v>
      </c>
      <c r="AD14" t="n">
        <v>80632.22128038974</v>
      </c>
      <c r="AE14" t="n">
        <v>110324.5623983304</v>
      </c>
      <c r="AF14" t="n">
        <v>2.183057652359687e-06</v>
      </c>
      <c r="AG14" t="n">
        <v>0.2304166666666667</v>
      </c>
      <c r="AH14" t="n">
        <v>99795.34100455783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9.092700000000001</v>
      </c>
      <c r="E15" t="n">
        <v>11</v>
      </c>
      <c r="F15" t="n">
        <v>8.16</v>
      </c>
      <c r="G15" t="n">
        <v>30.59</v>
      </c>
      <c r="H15" t="n">
        <v>0.46</v>
      </c>
      <c r="I15" t="n">
        <v>16</v>
      </c>
      <c r="J15" t="n">
        <v>163.76</v>
      </c>
      <c r="K15" t="n">
        <v>50.28</v>
      </c>
      <c r="L15" t="n">
        <v>4.25</v>
      </c>
      <c r="M15" t="n">
        <v>14</v>
      </c>
      <c r="N15" t="n">
        <v>29.23</v>
      </c>
      <c r="O15" t="n">
        <v>20430.81</v>
      </c>
      <c r="P15" t="n">
        <v>87.42</v>
      </c>
      <c r="Q15" t="n">
        <v>596.6799999999999</v>
      </c>
      <c r="R15" t="n">
        <v>36.81</v>
      </c>
      <c r="S15" t="n">
        <v>26.8</v>
      </c>
      <c r="T15" t="n">
        <v>5012.15</v>
      </c>
      <c r="U15" t="n">
        <v>0.73</v>
      </c>
      <c r="V15" t="n">
        <v>0.9399999999999999</v>
      </c>
      <c r="W15" t="n">
        <v>0.13</v>
      </c>
      <c r="X15" t="n">
        <v>0.3</v>
      </c>
      <c r="Y15" t="n">
        <v>1</v>
      </c>
      <c r="Z15" t="n">
        <v>10</v>
      </c>
      <c r="AA15" t="n">
        <v>79.39806161723304</v>
      </c>
      <c r="AB15" t="n">
        <v>108.6359306999186</v>
      </c>
      <c r="AC15" t="n">
        <v>98.26786994543242</v>
      </c>
      <c r="AD15" t="n">
        <v>79398.06161723303</v>
      </c>
      <c r="AE15" t="n">
        <v>108635.9306999186</v>
      </c>
      <c r="AF15" t="n">
        <v>2.195565520646277e-06</v>
      </c>
      <c r="AG15" t="n">
        <v>0.2291666666666667</v>
      </c>
      <c r="AH15" t="n">
        <v>98267.86994543242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9.1357</v>
      </c>
      <c r="E16" t="n">
        <v>10.95</v>
      </c>
      <c r="F16" t="n">
        <v>8.140000000000001</v>
      </c>
      <c r="G16" t="n">
        <v>32.55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86.18000000000001</v>
      </c>
      <c r="Q16" t="n">
        <v>596.64</v>
      </c>
      <c r="R16" t="n">
        <v>36.1</v>
      </c>
      <c r="S16" t="n">
        <v>26.8</v>
      </c>
      <c r="T16" t="n">
        <v>4664.54</v>
      </c>
      <c r="U16" t="n">
        <v>0.74</v>
      </c>
      <c r="V16" t="n">
        <v>0.9399999999999999</v>
      </c>
      <c r="W16" t="n">
        <v>0.13</v>
      </c>
      <c r="X16" t="n">
        <v>0.29</v>
      </c>
      <c r="Y16" t="n">
        <v>1</v>
      </c>
      <c r="Z16" t="n">
        <v>10</v>
      </c>
      <c r="AA16" t="n">
        <v>78.23375303885958</v>
      </c>
      <c r="AB16" t="n">
        <v>107.0428723373196</v>
      </c>
      <c r="AC16" t="n">
        <v>96.82685083708792</v>
      </c>
      <c r="AD16" t="n">
        <v>78233.75303885958</v>
      </c>
      <c r="AE16" t="n">
        <v>107042.8723373196</v>
      </c>
      <c r="AF16" t="n">
        <v>2.20594850011198e-06</v>
      </c>
      <c r="AG16" t="n">
        <v>0.228125</v>
      </c>
      <c r="AH16" t="n">
        <v>96826.85083708791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9.1813</v>
      </c>
      <c r="E17" t="n">
        <v>10.89</v>
      </c>
      <c r="F17" t="n">
        <v>8.119999999999999</v>
      </c>
      <c r="G17" t="n">
        <v>34.78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85.11</v>
      </c>
      <c r="Q17" t="n">
        <v>596.6799999999999</v>
      </c>
      <c r="R17" t="n">
        <v>35.39</v>
      </c>
      <c r="S17" t="n">
        <v>26.8</v>
      </c>
      <c r="T17" t="n">
        <v>4312.24</v>
      </c>
      <c r="U17" t="n">
        <v>0.76</v>
      </c>
      <c r="V17" t="n">
        <v>0.95</v>
      </c>
      <c r="W17" t="n">
        <v>0.13</v>
      </c>
      <c r="X17" t="n">
        <v>0.26</v>
      </c>
      <c r="Y17" t="n">
        <v>1</v>
      </c>
      <c r="Z17" t="n">
        <v>10</v>
      </c>
      <c r="AA17" t="n">
        <v>77.15912310656381</v>
      </c>
      <c r="AB17" t="n">
        <v>105.5725162546266</v>
      </c>
      <c r="AC17" t="n">
        <v>95.49682347526897</v>
      </c>
      <c r="AD17" t="n">
        <v>77159.12310656381</v>
      </c>
      <c r="AE17" t="n">
        <v>105572.5162546267</v>
      </c>
      <c r="AF17" t="n">
        <v>2.216959287638398e-06</v>
      </c>
      <c r="AG17" t="n">
        <v>0.226875</v>
      </c>
      <c r="AH17" t="n">
        <v>95496.82347526898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9.231999999999999</v>
      </c>
      <c r="E18" t="n">
        <v>10.83</v>
      </c>
      <c r="F18" t="n">
        <v>8.09</v>
      </c>
      <c r="G18" t="n">
        <v>37.33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83.34999999999999</v>
      </c>
      <c r="Q18" t="n">
        <v>596.61</v>
      </c>
      <c r="R18" t="n">
        <v>34.51</v>
      </c>
      <c r="S18" t="n">
        <v>26.8</v>
      </c>
      <c r="T18" t="n">
        <v>3879.16</v>
      </c>
      <c r="U18" t="n">
        <v>0.78</v>
      </c>
      <c r="V18" t="n">
        <v>0.95</v>
      </c>
      <c r="W18" t="n">
        <v>0.13</v>
      </c>
      <c r="X18" t="n">
        <v>0.24</v>
      </c>
      <c r="Y18" t="n">
        <v>1</v>
      </c>
      <c r="Z18" t="n">
        <v>10</v>
      </c>
      <c r="AA18" t="n">
        <v>75.61812322993786</v>
      </c>
      <c r="AB18" t="n">
        <v>103.4640522393116</v>
      </c>
      <c r="AC18" t="n">
        <v>93.5895883063271</v>
      </c>
      <c r="AD18" t="n">
        <v>75618.12322993786</v>
      </c>
      <c r="AE18" t="n">
        <v>103464.0522393116</v>
      </c>
      <c r="AF18" t="n">
        <v>2.229201544822377e-06</v>
      </c>
      <c r="AG18" t="n">
        <v>0.225625</v>
      </c>
      <c r="AH18" t="n">
        <v>93589.5883063271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9.263299999999999</v>
      </c>
      <c r="E19" t="n">
        <v>10.8</v>
      </c>
      <c r="F19" t="n">
        <v>8.050000000000001</v>
      </c>
      <c r="G19" t="n">
        <v>37.16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82.33</v>
      </c>
      <c r="Q19" t="n">
        <v>596.66</v>
      </c>
      <c r="R19" t="n">
        <v>33.49</v>
      </c>
      <c r="S19" t="n">
        <v>26.8</v>
      </c>
      <c r="T19" t="n">
        <v>3366.98</v>
      </c>
      <c r="U19" t="n">
        <v>0.8</v>
      </c>
      <c r="V19" t="n">
        <v>0.95</v>
      </c>
      <c r="W19" t="n">
        <v>0.12</v>
      </c>
      <c r="X19" t="n">
        <v>0.2</v>
      </c>
      <c r="Y19" t="n">
        <v>1</v>
      </c>
      <c r="Z19" t="n">
        <v>10</v>
      </c>
      <c r="AA19" t="n">
        <v>74.65153666724683</v>
      </c>
      <c r="AB19" t="n">
        <v>102.1415258614488</v>
      </c>
      <c r="AC19" t="n">
        <v>92.3932819897897</v>
      </c>
      <c r="AD19" t="n">
        <v>74651.53666724684</v>
      </c>
      <c r="AE19" t="n">
        <v>102141.5258614488</v>
      </c>
      <c r="AF19" t="n">
        <v>2.236759388014854e-06</v>
      </c>
      <c r="AG19" t="n">
        <v>0.225</v>
      </c>
      <c r="AH19" t="n">
        <v>92393.2819897897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9.262600000000001</v>
      </c>
      <c r="E20" t="n">
        <v>10.8</v>
      </c>
      <c r="F20" t="n">
        <v>8.09</v>
      </c>
      <c r="G20" t="n">
        <v>40.42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81.79000000000001</v>
      </c>
      <c r="Q20" t="n">
        <v>596.61</v>
      </c>
      <c r="R20" t="n">
        <v>34.57</v>
      </c>
      <c r="S20" t="n">
        <v>26.8</v>
      </c>
      <c r="T20" t="n">
        <v>3910.69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74.45766548203589</v>
      </c>
      <c r="AB20" t="n">
        <v>101.8762627528503</v>
      </c>
      <c r="AC20" t="n">
        <v>92.15333521997661</v>
      </c>
      <c r="AD20" t="n">
        <v>74457.6654820359</v>
      </c>
      <c r="AE20" t="n">
        <v>101876.2627528503</v>
      </c>
      <c r="AF20" t="n">
        <v>2.236590362767738e-06</v>
      </c>
      <c r="AG20" t="n">
        <v>0.225</v>
      </c>
      <c r="AH20" t="n">
        <v>92153.33521997661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9.315799999999999</v>
      </c>
      <c r="E21" t="n">
        <v>10.73</v>
      </c>
      <c r="F21" t="n">
        <v>8.06</v>
      </c>
      <c r="G21" t="n">
        <v>43.94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80.05</v>
      </c>
      <c r="Q21" t="n">
        <v>596.61</v>
      </c>
      <c r="R21" t="n">
        <v>33.62</v>
      </c>
      <c r="S21" t="n">
        <v>26.8</v>
      </c>
      <c r="T21" t="n">
        <v>3441.15</v>
      </c>
      <c r="U21" t="n">
        <v>0.8</v>
      </c>
      <c r="V21" t="n">
        <v>0.95</v>
      </c>
      <c r="W21" t="n">
        <v>0.12</v>
      </c>
      <c r="X21" t="n">
        <v>0.2</v>
      </c>
      <c r="Y21" t="n">
        <v>1</v>
      </c>
      <c r="Z21" t="n">
        <v>10</v>
      </c>
      <c r="AA21" t="n">
        <v>72.9366785893792</v>
      </c>
      <c r="AB21" t="n">
        <v>99.7951813851125</v>
      </c>
      <c r="AC21" t="n">
        <v>90.270869337159</v>
      </c>
      <c r="AD21" t="n">
        <v>72936.6785893792</v>
      </c>
      <c r="AE21" t="n">
        <v>99795.1813851125</v>
      </c>
      <c r="AF21" t="n">
        <v>2.24943628154856e-06</v>
      </c>
      <c r="AG21" t="n">
        <v>0.2235416666666667</v>
      </c>
      <c r="AH21" t="n">
        <v>90270.86933715901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9.3165</v>
      </c>
      <c r="E22" t="n">
        <v>10.73</v>
      </c>
      <c r="F22" t="n">
        <v>8.050000000000001</v>
      </c>
      <c r="G22" t="n">
        <v>43.93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79.65000000000001</v>
      </c>
      <c r="Q22" t="n">
        <v>596.63</v>
      </c>
      <c r="R22" t="n">
        <v>33.55</v>
      </c>
      <c r="S22" t="n">
        <v>26.8</v>
      </c>
      <c r="T22" t="n">
        <v>3408.17</v>
      </c>
      <c r="U22" t="n">
        <v>0.8</v>
      </c>
      <c r="V22" t="n">
        <v>0.95</v>
      </c>
      <c r="W22" t="n">
        <v>0.13</v>
      </c>
      <c r="X22" t="n">
        <v>0.2</v>
      </c>
      <c r="Y22" t="n">
        <v>1</v>
      </c>
      <c r="Z22" t="n">
        <v>10</v>
      </c>
      <c r="AA22" t="n">
        <v>72.66842692979183</v>
      </c>
      <c r="AB22" t="n">
        <v>99.42814763003727</v>
      </c>
      <c r="AC22" t="n">
        <v>89.93886476853294</v>
      </c>
      <c r="AD22" t="n">
        <v>72668.42692979184</v>
      </c>
      <c r="AE22" t="n">
        <v>99428.14763003727</v>
      </c>
      <c r="AF22" t="n">
        <v>2.249605306795676e-06</v>
      </c>
      <c r="AG22" t="n">
        <v>0.2235416666666667</v>
      </c>
      <c r="AH22" t="n">
        <v>89938.86476853293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9.368399999999999</v>
      </c>
      <c r="E23" t="n">
        <v>10.67</v>
      </c>
      <c r="F23" t="n">
        <v>8.029999999999999</v>
      </c>
      <c r="G23" t="n">
        <v>48.16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8</v>
      </c>
      <c r="N23" t="n">
        <v>30.11</v>
      </c>
      <c r="O23" t="n">
        <v>20785.69</v>
      </c>
      <c r="P23" t="n">
        <v>77.88</v>
      </c>
      <c r="Q23" t="n">
        <v>596.64</v>
      </c>
      <c r="R23" t="n">
        <v>32.58</v>
      </c>
      <c r="S23" t="n">
        <v>26.8</v>
      </c>
      <c r="T23" t="n">
        <v>2928.88</v>
      </c>
      <c r="U23" t="n">
        <v>0.82</v>
      </c>
      <c r="V23" t="n">
        <v>0.96</v>
      </c>
      <c r="W23" t="n">
        <v>0.13</v>
      </c>
      <c r="X23" t="n">
        <v>0.17</v>
      </c>
      <c r="Y23" t="n">
        <v>1</v>
      </c>
      <c r="Z23" t="n">
        <v>10</v>
      </c>
      <c r="AA23" t="n">
        <v>71.18837946786005</v>
      </c>
      <c r="AB23" t="n">
        <v>97.40308139753749</v>
      </c>
      <c r="AC23" t="n">
        <v>88.10706801506396</v>
      </c>
      <c r="AD23" t="n">
        <v>71188.37946786004</v>
      </c>
      <c r="AE23" t="n">
        <v>97403.08139753749</v>
      </c>
      <c r="AF23" t="n">
        <v>2.262137321546139e-06</v>
      </c>
      <c r="AG23" t="n">
        <v>0.2222916666666667</v>
      </c>
      <c r="AH23" t="n">
        <v>88107.06801506395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9.367699999999999</v>
      </c>
      <c r="E24" t="n">
        <v>10.68</v>
      </c>
      <c r="F24" t="n">
        <v>8.029999999999999</v>
      </c>
      <c r="G24" t="n">
        <v>48.17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76.45999999999999</v>
      </c>
      <c r="Q24" t="n">
        <v>596.62</v>
      </c>
      <c r="R24" t="n">
        <v>32.85</v>
      </c>
      <c r="S24" t="n">
        <v>26.8</v>
      </c>
      <c r="T24" t="n">
        <v>3061.78</v>
      </c>
      <c r="U24" t="n">
        <v>0.82</v>
      </c>
      <c r="V24" t="n">
        <v>0.96</v>
      </c>
      <c r="W24" t="n">
        <v>0.12</v>
      </c>
      <c r="X24" t="n">
        <v>0.18</v>
      </c>
      <c r="Y24" t="n">
        <v>1</v>
      </c>
      <c r="Z24" t="n">
        <v>10</v>
      </c>
      <c r="AA24" t="n">
        <v>70.36944169987994</v>
      </c>
      <c r="AB24" t="n">
        <v>96.28257461440319</v>
      </c>
      <c r="AC24" t="n">
        <v>87.09350082667049</v>
      </c>
      <c r="AD24" t="n">
        <v>70369.44169987994</v>
      </c>
      <c r="AE24" t="n">
        <v>96282.57461440319</v>
      </c>
      <c r="AF24" t="n">
        <v>2.261968296299023e-06</v>
      </c>
      <c r="AG24" t="n">
        <v>0.2225</v>
      </c>
      <c r="AH24" t="n">
        <v>87093.5008266705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9.3995</v>
      </c>
      <c r="E25" t="n">
        <v>10.64</v>
      </c>
      <c r="F25" t="n">
        <v>8.02</v>
      </c>
      <c r="G25" t="n">
        <v>53.5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5</v>
      </c>
      <c r="N25" t="n">
        <v>30.33</v>
      </c>
      <c r="O25" t="n">
        <v>20874.78</v>
      </c>
      <c r="P25" t="n">
        <v>75.27</v>
      </c>
      <c r="Q25" t="n">
        <v>596.7</v>
      </c>
      <c r="R25" t="n">
        <v>32.5</v>
      </c>
      <c r="S25" t="n">
        <v>26.8</v>
      </c>
      <c r="T25" t="n">
        <v>2893.24</v>
      </c>
      <c r="U25" t="n">
        <v>0.82</v>
      </c>
      <c r="V25" t="n">
        <v>0.96</v>
      </c>
      <c r="W25" t="n">
        <v>0.13</v>
      </c>
      <c r="X25" t="n">
        <v>0.17</v>
      </c>
      <c r="Y25" t="n">
        <v>1</v>
      </c>
      <c r="Z25" t="n">
        <v>10</v>
      </c>
      <c r="AA25" t="n">
        <v>69.4185448078523</v>
      </c>
      <c r="AB25" t="n">
        <v>94.98151553612149</v>
      </c>
      <c r="AC25" t="n">
        <v>85.91661300077172</v>
      </c>
      <c r="AD25" t="n">
        <v>69418.5448078523</v>
      </c>
      <c r="AE25" t="n">
        <v>94981.51553612149</v>
      </c>
      <c r="AF25" t="n">
        <v>2.269646871810868e-06</v>
      </c>
      <c r="AG25" t="n">
        <v>0.2216666666666667</v>
      </c>
      <c r="AH25" t="n">
        <v>85916.61300077171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9.3956</v>
      </c>
      <c r="E26" t="n">
        <v>10.64</v>
      </c>
      <c r="F26" t="n">
        <v>8.029999999999999</v>
      </c>
      <c r="G26" t="n">
        <v>53.53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75.23999999999999</v>
      </c>
      <c r="Q26" t="n">
        <v>596.61</v>
      </c>
      <c r="R26" t="n">
        <v>32.67</v>
      </c>
      <c r="S26" t="n">
        <v>26.8</v>
      </c>
      <c r="T26" t="n">
        <v>2980.34</v>
      </c>
      <c r="U26" t="n">
        <v>0.82</v>
      </c>
      <c r="V26" t="n">
        <v>0.96</v>
      </c>
      <c r="W26" t="n">
        <v>0.13</v>
      </c>
      <c r="X26" t="n">
        <v>0.18</v>
      </c>
      <c r="Y26" t="n">
        <v>1</v>
      </c>
      <c r="Z26" t="n">
        <v>10</v>
      </c>
      <c r="AA26" t="n">
        <v>69.45799804512563</v>
      </c>
      <c r="AB26" t="n">
        <v>95.0354971959128</v>
      </c>
      <c r="AC26" t="n">
        <v>85.9654427267163</v>
      </c>
      <c r="AD26" t="n">
        <v>69457.99804512564</v>
      </c>
      <c r="AE26" t="n">
        <v>95035.4971959128</v>
      </c>
      <c r="AF26" t="n">
        <v>2.268705159719793e-06</v>
      </c>
      <c r="AG26" t="n">
        <v>0.2216666666666667</v>
      </c>
      <c r="AH26" t="n">
        <v>85965.4427267163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9.399699999999999</v>
      </c>
      <c r="E27" t="n">
        <v>10.64</v>
      </c>
      <c r="F27" t="n">
        <v>8.02</v>
      </c>
      <c r="G27" t="n">
        <v>53.49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75.03</v>
      </c>
      <c r="Q27" t="n">
        <v>596.61</v>
      </c>
      <c r="R27" t="n">
        <v>32.43</v>
      </c>
      <c r="S27" t="n">
        <v>26.8</v>
      </c>
      <c r="T27" t="n">
        <v>2856.25</v>
      </c>
      <c r="U27" t="n">
        <v>0.83</v>
      </c>
      <c r="V27" t="n">
        <v>0.96</v>
      </c>
      <c r="W27" t="n">
        <v>0.13</v>
      </c>
      <c r="X27" t="n">
        <v>0.17</v>
      </c>
      <c r="Y27" t="n">
        <v>1</v>
      </c>
      <c r="Z27" t="n">
        <v>10</v>
      </c>
      <c r="AA27" t="n">
        <v>69.27817370114001</v>
      </c>
      <c r="AB27" t="n">
        <v>94.78945359518167</v>
      </c>
      <c r="AC27" t="n">
        <v>85.74288118191448</v>
      </c>
      <c r="AD27" t="n">
        <v>69278.17370114001</v>
      </c>
      <c r="AE27" t="n">
        <v>94789.45359518167</v>
      </c>
      <c r="AF27" t="n">
        <v>2.269695164738616e-06</v>
      </c>
      <c r="AG27" t="n">
        <v>0.2216666666666667</v>
      </c>
      <c r="AH27" t="n">
        <v>85742.88118191449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9.392899999999999</v>
      </c>
      <c r="E28" t="n">
        <v>10.65</v>
      </c>
      <c r="F28" t="n">
        <v>8.029999999999999</v>
      </c>
      <c r="G28" t="n">
        <v>53.55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75.06999999999999</v>
      </c>
      <c r="Q28" t="n">
        <v>596.61</v>
      </c>
      <c r="R28" t="n">
        <v>32.58</v>
      </c>
      <c r="S28" t="n">
        <v>26.8</v>
      </c>
      <c r="T28" t="n">
        <v>2932.02</v>
      </c>
      <c r="U28" t="n">
        <v>0.82</v>
      </c>
      <c r="V28" t="n">
        <v>0.96</v>
      </c>
      <c r="W28" t="n">
        <v>0.13</v>
      </c>
      <c r="X28" t="n">
        <v>0.18</v>
      </c>
      <c r="Y28" t="n">
        <v>1</v>
      </c>
      <c r="Z28" t="n">
        <v>10</v>
      </c>
      <c r="AA28" t="n">
        <v>69.37959181116067</v>
      </c>
      <c r="AB28" t="n">
        <v>94.92821832756309</v>
      </c>
      <c r="AC28" t="n">
        <v>85.86840240299499</v>
      </c>
      <c r="AD28" t="n">
        <v>69379.59181116066</v>
      </c>
      <c r="AE28" t="n">
        <v>94928.21832756308</v>
      </c>
      <c r="AF28" t="n">
        <v>2.268053205195202e-06</v>
      </c>
      <c r="AG28" t="n">
        <v>0.221875</v>
      </c>
      <c r="AH28" t="n">
        <v>85868.40240299499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5.6904</v>
      </c>
      <c r="E2" t="n">
        <v>17.57</v>
      </c>
      <c r="F2" t="n">
        <v>10.08</v>
      </c>
      <c r="G2" t="n">
        <v>5.5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151.33</v>
      </c>
      <c r="Q2" t="n">
        <v>596.76</v>
      </c>
      <c r="R2" t="n">
        <v>97.22</v>
      </c>
      <c r="S2" t="n">
        <v>26.8</v>
      </c>
      <c r="T2" t="n">
        <v>34746.5</v>
      </c>
      <c r="U2" t="n">
        <v>0.28</v>
      </c>
      <c r="V2" t="n">
        <v>0.76</v>
      </c>
      <c r="W2" t="n">
        <v>0.28</v>
      </c>
      <c r="X2" t="n">
        <v>2.23</v>
      </c>
      <c r="Y2" t="n">
        <v>1</v>
      </c>
      <c r="Z2" t="n">
        <v>10</v>
      </c>
      <c r="AA2" t="n">
        <v>203.9207555615143</v>
      </c>
      <c r="AB2" t="n">
        <v>279.01337410794</v>
      </c>
      <c r="AC2" t="n">
        <v>252.3847292808902</v>
      </c>
      <c r="AD2" t="n">
        <v>203920.7555615143</v>
      </c>
      <c r="AE2" t="n">
        <v>279013.37410794</v>
      </c>
      <c r="AF2" t="n">
        <v>1.299047837089902e-06</v>
      </c>
      <c r="AG2" t="n">
        <v>0.3660416666666667</v>
      </c>
      <c r="AH2" t="n">
        <v>252384.7292808902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6.3153</v>
      </c>
      <c r="E3" t="n">
        <v>15.83</v>
      </c>
      <c r="F3" t="n">
        <v>9.529999999999999</v>
      </c>
      <c r="G3" t="n">
        <v>6.89</v>
      </c>
      <c r="H3" t="n">
        <v>0.1</v>
      </c>
      <c r="I3" t="n">
        <v>83</v>
      </c>
      <c r="J3" t="n">
        <v>223.35</v>
      </c>
      <c r="K3" t="n">
        <v>56.94</v>
      </c>
      <c r="L3" t="n">
        <v>1.25</v>
      </c>
      <c r="M3" t="n">
        <v>81</v>
      </c>
      <c r="N3" t="n">
        <v>50.15</v>
      </c>
      <c r="O3" t="n">
        <v>27780.03</v>
      </c>
      <c r="P3" t="n">
        <v>142.42</v>
      </c>
      <c r="Q3" t="n">
        <v>596.75</v>
      </c>
      <c r="R3" t="n">
        <v>79.56999999999999</v>
      </c>
      <c r="S3" t="n">
        <v>26.8</v>
      </c>
      <c r="T3" t="n">
        <v>26060.42</v>
      </c>
      <c r="U3" t="n">
        <v>0.34</v>
      </c>
      <c r="V3" t="n">
        <v>0.8100000000000001</v>
      </c>
      <c r="W3" t="n">
        <v>0.24</v>
      </c>
      <c r="X3" t="n">
        <v>1.68</v>
      </c>
      <c r="Y3" t="n">
        <v>1</v>
      </c>
      <c r="Z3" t="n">
        <v>10</v>
      </c>
      <c r="AA3" t="n">
        <v>173.4729035244477</v>
      </c>
      <c r="AB3" t="n">
        <v>237.3532796864174</v>
      </c>
      <c r="AC3" t="n">
        <v>214.7006158006347</v>
      </c>
      <c r="AD3" t="n">
        <v>173472.9035244477</v>
      </c>
      <c r="AE3" t="n">
        <v>237353.2796864174</v>
      </c>
      <c r="AF3" t="n">
        <v>1.441704766901071e-06</v>
      </c>
      <c r="AG3" t="n">
        <v>0.3297916666666666</v>
      </c>
      <c r="AH3" t="n">
        <v>214700.6158006347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6.7556</v>
      </c>
      <c r="E4" t="n">
        <v>14.8</v>
      </c>
      <c r="F4" t="n">
        <v>9.199999999999999</v>
      </c>
      <c r="G4" t="n">
        <v>8.24</v>
      </c>
      <c r="H4" t="n">
        <v>0.12</v>
      </c>
      <c r="I4" t="n">
        <v>67</v>
      </c>
      <c r="J4" t="n">
        <v>223.76</v>
      </c>
      <c r="K4" t="n">
        <v>56.94</v>
      </c>
      <c r="L4" t="n">
        <v>1.5</v>
      </c>
      <c r="M4" t="n">
        <v>65</v>
      </c>
      <c r="N4" t="n">
        <v>50.32</v>
      </c>
      <c r="O4" t="n">
        <v>27831.42</v>
      </c>
      <c r="P4" t="n">
        <v>136.93</v>
      </c>
      <c r="Q4" t="n">
        <v>596.75</v>
      </c>
      <c r="R4" t="n">
        <v>69.36</v>
      </c>
      <c r="S4" t="n">
        <v>26.8</v>
      </c>
      <c r="T4" t="n">
        <v>21031.09</v>
      </c>
      <c r="U4" t="n">
        <v>0.39</v>
      </c>
      <c r="V4" t="n">
        <v>0.83</v>
      </c>
      <c r="W4" t="n">
        <v>0.21</v>
      </c>
      <c r="X4" t="n">
        <v>1.35</v>
      </c>
      <c r="Y4" t="n">
        <v>1</v>
      </c>
      <c r="Z4" t="n">
        <v>10</v>
      </c>
      <c r="AA4" t="n">
        <v>156.306425121262</v>
      </c>
      <c r="AB4" t="n">
        <v>213.8653466036131</v>
      </c>
      <c r="AC4" t="n">
        <v>193.4543380857246</v>
      </c>
      <c r="AD4" t="n">
        <v>156306.425121262</v>
      </c>
      <c r="AE4" t="n">
        <v>213865.3466036131</v>
      </c>
      <c r="AF4" t="n">
        <v>1.542219803220255e-06</v>
      </c>
      <c r="AG4" t="n">
        <v>0.3083333333333333</v>
      </c>
      <c r="AH4" t="n">
        <v>193454.3380857246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7.0991</v>
      </c>
      <c r="E5" t="n">
        <v>14.09</v>
      </c>
      <c r="F5" t="n">
        <v>8.970000000000001</v>
      </c>
      <c r="G5" t="n">
        <v>9.609999999999999</v>
      </c>
      <c r="H5" t="n">
        <v>0.14</v>
      </c>
      <c r="I5" t="n">
        <v>56</v>
      </c>
      <c r="J5" t="n">
        <v>224.18</v>
      </c>
      <c r="K5" t="n">
        <v>56.94</v>
      </c>
      <c r="L5" t="n">
        <v>1.75</v>
      </c>
      <c r="M5" t="n">
        <v>54</v>
      </c>
      <c r="N5" t="n">
        <v>50.49</v>
      </c>
      <c r="O5" t="n">
        <v>27882.87</v>
      </c>
      <c r="P5" t="n">
        <v>132.87</v>
      </c>
      <c r="Q5" t="n">
        <v>596.75</v>
      </c>
      <c r="R5" t="n">
        <v>61.92</v>
      </c>
      <c r="S5" t="n">
        <v>26.8</v>
      </c>
      <c r="T5" t="n">
        <v>17366.93</v>
      </c>
      <c r="U5" t="n">
        <v>0.43</v>
      </c>
      <c r="V5" t="n">
        <v>0.86</v>
      </c>
      <c r="W5" t="n">
        <v>0.2</v>
      </c>
      <c r="X5" t="n">
        <v>1.11</v>
      </c>
      <c r="Y5" t="n">
        <v>1</v>
      </c>
      <c r="Z5" t="n">
        <v>10</v>
      </c>
      <c r="AA5" t="n">
        <v>144.6862742856764</v>
      </c>
      <c r="AB5" t="n">
        <v>197.9661435854987</v>
      </c>
      <c r="AC5" t="n">
        <v>179.0725326889824</v>
      </c>
      <c r="AD5" t="n">
        <v>144686.2742856764</v>
      </c>
      <c r="AE5" t="n">
        <v>197966.1435854987</v>
      </c>
      <c r="AF5" t="n">
        <v>1.620636598531723e-06</v>
      </c>
      <c r="AG5" t="n">
        <v>0.2935416666666666</v>
      </c>
      <c r="AH5" t="n">
        <v>179072.5326889824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7.3689</v>
      </c>
      <c r="E6" t="n">
        <v>13.57</v>
      </c>
      <c r="F6" t="n">
        <v>8.800000000000001</v>
      </c>
      <c r="G6" t="n">
        <v>11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129.95</v>
      </c>
      <c r="Q6" t="n">
        <v>596.63</v>
      </c>
      <c r="R6" t="n">
        <v>56.82</v>
      </c>
      <c r="S6" t="n">
        <v>26.8</v>
      </c>
      <c r="T6" t="n">
        <v>14858.54</v>
      </c>
      <c r="U6" t="n">
        <v>0.47</v>
      </c>
      <c r="V6" t="n">
        <v>0.87</v>
      </c>
      <c r="W6" t="n">
        <v>0.18</v>
      </c>
      <c r="X6" t="n">
        <v>0.95</v>
      </c>
      <c r="Y6" t="n">
        <v>1</v>
      </c>
      <c r="Z6" t="n">
        <v>10</v>
      </c>
      <c r="AA6" t="n">
        <v>136.5624301224971</v>
      </c>
      <c r="AB6" t="n">
        <v>186.8507416027323</v>
      </c>
      <c r="AC6" t="n">
        <v>169.0179690708831</v>
      </c>
      <c r="AD6" t="n">
        <v>136562.4301224971</v>
      </c>
      <c r="AE6" t="n">
        <v>186850.7416027323</v>
      </c>
      <c r="AF6" t="n">
        <v>1.682228596712318e-06</v>
      </c>
      <c r="AG6" t="n">
        <v>0.2827083333333333</v>
      </c>
      <c r="AH6" t="n">
        <v>169017.9690708831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7.5951</v>
      </c>
      <c r="E7" t="n">
        <v>13.17</v>
      </c>
      <c r="F7" t="n">
        <v>8.66</v>
      </c>
      <c r="G7" t="n">
        <v>12.37</v>
      </c>
      <c r="H7" t="n">
        <v>0.18</v>
      </c>
      <c r="I7" t="n">
        <v>42</v>
      </c>
      <c r="J7" t="n">
        <v>225.01</v>
      </c>
      <c r="K7" t="n">
        <v>56.94</v>
      </c>
      <c r="L7" t="n">
        <v>2.25</v>
      </c>
      <c r="M7" t="n">
        <v>40</v>
      </c>
      <c r="N7" t="n">
        <v>50.82</v>
      </c>
      <c r="O7" t="n">
        <v>27985.94</v>
      </c>
      <c r="P7" t="n">
        <v>127.34</v>
      </c>
      <c r="Q7" t="n">
        <v>596.64</v>
      </c>
      <c r="R7" t="n">
        <v>52.36</v>
      </c>
      <c r="S7" t="n">
        <v>26.8</v>
      </c>
      <c r="T7" t="n">
        <v>12657.5</v>
      </c>
      <c r="U7" t="n">
        <v>0.51</v>
      </c>
      <c r="V7" t="n">
        <v>0.89</v>
      </c>
      <c r="W7" t="n">
        <v>0.18</v>
      </c>
      <c r="X7" t="n">
        <v>0.8100000000000001</v>
      </c>
      <c r="Y7" t="n">
        <v>1</v>
      </c>
      <c r="Z7" t="n">
        <v>10</v>
      </c>
      <c r="AA7" t="n">
        <v>130.0914071260264</v>
      </c>
      <c r="AB7" t="n">
        <v>177.9968024575792</v>
      </c>
      <c r="AC7" t="n">
        <v>161.0090374511589</v>
      </c>
      <c r="AD7" t="n">
        <v>130091.4071260264</v>
      </c>
      <c r="AE7" t="n">
        <v>177996.8024575792</v>
      </c>
      <c r="AF7" t="n">
        <v>1.733867254934892e-06</v>
      </c>
      <c r="AG7" t="n">
        <v>0.274375</v>
      </c>
      <c r="AH7" t="n">
        <v>161009.0374511589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7.8384</v>
      </c>
      <c r="E8" t="n">
        <v>12.76</v>
      </c>
      <c r="F8" t="n">
        <v>8.470000000000001</v>
      </c>
      <c r="G8" t="n">
        <v>13.74</v>
      </c>
      <c r="H8" t="n">
        <v>0.2</v>
      </c>
      <c r="I8" t="n">
        <v>37</v>
      </c>
      <c r="J8" t="n">
        <v>225.43</v>
      </c>
      <c r="K8" t="n">
        <v>56.94</v>
      </c>
      <c r="L8" t="n">
        <v>2.5</v>
      </c>
      <c r="M8" t="n">
        <v>35</v>
      </c>
      <c r="N8" t="n">
        <v>50.99</v>
      </c>
      <c r="O8" t="n">
        <v>28037.57</v>
      </c>
      <c r="P8" t="n">
        <v>123.88</v>
      </c>
      <c r="Q8" t="n">
        <v>596.6799999999999</v>
      </c>
      <c r="R8" t="n">
        <v>46.17</v>
      </c>
      <c r="S8" t="n">
        <v>26.8</v>
      </c>
      <c r="T8" t="n">
        <v>9586.540000000001</v>
      </c>
      <c r="U8" t="n">
        <v>0.58</v>
      </c>
      <c r="V8" t="n">
        <v>0.91</v>
      </c>
      <c r="W8" t="n">
        <v>0.17</v>
      </c>
      <c r="X8" t="n">
        <v>0.62</v>
      </c>
      <c r="Y8" t="n">
        <v>1</v>
      </c>
      <c r="Z8" t="n">
        <v>10</v>
      </c>
      <c r="AA8" t="n">
        <v>122.9354726038602</v>
      </c>
      <c r="AB8" t="n">
        <v>168.2057371468061</v>
      </c>
      <c r="AC8" t="n">
        <v>152.1524176717964</v>
      </c>
      <c r="AD8" t="n">
        <v>122935.4726038602</v>
      </c>
      <c r="AE8" t="n">
        <v>168205.7371468061</v>
      </c>
      <c r="AF8" t="n">
        <v>1.789409631352011e-06</v>
      </c>
      <c r="AG8" t="n">
        <v>0.2658333333333333</v>
      </c>
      <c r="AH8" t="n">
        <v>152152.4176717964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7.7341</v>
      </c>
      <c r="E9" t="n">
        <v>12.93</v>
      </c>
      <c r="F9" t="n">
        <v>8.73</v>
      </c>
      <c r="G9" t="n">
        <v>14.97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127.46</v>
      </c>
      <c r="Q9" t="n">
        <v>596.61</v>
      </c>
      <c r="R9" t="n">
        <v>55.65</v>
      </c>
      <c r="S9" t="n">
        <v>26.8</v>
      </c>
      <c r="T9" t="n">
        <v>14337.65</v>
      </c>
      <c r="U9" t="n">
        <v>0.48</v>
      </c>
      <c r="V9" t="n">
        <v>0.88</v>
      </c>
      <c r="W9" t="n">
        <v>0.16</v>
      </c>
      <c r="X9" t="n">
        <v>0.88</v>
      </c>
      <c r="Y9" t="n">
        <v>1</v>
      </c>
      <c r="Z9" t="n">
        <v>10</v>
      </c>
      <c r="AA9" t="n">
        <v>128.1529989141727</v>
      </c>
      <c r="AB9" t="n">
        <v>175.3445868255875</v>
      </c>
      <c r="AC9" t="n">
        <v>158.6099455566756</v>
      </c>
      <c r="AD9" t="n">
        <v>128152.9989141727</v>
      </c>
      <c r="AE9" t="n">
        <v>175344.5868255875</v>
      </c>
      <c r="AF9" t="n">
        <v>1.765599233241425e-06</v>
      </c>
      <c r="AG9" t="n">
        <v>0.269375</v>
      </c>
      <c r="AH9" t="n">
        <v>158609.9455566756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7.9998</v>
      </c>
      <c r="E10" t="n">
        <v>12.5</v>
      </c>
      <c r="F10" t="n">
        <v>8.48</v>
      </c>
      <c r="G10" t="n">
        <v>16.41</v>
      </c>
      <c r="H10" t="n">
        <v>0.24</v>
      </c>
      <c r="I10" t="n">
        <v>31</v>
      </c>
      <c r="J10" t="n">
        <v>226.27</v>
      </c>
      <c r="K10" t="n">
        <v>56.94</v>
      </c>
      <c r="L10" t="n">
        <v>3</v>
      </c>
      <c r="M10" t="n">
        <v>29</v>
      </c>
      <c r="N10" t="n">
        <v>51.33</v>
      </c>
      <c r="O10" t="n">
        <v>28140.99</v>
      </c>
      <c r="P10" t="n">
        <v>123.18</v>
      </c>
      <c r="Q10" t="n">
        <v>596.67</v>
      </c>
      <c r="R10" t="n">
        <v>46.92</v>
      </c>
      <c r="S10" t="n">
        <v>26.8</v>
      </c>
      <c r="T10" t="n">
        <v>9994.360000000001</v>
      </c>
      <c r="U10" t="n">
        <v>0.57</v>
      </c>
      <c r="V10" t="n">
        <v>0.91</v>
      </c>
      <c r="W10" t="n">
        <v>0.16</v>
      </c>
      <c r="X10" t="n">
        <v>0.63</v>
      </c>
      <c r="Y10" t="n">
        <v>1</v>
      </c>
      <c r="Z10" t="n">
        <v>10</v>
      </c>
      <c r="AA10" t="n">
        <v>120.0512408843922</v>
      </c>
      <c r="AB10" t="n">
        <v>164.2594040649089</v>
      </c>
      <c r="AC10" t="n">
        <v>148.582717080521</v>
      </c>
      <c r="AD10" t="n">
        <v>120051.2408843922</v>
      </c>
      <c r="AE10" t="n">
        <v>164259.4040649089</v>
      </c>
      <c r="AF10" t="n">
        <v>1.826255252205784e-06</v>
      </c>
      <c r="AG10" t="n">
        <v>0.2604166666666667</v>
      </c>
      <c r="AH10" t="n">
        <v>148582.717080521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8.1286</v>
      </c>
      <c r="E11" t="n">
        <v>12.3</v>
      </c>
      <c r="F11" t="n">
        <v>8.41</v>
      </c>
      <c r="G11" t="n">
        <v>18.03</v>
      </c>
      <c r="H11" t="n">
        <v>0.25</v>
      </c>
      <c r="I11" t="n">
        <v>28</v>
      </c>
      <c r="J11" t="n">
        <v>226.69</v>
      </c>
      <c r="K11" t="n">
        <v>56.94</v>
      </c>
      <c r="L11" t="n">
        <v>3.25</v>
      </c>
      <c r="M11" t="n">
        <v>26</v>
      </c>
      <c r="N11" t="n">
        <v>51.5</v>
      </c>
      <c r="O11" t="n">
        <v>28192.8</v>
      </c>
      <c r="P11" t="n">
        <v>121.69</v>
      </c>
      <c r="Q11" t="n">
        <v>596.66</v>
      </c>
      <c r="R11" t="n">
        <v>44.79</v>
      </c>
      <c r="S11" t="n">
        <v>26.8</v>
      </c>
      <c r="T11" t="n">
        <v>8945.32</v>
      </c>
      <c r="U11" t="n">
        <v>0.6</v>
      </c>
      <c r="V11" t="n">
        <v>0.91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116.9049004091205</v>
      </c>
      <c r="AB11" t="n">
        <v>159.954442219899</v>
      </c>
      <c r="AC11" t="n">
        <v>144.6886147519455</v>
      </c>
      <c r="AD11" t="n">
        <v>116904.9004091205</v>
      </c>
      <c r="AE11" t="n">
        <v>159954.442219899</v>
      </c>
      <c r="AF11" t="n">
        <v>1.855658696852414e-06</v>
      </c>
      <c r="AG11" t="n">
        <v>0.25625</v>
      </c>
      <c r="AH11" t="n">
        <v>144688.6147519455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8.2197</v>
      </c>
      <c r="E12" t="n">
        <v>12.17</v>
      </c>
      <c r="F12" t="n">
        <v>8.359999999999999</v>
      </c>
      <c r="G12" t="n">
        <v>19.3</v>
      </c>
      <c r="H12" t="n">
        <v>0.27</v>
      </c>
      <c r="I12" t="n">
        <v>26</v>
      </c>
      <c r="J12" t="n">
        <v>227.11</v>
      </c>
      <c r="K12" t="n">
        <v>56.94</v>
      </c>
      <c r="L12" t="n">
        <v>3.5</v>
      </c>
      <c r="M12" t="n">
        <v>24</v>
      </c>
      <c r="N12" t="n">
        <v>51.67</v>
      </c>
      <c r="O12" t="n">
        <v>28244.66</v>
      </c>
      <c r="P12" t="n">
        <v>120.4</v>
      </c>
      <c r="Q12" t="n">
        <v>596.63</v>
      </c>
      <c r="R12" t="n">
        <v>43.24</v>
      </c>
      <c r="S12" t="n">
        <v>26.8</v>
      </c>
      <c r="T12" t="n">
        <v>8180.1</v>
      </c>
      <c r="U12" t="n">
        <v>0.62</v>
      </c>
      <c r="V12" t="n">
        <v>0.92</v>
      </c>
      <c r="W12" t="n">
        <v>0.15</v>
      </c>
      <c r="X12" t="n">
        <v>0.51</v>
      </c>
      <c r="Y12" t="n">
        <v>1</v>
      </c>
      <c r="Z12" t="n">
        <v>10</v>
      </c>
      <c r="AA12" t="n">
        <v>114.5815052474977</v>
      </c>
      <c r="AB12" t="n">
        <v>156.7754704588079</v>
      </c>
      <c r="AC12" t="n">
        <v>141.8130395940171</v>
      </c>
      <c r="AD12" t="n">
        <v>114581.5052474977</v>
      </c>
      <c r="AE12" t="n">
        <v>156775.4704588079</v>
      </c>
      <c r="AF12" t="n">
        <v>1.876455698461947e-06</v>
      </c>
      <c r="AG12" t="n">
        <v>0.2535416666666667</v>
      </c>
      <c r="AH12" t="n">
        <v>141813.0395940171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8.3064</v>
      </c>
      <c r="E13" t="n">
        <v>12.04</v>
      </c>
      <c r="F13" t="n">
        <v>8.32</v>
      </c>
      <c r="G13" t="n">
        <v>20.81</v>
      </c>
      <c r="H13" t="n">
        <v>0.29</v>
      </c>
      <c r="I13" t="n">
        <v>24</v>
      </c>
      <c r="J13" t="n">
        <v>227.53</v>
      </c>
      <c r="K13" t="n">
        <v>56.94</v>
      </c>
      <c r="L13" t="n">
        <v>3.75</v>
      </c>
      <c r="M13" t="n">
        <v>22</v>
      </c>
      <c r="N13" t="n">
        <v>51.84</v>
      </c>
      <c r="O13" t="n">
        <v>28296.58</v>
      </c>
      <c r="P13" t="n">
        <v>119.39</v>
      </c>
      <c r="Q13" t="n">
        <v>596.67</v>
      </c>
      <c r="R13" t="n">
        <v>42.02</v>
      </c>
      <c r="S13" t="n">
        <v>26.8</v>
      </c>
      <c r="T13" t="n">
        <v>7576.09</v>
      </c>
      <c r="U13" t="n">
        <v>0.64</v>
      </c>
      <c r="V13" t="n">
        <v>0.92</v>
      </c>
      <c r="W13" t="n">
        <v>0.15</v>
      </c>
      <c r="X13" t="n">
        <v>0.47</v>
      </c>
      <c r="Y13" t="n">
        <v>1</v>
      </c>
      <c r="Z13" t="n">
        <v>10</v>
      </c>
      <c r="AA13" t="n">
        <v>112.5883588716668</v>
      </c>
      <c r="AB13" t="n">
        <v>154.0483596559852</v>
      </c>
      <c r="AC13" t="n">
        <v>139.3462004186908</v>
      </c>
      <c r="AD13" t="n">
        <v>112588.3588716668</v>
      </c>
      <c r="AE13" t="n">
        <v>154048.3596559852</v>
      </c>
      <c r="AF13" t="n">
        <v>1.89624823457113e-06</v>
      </c>
      <c r="AG13" t="n">
        <v>0.2508333333333333</v>
      </c>
      <c r="AH13" t="n">
        <v>139346.2004186908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8.355600000000001</v>
      </c>
      <c r="E14" t="n">
        <v>11.97</v>
      </c>
      <c r="F14" t="n">
        <v>8.300000000000001</v>
      </c>
      <c r="G14" t="n">
        <v>21.65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118.29</v>
      </c>
      <c r="Q14" t="n">
        <v>596.67</v>
      </c>
      <c r="R14" t="n">
        <v>41.27</v>
      </c>
      <c r="S14" t="n">
        <v>26.8</v>
      </c>
      <c r="T14" t="n">
        <v>7207.13</v>
      </c>
      <c r="U14" t="n">
        <v>0.65</v>
      </c>
      <c r="V14" t="n">
        <v>0.92</v>
      </c>
      <c r="W14" t="n">
        <v>0.14</v>
      </c>
      <c r="X14" t="n">
        <v>0.44</v>
      </c>
      <c r="Y14" t="n">
        <v>1</v>
      </c>
      <c r="Z14" t="n">
        <v>10</v>
      </c>
      <c r="AA14" t="n">
        <v>111.143001494379</v>
      </c>
      <c r="AB14" t="n">
        <v>152.0707579277139</v>
      </c>
      <c r="AC14" t="n">
        <v>137.5573382237836</v>
      </c>
      <c r="AD14" t="n">
        <v>111143.001494379</v>
      </c>
      <c r="AE14" t="n">
        <v>152070.7579277139</v>
      </c>
      <c r="AF14" t="n">
        <v>1.907479985165961e-06</v>
      </c>
      <c r="AG14" t="n">
        <v>0.249375</v>
      </c>
      <c r="AH14" t="n">
        <v>137557.3382237836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8.447699999999999</v>
      </c>
      <c r="E15" t="n">
        <v>11.84</v>
      </c>
      <c r="F15" t="n">
        <v>8.26</v>
      </c>
      <c r="G15" t="n">
        <v>23.59</v>
      </c>
      <c r="H15" t="n">
        <v>0.33</v>
      </c>
      <c r="I15" t="n">
        <v>21</v>
      </c>
      <c r="J15" t="n">
        <v>228.38</v>
      </c>
      <c r="K15" t="n">
        <v>56.94</v>
      </c>
      <c r="L15" t="n">
        <v>4.25</v>
      </c>
      <c r="M15" t="n">
        <v>19</v>
      </c>
      <c r="N15" t="n">
        <v>52.18</v>
      </c>
      <c r="O15" t="n">
        <v>28400.61</v>
      </c>
      <c r="P15" t="n">
        <v>117.27</v>
      </c>
      <c r="Q15" t="n">
        <v>596.61</v>
      </c>
      <c r="R15" t="n">
        <v>39.76</v>
      </c>
      <c r="S15" t="n">
        <v>26.8</v>
      </c>
      <c r="T15" t="n">
        <v>6462.61</v>
      </c>
      <c r="U15" t="n">
        <v>0.67</v>
      </c>
      <c r="V15" t="n">
        <v>0.93</v>
      </c>
      <c r="W15" t="n">
        <v>0.14</v>
      </c>
      <c r="X15" t="n">
        <v>0.4</v>
      </c>
      <c r="Y15" t="n">
        <v>1</v>
      </c>
      <c r="Z15" t="n">
        <v>10</v>
      </c>
      <c r="AA15" t="n">
        <v>109.1423434347214</v>
      </c>
      <c r="AB15" t="n">
        <v>149.3333693076873</v>
      </c>
      <c r="AC15" t="n">
        <v>135.0812021317024</v>
      </c>
      <c r="AD15" t="n">
        <v>109142.3434347213</v>
      </c>
      <c r="AE15" t="n">
        <v>149333.3693076873</v>
      </c>
      <c r="AF15" t="n">
        <v>1.92850527438921e-06</v>
      </c>
      <c r="AG15" t="n">
        <v>0.2466666666666667</v>
      </c>
      <c r="AH15" t="n">
        <v>135081.2021317024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8.499000000000001</v>
      </c>
      <c r="E16" t="n">
        <v>11.77</v>
      </c>
      <c r="F16" t="n">
        <v>8.23</v>
      </c>
      <c r="G16" t="n">
        <v>24.68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116.35</v>
      </c>
      <c r="Q16" t="n">
        <v>596.6900000000001</v>
      </c>
      <c r="R16" t="n">
        <v>38.83</v>
      </c>
      <c r="S16" t="n">
        <v>26.8</v>
      </c>
      <c r="T16" t="n">
        <v>6004.03</v>
      </c>
      <c r="U16" t="n">
        <v>0.6899999999999999</v>
      </c>
      <c r="V16" t="n">
        <v>0.93</v>
      </c>
      <c r="W16" t="n">
        <v>0.14</v>
      </c>
      <c r="X16" t="n">
        <v>0.37</v>
      </c>
      <c r="Y16" t="n">
        <v>1</v>
      </c>
      <c r="Z16" t="n">
        <v>10</v>
      </c>
      <c r="AA16" t="n">
        <v>107.7928645331918</v>
      </c>
      <c r="AB16" t="n">
        <v>147.4869527398082</v>
      </c>
      <c r="AC16" t="n">
        <v>133.4110049695992</v>
      </c>
      <c r="AD16" t="n">
        <v>107792.8645331919</v>
      </c>
      <c r="AE16" t="n">
        <v>147486.9527398082</v>
      </c>
      <c r="AF16" t="n">
        <v>1.940216428972844e-06</v>
      </c>
      <c r="AG16" t="n">
        <v>0.2452083333333333</v>
      </c>
      <c r="AH16" t="n">
        <v>133411.0049695992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8.5792</v>
      </c>
      <c r="E17" t="n">
        <v>11.66</v>
      </c>
      <c r="F17" t="n">
        <v>8.16</v>
      </c>
      <c r="G17" t="n">
        <v>25.77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114.63</v>
      </c>
      <c r="Q17" t="n">
        <v>596.65</v>
      </c>
      <c r="R17" t="n">
        <v>36.66</v>
      </c>
      <c r="S17" t="n">
        <v>26.8</v>
      </c>
      <c r="T17" t="n">
        <v>4921.42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105.4514668404615</v>
      </c>
      <c r="AB17" t="n">
        <v>144.2833491214402</v>
      </c>
      <c r="AC17" t="n">
        <v>130.5131487842813</v>
      </c>
      <c r="AD17" t="n">
        <v>105451.4668404615</v>
      </c>
      <c r="AE17" t="n">
        <v>144283.3491214402</v>
      </c>
      <c r="AF17" t="n">
        <v>1.958525095592873e-06</v>
      </c>
      <c r="AG17" t="n">
        <v>0.2429166666666667</v>
      </c>
      <c r="AH17" t="n">
        <v>130513.1487842813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8.5365</v>
      </c>
      <c r="E18" t="n">
        <v>11.71</v>
      </c>
      <c r="F18" t="n">
        <v>8.26</v>
      </c>
      <c r="G18" t="n">
        <v>27.55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115.9</v>
      </c>
      <c r="Q18" t="n">
        <v>596.73</v>
      </c>
      <c r="R18" t="n">
        <v>40.61</v>
      </c>
      <c r="S18" t="n">
        <v>26.8</v>
      </c>
      <c r="T18" t="n">
        <v>6903.17</v>
      </c>
      <c r="U18" t="n">
        <v>0.66</v>
      </c>
      <c r="V18" t="n">
        <v>0.93</v>
      </c>
      <c r="W18" t="n">
        <v>0.13</v>
      </c>
      <c r="X18" t="n">
        <v>0.41</v>
      </c>
      <c r="Y18" t="n">
        <v>1</v>
      </c>
      <c r="Z18" t="n">
        <v>10</v>
      </c>
      <c r="AA18" t="n">
        <v>107.1500151660257</v>
      </c>
      <c r="AB18" t="n">
        <v>146.6073778751395</v>
      </c>
      <c r="AC18" t="n">
        <v>132.6153754955231</v>
      </c>
      <c r="AD18" t="n">
        <v>107150.0151660257</v>
      </c>
      <c r="AE18" t="n">
        <v>146607.3778751395</v>
      </c>
      <c r="AF18" t="n">
        <v>1.948777214487197e-06</v>
      </c>
      <c r="AG18" t="n">
        <v>0.2439583333333334</v>
      </c>
      <c r="AH18" t="n">
        <v>132615.3754955231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8.6265</v>
      </c>
      <c r="E19" t="n">
        <v>11.59</v>
      </c>
      <c r="F19" t="n">
        <v>8.19</v>
      </c>
      <c r="G19" t="n">
        <v>28.89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114.26</v>
      </c>
      <c r="Q19" t="n">
        <v>596.62</v>
      </c>
      <c r="R19" t="n">
        <v>37.75</v>
      </c>
      <c r="S19" t="n">
        <v>26.8</v>
      </c>
      <c r="T19" t="n">
        <v>5479.22</v>
      </c>
      <c r="U19" t="n">
        <v>0.71</v>
      </c>
      <c r="V19" t="n">
        <v>0.9399999999999999</v>
      </c>
      <c r="W19" t="n">
        <v>0.13</v>
      </c>
      <c r="X19" t="n">
        <v>0.33</v>
      </c>
      <c r="Y19" t="n">
        <v>1</v>
      </c>
      <c r="Z19" t="n">
        <v>10</v>
      </c>
      <c r="AA19" t="n">
        <v>104.7582184915749</v>
      </c>
      <c r="AB19" t="n">
        <v>143.3348161465354</v>
      </c>
      <c r="AC19" t="n">
        <v>129.6551424652267</v>
      </c>
      <c r="AD19" t="n">
        <v>104758.2184915749</v>
      </c>
      <c r="AE19" t="n">
        <v>143334.8161465354</v>
      </c>
      <c r="AF19" t="n">
        <v>1.969323099721643e-06</v>
      </c>
      <c r="AG19" t="n">
        <v>0.2414583333333333</v>
      </c>
      <c r="AH19" t="n">
        <v>129655.1424652267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8.6776</v>
      </c>
      <c r="E20" t="n">
        <v>11.52</v>
      </c>
      <c r="F20" t="n">
        <v>8.16</v>
      </c>
      <c r="G20" t="n">
        <v>30.6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113.35</v>
      </c>
      <c r="Q20" t="n">
        <v>596.7</v>
      </c>
      <c r="R20" t="n">
        <v>36.82</v>
      </c>
      <c r="S20" t="n">
        <v>26.8</v>
      </c>
      <c r="T20" t="n">
        <v>5018.85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103.4707974052577</v>
      </c>
      <c r="AB20" t="n">
        <v>141.5733098192272</v>
      </c>
      <c r="AC20" t="n">
        <v>128.0617518295066</v>
      </c>
      <c r="AD20" t="n">
        <v>103470.7974052577</v>
      </c>
      <c r="AE20" t="n">
        <v>141573.3098192272</v>
      </c>
      <c r="AF20" t="n">
        <v>1.980988596782534e-06</v>
      </c>
      <c r="AG20" t="n">
        <v>0.24</v>
      </c>
      <c r="AH20" t="n">
        <v>128061.7518295066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8.7294</v>
      </c>
      <c r="E21" t="n">
        <v>11.46</v>
      </c>
      <c r="F21" t="n">
        <v>8.140000000000001</v>
      </c>
      <c r="G21" t="n">
        <v>32.55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112.34</v>
      </c>
      <c r="Q21" t="n">
        <v>596.65</v>
      </c>
      <c r="R21" t="n">
        <v>36.08</v>
      </c>
      <c r="S21" t="n">
        <v>26.8</v>
      </c>
      <c r="T21" t="n">
        <v>4653.64</v>
      </c>
      <c r="U21" t="n">
        <v>0.74</v>
      </c>
      <c r="V21" t="n">
        <v>0.9399999999999999</v>
      </c>
      <c r="W21" t="n">
        <v>0.13</v>
      </c>
      <c r="X21" t="n">
        <v>0.28</v>
      </c>
      <c r="Y21" t="n">
        <v>1</v>
      </c>
      <c r="Z21" t="n">
        <v>10</v>
      </c>
      <c r="AA21" t="n">
        <v>102.1651599199621</v>
      </c>
      <c r="AB21" t="n">
        <v>139.7868790111862</v>
      </c>
      <c r="AC21" t="n">
        <v>126.445815470513</v>
      </c>
      <c r="AD21" t="n">
        <v>102165.1599199621</v>
      </c>
      <c r="AE21" t="n">
        <v>139786.8790111862</v>
      </c>
      <c r="AF21" t="n">
        <v>1.992813895173026e-06</v>
      </c>
      <c r="AG21" t="n">
        <v>0.23875</v>
      </c>
      <c r="AH21" t="n">
        <v>126445.815470513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8.7317</v>
      </c>
      <c r="E22" t="n">
        <v>11.45</v>
      </c>
      <c r="F22" t="n">
        <v>8.130000000000001</v>
      </c>
      <c r="G22" t="n">
        <v>32.53</v>
      </c>
      <c r="H22" t="n">
        <v>0.46</v>
      </c>
      <c r="I22" t="n">
        <v>15</v>
      </c>
      <c r="J22" t="n">
        <v>231.34</v>
      </c>
      <c r="K22" t="n">
        <v>56.94</v>
      </c>
      <c r="L22" t="n">
        <v>6</v>
      </c>
      <c r="M22" t="n">
        <v>13</v>
      </c>
      <c r="N22" t="n">
        <v>53.4</v>
      </c>
      <c r="O22" t="n">
        <v>28766.61</v>
      </c>
      <c r="P22" t="n">
        <v>111.97</v>
      </c>
      <c r="Q22" t="n">
        <v>596.63</v>
      </c>
      <c r="R22" t="n">
        <v>35.94</v>
      </c>
      <c r="S22" t="n">
        <v>26.8</v>
      </c>
      <c r="T22" t="n">
        <v>4583.31</v>
      </c>
      <c r="U22" t="n">
        <v>0.75</v>
      </c>
      <c r="V22" t="n">
        <v>0.9399999999999999</v>
      </c>
      <c r="W22" t="n">
        <v>0.13</v>
      </c>
      <c r="X22" t="n">
        <v>0.28</v>
      </c>
      <c r="Y22" t="n">
        <v>1</v>
      </c>
      <c r="Z22" t="n">
        <v>10</v>
      </c>
      <c r="AA22" t="n">
        <v>101.8712511499609</v>
      </c>
      <c r="AB22" t="n">
        <v>139.3847400657308</v>
      </c>
      <c r="AC22" t="n">
        <v>126.0820561016063</v>
      </c>
      <c r="AD22" t="n">
        <v>101871.2511499609</v>
      </c>
      <c r="AE22" t="n">
        <v>139384.7400657308</v>
      </c>
      <c r="AF22" t="n">
        <v>1.993338956684573e-06</v>
      </c>
      <c r="AG22" t="n">
        <v>0.2385416666666667</v>
      </c>
      <c r="AH22" t="n">
        <v>126082.0561016063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8.7852</v>
      </c>
      <c r="E23" t="n">
        <v>11.38</v>
      </c>
      <c r="F23" t="n">
        <v>8.109999999999999</v>
      </c>
      <c r="G23" t="n">
        <v>34.75</v>
      </c>
      <c r="H23" t="n">
        <v>0.48</v>
      </c>
      <c r="I23" t="n">
        <v>14</v>
      </c>
      <c r="J23" t="n">
        <v>231.77</v>
      </c>
      <c r="K23" t="n">
        <v>56.94</v>
      </c>
      <c r="L23" t="n">
        <v>6.25</v>
      </c>
      <c r="M23" t="n">
        <v>12</v>
      </c>
      <c r="N23" t="n">
        <v>53.58</v>
      </c>
      <c r="O23" t="n">
        <v>28819.14</v>
      </c>
      <c r="P23" t="n">
        <v>110.95</v>
      </c>
      <c r="Q23" t="n">
        <v>596.61</v>
      </c>
      <c r="R23" t="n">
        <v>35.19</v>
      </c>
      <c r="S23" t="n">
        <v>26.8</v>
      </c>
      <c r="T23" t="n">
        <v>4212.93</v>
      </c>
      <c r="U23" t="n">
        <v>0.76</v>
      </c>
      <c r="V23" t="n">
        <v>0.95</v>
      </c>
      <c r="W23" t="n">
        <v>0.13</v>
      </c>
      <c r="X23" t="n">
        <v>0.25</v>
      </c>
      <c r="Y23" t="n">
        <v>1</v>
      </c>
      <c r="Z23" t="n">
        <v>10</v>
      </c>
      <c r="AA23" t="n">
        <v>100.5569850183699</v>
      </c>
      <c r="AB23" t="n">
        <v>137.5865031631593</v>
      </c>
      <c r="AC23" t="n">
        <v>124.4554404051743</v>
      </c>
      <c r="AD23" t="n">
        <v>100556.9850183699</v>
      </c>
      <c r="AE23" t="n">
        <v>137586.5031631593</v>
      </c>
      <c r="AF23" t="n">
        <v>2.005552344018382e-06</v>
      </c>
      <c r="AG23" t="n">
        <v>0.2370833333333333</v>
      </c>
      <c r="AH23" t="n">
        <v>124455.4404051743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8.775399999999999</v>
      </c>
      <c r="E24" t="n">
        <v>11.4</v>
      </c>
      <c r="F24" t="n">
        <v>8.119999999999999</v>
      </c>
      <c r="G24" t="n">
        <v>34.8</v>
      </c>
      <c r="H24" t="n">
        <v>0.5</v>
      </c>
      <c r="I24" t="n">
        <v>14</v>
      </c>
      <c r="J24" t="n">
        <v>232.2</v>
      </c>
      <c r="K24" t="n">
        <v>56.94</v>
      </c>
      <c r="L24" t="n">
        <v>6.5</v>
      </c>
      <c r="M24" t="n">
        <v>12</v>
      </c>
      <c r="N24" t="n">
        <v>53.75</v>
      </c>
      <c r="O24" t="n">
        <v>28871.74</v>
      </c>
      <c r="P24" t="n">
        <v>110.16</v>
      </c>
      <c r="Q24" t="n">
        <v>596.65</v>
      </c>
      <c r="R24" t="n">
        <v>35.58</v>
      </c>
      <c r="S24" t="n">
        <v>26.8</v>
      </c>
      <c r="T24" t="n">
        <v>4407.08</v>
      </c>
      <c r="U24" t="n">
        <v>0.75</v>
      </c>
      <c r="V24" t="n">
        <v>0.95</v>
      </c>
      <c r="W24" t="n">
        <v>0.13</v>
      </c>
      <c r="X24" t="n">
        <v>0.27</v>
      </c>
      <c r="Y24" t="n">
        <v>1</v>
      </c>
      <c r="Z24" t="n">
        <v>10</v>
      </c>
      <c r="AA24" t="n">
        <v>100.2142259794595</v>
      </c>
      <c r="AB24" t="n">
        <v>137.1175251246608</v>
      </c>
      <c r="AC24" t="n">
        <v>124.0312209724551</v>
      </c>
      <c r="AD24" t="n">
        <v>100214.2259794595</v>
      </c>
      <c r="AE24" t="n">
        <v>137117.5251246608</v>
      </c>
      <c r="AF24" t="n">
        <v>2.003315125403965e-06</v>
      </c>
      <c r="AG24" t="n">
        <v>0.2375</v>
      </c>
      <c r="AH24" t="n">
        <v>124031.2209724551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8.8454</v>
      </c>
      <c r="E25" t="n">
        <v>11.31</v>
      </c>
      <c r="F25" t="n">
        <v>8.07</v>
      </c>
      <c r="G25" t="n">
        <v>37.26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11</v>
      </c>
      <c r="N25" t="n">
        <v>53.93</v>
      </c>
      <c r="O25" t="n">
        <v>28924.39</v>
      </c>
      <c r="P25" t="n">
        <v>109.58</v>
      </c>
      <c r="Q25" t="n">
        <v>596.65</v>
      </c>
      <c r="R25" t="n">
        <v>33.95</v>
      </c>
      <c r="S25" t="n">
        <v>26.8</v>
      </c>
      <c r="T25" t="n">
        <v>3597.31</v>
      </c>
      <c r="U25" t="n">
        <v>0.79</v>
      </c>
      <c r="V25" t="n">
        <v>0.95</v>
      </c>
      <c r="W25" t="n">
        <v>0.13</v>
      </c>
      <c r="X25" t="n">
        <v>0.22</v>
      </c>
      <c r="Y25" t="n">
        <v>1</v>
      </c>
      <c r="Z25" t="n">
        <v>10</v>
      </c>
      <c r="AA25" t="n">
        <v>98.8985504652216</v>
      </c>
      <c r="AB25" t="n">
        <v>135.3173598425742</v>
      </c>
      <c r="AC25" t="n">
        <v>122.4028609383424</v>
      </c>
      <c r="AD25" t="n">
        <v>98898.5504652216</v>
      </c>
      <c r="AE25" t="n">
        <v>135317.3598425742</v>
      </c>
      <c r="AF25" t="n">
        <v>2.019295258364089e-06</v>
      </c>
      <c r="AG25" t="n">
        <v>0.235625</v>
      </c>
      <c r="AH25" t="n">
        <v>122402.8609383424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8.835699999999999</v>
      </c>
      <c r="E26" t="n">
        <v>11.32</v>
      </c>
      <c r="F26" t="n">
        <v>8.09</v>
      </c>
      <c r="G26" t="n">
        <v>37.32</v>
      </c>
      <c r="H26" t="n">
        <v>0.53</v>
      </c>
      <c r="I26" t="n">
        <v>13</v>
      </c>
      <c r="J26" t="n">
        <v>233.05</v>
      </c>
      <c r="K26" t="n">
        <v>56.94</v>
      </c>
      <c r="L26" t="n">
        <v>7</v>
      </c>
      <c r="M26" t="n">
        <v>11</v>
      </c>
      <c r="N26" t="n">
        <v>54.11</v>
      </c>
      <c r="O26" t="n">
        <v>28977.11</v>
      </c>
      <c r="P26" t="n">
        <v>108.94</v>
      </c>
      <c r="Q26" t="n">
        <v>596.61</v>
      </c>
      <c r="R26" t="n">
        <v>34.74</v>
      </c>
      <c r="S26" t="n">
        <v>26.8</v>
      </c>
      <c r="T26" t="n">
        <v>3993.89</v>
      </c>
      <c r="U26" t="n">
        <v>0.77</v>
      </c>
      <c r="V26" t="n">
        <v>0.95</v>
      </c>
      <c r="W26" t="n">
        <v>0.12</v>
      </c>
      <c r="X26" t="n">
        <v>0.23</v>
      </c>
      <c r="Y26" t="n">
        <v>1</v>
      </c>
      <c r="Z26" t="n">
        <v>10</v>
      </c>
      <c r="AA26" t="n">
        <v>98.68250116379502</v>
      </c>
      <c r="AB26" t="n">
        <v>135.02175165694</v>
      </c>
      <c r="AC26" t="n">
        <v>122.1354651830564</v>
      </c>
      <c r="AD26" t="n">
        <v>98682.50116379502</v>
      </c>
      <c r="AE26" t="n">
        <v>135021.75165694</v>
      </c>
      <c r="AF26" t="n">
        <v>2.017080868511044e-06</v>
      </c>
      <c r="AG26" t="n">
        <v>0.2358333333333333</v>
      </c>
      <c r="AH26" t="n">
        <v>122135.4651830564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8.09</v>
      </c>
      <c r="G27" t="n">
        <v>40.45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108.6</v>
      </c>
      <c r="Q27" t="n">
        <v>596.6900000000001</v>
      </c>
      <c r="R27" t="n">
        <v>34.71</v>
      </c>
      <c r="S27" t="n">
        <v>26.8</v>
      </c>
      <c r="T27" t="n">
        <v>3983.24</v>
      </c>
      <c r="U27" t="n">
        <v>0.77</v>
      </c>
      <c r="V27" t="n">
        <v>0.95</v>
      </c>
      <c r="W27" t="n">
        <v>0.13</v>
      </c>
      <c r="X27" t="n">
        <v>0.24</v>
      </c>
      <c r="Y27" t="n">
        <v>1</v>
      </c>
      <c r="Z27" t="n">
        <v>10</v>
      </c>
      <c r="AA27" t="n">
        <v>98.12371057454847</v>
      </c>
      <c r="AB27" t="n">
        <v>134.2571897206323</v>
      </c>
      <c r="AC27" t="n">
        <v>121.4438719648802</v>
      </c>
      <c r="AD27" t="n">
        <v>98123.71057454847</v>
      </c>
      <c r="AE27" t="n">
        <v>134257.1897206323</v>
      </c>
      <c r="AF27" t="n">
        <v>2.024386072149957e-06</v>
      </c>
      <c r="AG27" t="n">
        <v>0.235</v>
      </c>
      <c r="AH27" t="n">
        <v>121443.8719648802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8.8703</v>
      </c>
      <c r="E28" t="n">
        <v>11.27</v>
      </c>
      <c r="F28" t="n">
        <v>8.09</v>
      </c>
      <c r="G28" t="n">
        <v>40.43</v>
      </c>
      <c r="H28" t="n">
        <v>0.57</v>
      </c>
      <c r="I28" t="n">
        <v>12</v>
      </c>
      <c r="J28" t="n">
        <v>233.91</v>
      </c>
      <c r="K28" t="n">
        <v>56.94</v>
      </c>
      <c r="L28" t="n">
        <v>7.5</v>
      </c>
      <c r="M28" t="n">
        <v>10</v>
      </c>
      <c r="N28" t="n">
        <v>54.46</v>
      </c>
      <c r="O28" t="n">
        <v>29082.74</v>
      </c>
      <c r="P28" t="n">
        <v>107.89</v>
      </c>
      <c r="Q28" t="n">
        <v>596.61</v>
      </c>
      <c r="R28" t="n">
        <v>34.56</v>
      </c>
      <c r="S28" t="n">
        <v>26.8</v>
      </c>
      <c r="T28" t="n">
        <v>3908.8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97.65924621501665</v>
      </c>
      <c r="AB28" t="n">
        <v>133.6216890931998</v>
      </c>
      <c r="AC28" t="n">
        <v>120.869022625399</v>
      </c>
      <c r="AD28" t="n">
        <v>97659.24621501665</v>
      </c>
      <c r="AE28" t="n">
        <v>133621.6890931998</v>
      </c>
      <c r="AF28" t="n">
        <v>2.024979619945619e-06</v>
      </c>
      <c r="AG28" t="n">
        <v>0.2347916666666666</v>
      </c>
      <c r="AH28" t="n">
        <v>120869.022625399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8.9253</v>
      </c>
      <c r="E29" t="n">
        <v>11.2</v>
      </c>
      <c r="F29" t="n">
        <v>8.06</v>
      </c>
      <c r="G29" t="n">
        <v>43.97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106.81</v>
      </c>
      <c r="Q29" t="n">
        <v>596.65</v>
      </c>
      <c r="R29" t="n">
        <v>33.72</v>
      </c>
      <c r="S29" t="n">
        <v>26.8</v>
      </c>
      <c r="T29" t="n">
        <v>3492.63</v>
      </c>
      <c r="U29" t="n">
        <v>0.79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96.30268758586095</v>
      </c>
      <c r="AB29" t="n">
        <v>131.765585729647</v>
      </c>
      <c r="AC29" t="n">
        <v>119.1900631618056</v>
      </c>
      <c r="AD29" t="n">
        <v>96302.68758586096</v>
      </c>
      <c r="AE29" t="n">
        <v>131765.585729647</v>
      </c>
      <c r="AF29" t="n">
        <v>2.037535438700003e-06</v>
      </c>
      <c r="AG29" t="n">
        <v>0.2333333333333333</v>
      </c>
      <c r="AH29" t="n">
        <v>119190.0631618056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8.9283</v>
      </c>
      <c r="E30" t="n">
        <v>11.2</v>
      </c>
      <c r="F30" t="n">
        <v>8.06</v>
      </c>
      <c r="G30" t="n">
        <v>43.95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106.5</v>
      </c>
      <c r="Q30" t="n">
        <v>596.61</v>
      </c>
      <c r="R30" t="n">
        <v>33.62</v>
      </c>
      <c r="S30" t="n">
        <v>26.8</v>
      </c>
      <c r="T30" t="n">
        <v>3444.26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96.08226110022433</v>
      </c>
      <c r="AB30" t="n">
        <v>131.463988487469</v>
      </c>
      <c r="AC30" t="n">
        <v>118.9172499371265</v>
      </c>
      <c r="AD30" t="n">
        <v>96082.26110022434</v>
      </c>
      <c r="AE30" t="n">
        <v>131463.9884874689</v>
      </c>
      <c r="AF30" t="n">
        <v>2.038220301541151e-06</v>
      </c>
      <c r="AG30" t="n">
        <v>0.2333333333333333</v>
      </c>
      <c r="AH30" t="n">
        <v>118917.2499371265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8.9253</v>
      </c>
      <c r="E31" t="n">
        <v>11.2</v>
      </c>
      <c r="F31" t="n">
        <v>8.06</v>
      </c>
      <c r="G31" t="n">
        <v>43.97</v>
      </c>
      <c r="H31" t="n">
        <v>0.62</v>
      </c>
      <c r="I31" t="n">
        <v>11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105.51</v>
      </c>
      <c r="Q31" t="n">
        <v>596.61</v>
      </c>
      <c r="R31" t="n">
        <v>33.77</v>
      </c>
      <c r="S31" t="n">
        <v>26.8</v>
      </c>
      <c r="T31" t="n">
        <v>3519.2</v>
      </c>
      <c r="U31" t="n">
        <v>0.79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95.51004799536584</v>
      </c>
      <c r="AB31" t="n">
        <v>130.6810612731414</v>
      </c>
      <c r="AC31" t="n">
        <v>118.2090441972889</v>
      </c>
      <c r="AD31" t="n">
        <v>95510.04799536584</v>
      </c>
      <c r="AE31" t="n">
        <v>130681.0612731414</v>
      </c>
      <c r="AF31" t="n">
        <v>2.037535438700003e-06</v>
      </c>
      <c r="AG31" t="n">
        <v>0.2333333333333333</v>
      </c>
      <c r="AH31" t="n">
        <v>118209.0441972889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8.9937</v>
      </c>
      <c r="E32" t="n">
        <v>11.12</v>
      </c>
      <c r="F32" t="n">
        <v>8.02</v>
      </c>
      <c r="G32" t="n">
        <v>48.12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104.22</v>
      </c>
      <c r="Q32" t="n">
        <v>596.64</v>
      </c>
      <c r="R32" t="n">
        <v>32.35</v>
      </c>
      <c r="S32" t="n">
        <v>26.8</v>
      </c>
      <c r="T32" t="n">
        <v>2813</v>
      </c>
      <c r="U32" t="n">
        <v>0.83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93.87536563618377</v>
      </c>
      <c r="AB32" t="n">
        <v>128.4444167522137</v>
      </c>
      <c r="AC32" t="n">
        <v>116.1858618902875</v>
      </c>
      <c r="AD32" t="n">
        <v>93875.36563618378</v>
      </c>
      <c r="AE32" t="n">
        <v>128444.4167522137</v>
      </c>
      <c r="AF32" t="n">
        <v>2.053150311478182e-06</v>
      </c>
      <c r="AG32" t="n">
        <v>0.2316666666666667</v>
      </c>
      <c r="AH32" t="n">
        <v>116185.8618902875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9.0108</v>
      </c>
      <c r="E33" t="n">
        <v>11.1</v>
      </c>
      <c r="F33" t="n">
        <v>8</v>
      </c>
      <c r="G33" t="n">
        <v>47.99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103.26</v>
      </c>
      <c r="Q33" t="n">
        <v>596.64</v>
      </c>
      <c r="R33" t="n">
        <v>31.76</v>
      </c>
      <c r="S33" t="n">
        <v>26.8</v>
      </c>
      <c r="T33" t="n">
        <v>2518.7</v>
      </c>
      <c r="U33" t="n">
        <v>0.84</v>
      </c>
      <c r="V33" t="n">
        <v>0.96</v>
      </c>
      <c r="W33" t="n">
        <v>0.12</v>
      </c>
      <c r="X33" t="n">
        <v>0.14</v>
      </c>
      <c r="Y33" t="n">
        <v>1</v>
      </c>
      <c r="Z33" t="n">
        <v>10</v>
      </c>
      <c r="AA33" t="n">
        <v>93.05045883151007</v>
      </c>
      <c r="AB33" t="n">
        <v>127.3157428697399</v>
      </c>
      <c r="AC33" t="n">
        <v>115.164907059053</v>
      </c>
      <c r="AD33" t="n">
        <v>93050.45883151007</v>
      </c>
      <c r="AE33" t="n">
        <v>127315.7428697399</v>
      </c>
      <c r="AF33" t="n">
        <v>2.057054029672726e-06</v>
      </c>
      <c r="AG33" t="n">
        <v>0.23125</v>
      </c>
      <c r="AH33" t="n">
        <v>115164.9070590529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8.9655</v>
      </c>
      <c r="E34" t="n">
        <v>11.15</v>
      </c>
      <c r="F34" t="n">
        <v>8.050000000000001</v>
      </c>
      <c r="G34" t="n">
        <v>48.33</v>
      </c>
      <c r="H34" t="n">
        <v>0.68</v>
      </c>
      <c r="I34" t="n">
        <v>10</v>
      </c>
      <c r="J34" t="n">
        <v>236.49</v>
      </c>
      <c r="K34" t="n">
        <v>56.94</v>
      </c>
      <c r="L34" t="n">
        <v>9</v>
      </c>
      <c r="M34" t="n">
        <v>8</v>
      </c>
      <c r="N34" t="n">
        <v>55.55</v>
      </c>
      <c r="O34" t="n">
        <v>29401.15</v>
      </c>
      <c r="P34" t="n">
        <v>103.53</v>
      </c>
      <c r="Q34" t="n">
        <v>596.63</v>
      </c>
      <c r="R34" t="n">
        <v>33.64</v>
      </c>
      <c r="S34" t="n">
        <v>26.8</v>
      </c>
      <c r="T34" t="n">
        <v>3457.33</v>
      </c>
      <c r="U34" t="n">
        <v>0.8</v>
      </c>
      <c r="V34" t="n">
        <v>0.95</v>
      </c>
      <c r="W34" t="n">
        <v>0.12</v>
      </c>
      <c r="X34" t="n">
        <v>0.2</v>
      </c>
      <c r="Y34" t="n">
        <v>1</v>
      </c>
      <c r="Z34" t="n">
        <v>10</v>
      </c>
      <c r="AA34" t="n">
        <v>93.85203331059024</v>
      </c>
      <c r="AB34" t="n">
        <v>128.4124924349871</v>
      </c>
      <c r="AC34" t="n">
        <v>116.1569843850909</v>
      </c>
      <c r="AD34" t="n">
        <v>93852.03331059024</v>
      </c>
      <c r="AE34" t="n">
        <v>128412.4924349871</v>
      </c>
      <c r="AF34" t="n">
        <v>2.046712600771389e-06</v>
      </c>
      <c r="AG34" t="n">
        <v>0.2322916666666667</v>
      </c>
      <c r="AH34" t="n">
        <v>116156.9843850909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9.0312</v>
      </c>
      <c r="E35" t="n">
        <v>11.07</v>
      </c>
      <c r="F35" t="n">
        <v>8.02</v>
      </c>
      <c r="G35" t="n">
        <v>53.45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102.5</v>
      </c>
      <c r="Q35" t="n">
        <v>596.61</v>
      </c>
      <c r="R35" t="n">
        <v>32.36</v>
      </c>
      <c r="S35" t="n">
        <v>26.8</v>
      </c>
      <c r="T35" t="n">
        <v>2824.97</v>
      </c>
      <c r="U35" t="n">
        <v>0.83</v>
      </c>
      <c r="V35" t="n">
        <v>0.96</v>
      </c>
      <c r="W35" t="n">
        <v>0.12</v>
      </c>
      <c r="X35" t="n">
        <v>0.16</v>
      </c>
      <c r="Y35" t="n">
        <v>1</v>
      </c>
      <c r="Z35" t="n">
        <v>10</v>
      </c>
      <c r="AA35" t="n">
        <v>92.4555839068813</v>
      </c>
      <c r="AB35" t="n">
        <v>126.5018087538338</v>
      </c>
      <c r="AC35" t="n">
        <v>114.428653672805</v>
      </c>
      <c r="AD35" t="n">
        <v>92455.58390688131</v>
      </c>
      <c r="AE35" t="n">
        <v>126501.8087538338</v>
      </c>
      <c r="AF35" t="n">
        <v>2.061711096992535e-06</v>
      </c>
      <c r="AG35" t="n">
        <v>0.230625</v>
      </c>
      <c r="AH35" t="n">
        <v>114428.653672805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9.0275</v>
      </c>
      <c r="E36" t="n">
        <v>11.08</v>
      </c>
      <c r="F36" t="n">
        <v>8.02</v>
      </c>
      <c r="G36" t="n">
        <v>53.48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102.46</v>
      </c>
      <c r="Q36" t="n">
        <v>596.66</v>
      </c>
      <c r="R36" t="n">
        <v>32.54</v>
      </c>
      <c r="S36" t="n">
        <v>26.8</v>
      </c>
      <c r="T36" t="n">
        <v>2911.41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92.46918060255724</v>
      </c>
      <c r="AB36" t="n">
        <v>126.5204123527015</v>
      </c>
      <c r="AC36" t="n">
        <v>114.445481770307</v>
      </c>
      <c r="AD36" t="n">
        <v>92469.18060255724</v>
      </c>
      <c r="AE36" t="n">
        <v>126520.4123527015</v>
      </c>
      <c r="AF36" t="n">
        <v>2.060866432821785e-06</v>
      </c>
      <c r="AG36" t="n">
        <v>0.2308333333333333</v>
      </c>
      <c r="AH36" t="n">
        <v>114445.481770307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9.033899999999999</v>
      </c>
      <c r="E37" t="n">
        <v>11.07</v>
      </c>
      <c r="F37" t="n">
        <v>8.01</v>
      </c>
      <c r="G37" t="n">
        <v>53.42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101.63</v>
      </c>
      <c r="Q37" t="n">
        <v>596.61</v>
      </c>
      <c r="R37" t="n">
        <v>32.21</v>
      </c>
      <c r="S37" t="n">
        <v>26.8</v>
      </c>
      <c r="T37" t="n">
        <v>2748.46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91.86965378497882</v>
      </c>
      <c r="AB37" t="n">
        <v>125.7001133116346</v>
      </c>
      <c r="AC37" t="n">
        <v>113.7034709184224</v>
      </c>
      <c r="AD37" t="n">
        <v>91869.65378497883</v>
      </c>
      <c r="AE37" t="n">
        <v>125700.1133116346</v>
      </c>
      <c r="AF37" t="n">
        <v>2.062327473549567e-06</v>
      </c>
      <c r="AG37" t="n">
        <v>0.230625</v>
      </c>
      <c r="AH37" t="n">
        <v>113703.4709184224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9.0303</v>
      </c>
      <c r="E38" t="n">
        <v>11.07</v>
      </c>
      <c r="F38" t="n">
        <v>8.02</v>
      </c>
      <c r="G38" t="n">
        <v>53.45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100.52</v>
      </c>
      <c r="Q38" t="n">
        <v>596.64</v>
      </c>
      <c r="R38" t="n">
        <v>32.4</v>
      </c>
      <c r="S38" t="n">
        <v>26.8</v>
      </c>
      <c r="T38" t="n">
        <v>2841.16</v>
      </c>
      <c r="U38" t="n">
        <v>0.83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91.27132402870525</v>
      </c>
      <c r="AB38" t="n">
        <v>124.8814521426556</v>
      </c>
      <c r="AC38" t="n">
        <v>112.9629416224123</v>
      </c>
      <c r="AD38" t="n">
        <v>91271.32402870525</v>
      </c>
      <c r="AE38" t="n">
        <v>124881.4521426556</v>
      </c>
      <c r="AF38" t="n">
        <v>2.06150563814019e-06</v>
      </c>
      <c r="AG38" t="n">
        <v>0.230625</v>
      </c>
      <c r="AH38" t="n">
        <v>112962.9416224123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9.0875</v>
      </c>
      <c r="E39" t="n">
        <v>11</v>
      </c>
      <c r="F39" t="n">
        <v>7.99</v>
      </c>
      <c r="G39" t="n">
        <v>59.94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99.13</v>
      </c>
      <c r="Q39" t="n">
        <v>596.64</v>
      </c>
      <c r="R39" t="n">
        <v>31.6</v>
      </c>
      <c r="S39" t="n">
        <v>26.8</v>
      </c>
      <c r="T39" t="n">
        <v>2447.88</v>
      </c>
      <c r="U39" t="n">
        <v>0.85</v>
      </c>
      <c r="V39" t="n">
        <v>0.96</v>
      </c>
      <c r="W39" t="n">
        <v>0.12</v>
      </c>
      <c r="X39" t="n">
        <v>0.14</v>
      </c>
      <c r="Y39" t="n">
        <v>1</v>
      </c>
      <c r="Z39" t="n">
        <v>10</v>
      </c>
      <c r="AA39" t="n">
        <v>89.77031810433718</v>
      </c>
      <c r="AB39" t="n">
        <v>122.8277096172284</v>
      </c>
      <c r="AC39" t="n">
        <v>111.1052054011655</v>
      </c>
      <c r="AD39" t="n">
        <v>89770.31810433717</v>
      </c>
      <c r="AE39" t="n">
        <v>122827.7096172284</v>
      </c>
      <c r="AF39" t="n">
        <v>2.074563689644749e-06</v>
      </c>
      <c r="AG39" t="n">
        <v>0.2291666666666667</v>
      </c>
      <c r="AH39" t="n">
        <v>111105.2054011655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9.1029</v>
      </c>
      <c r="E40" t="n">
        <v>10.99</v>
      </c>
      <c r="F40" t="n">
        <v>7.97</v>
      </c>
      <c r="G40" t="n">
        <v>59.8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98.79000000000001</v>
      </c>
      <c r="Q40" t="n">
        <v>596.62</v>
      </c>
      <c r="R40" t="n">
        <v>31.03</v>
      </c>
      <c r="S40" t="n">
        <v>26.8</v>
      </c>
      <c r="T40" t="n">
        <v>2161.11</v>
      </c>
      <c r="U40" t="n">
        <v>0.86</v>
      </c>
      <c r="V40" t="n">
        <v>0.96</v>
      </c>
      <c r="W40" t="n">
        <v>0.12</v>
      </c>
      <c r="X40" t="n">
        <v>0.12</v>
      </c>
      <c r="Y40" t="n">
        <v>1</v>
      </c>
      <c r="Z40" t="n">
        <v>10</v>
      </c>
      <c r="AA40" t="n">
        <v>89.34924897040528</v>
      </c>
      <c r="AB40" t="n">
        <v>122.251584251924</v>
      </c>
      <c r="AC40" t="n">
        <v>110.5840646321285</v>
      </c>
      <c r="AD40" t="n">
        <v>89349.24897040529</v>
      </c>
      <c r="AE40" t="n">
        <v>122251.584251924</v>
      </c>
      <c r="AF40" t="n">
        <v>2.078079318895976e-06</v>
      </c>
      <c r="AG40" t="n">
        <v>0.2289583333333333</v>
      </c>
      <c r="AH40" t="n">
        <v>110584.0646321285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9.0769</v>
      </c>
      <c r="E41" t="n">
        <v>11.02</v>
      </c>
      <c r="F41" t="n">
        <v>8.01</v>
      </c>
      <c r="G41" t="n">
        <v>60.04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98.86</v>
      </c>
      <c r="Q41" t="n">
        <v>596.61</v>
      </c>
      <c r="R41" t="n">
        <v>32.14</v>
      </c>
      <c r="S41" t="n">
        <v>26.8</v>
      </c>
      <c r="T41" t="n">
        <v>2717</v>
      </c>
      <c r="U41" t="n">
        <v>0.83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89.78166761477576</v>
      </c>
      <c r="AB41" t="n">
        <v>122.8432385181155</v>
      </c>
      <c r="AC41" t="n">
        <v>111.1192522455469</v>
      </c>
      <c r="AD41" t="n">
        <v>89781.66761477575</v>
      </c>
      <c r="AE41" t="n">
        <v>122843.2385181155</v>
      </c>
      <c r="AF41" t="n">
        <v>2.072143840939359e-06</v>
      </c>
      <c r="AG41" t="n">
        <v>0.2295833333333333</v>
      </c>
      <c r="AH41" t="n">
        <v>111119.2522455469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9.086499999999999</v>
      </c>
      <c r="E42" t="n">
        <v>11.01</v>
      </c>
      <c r="F42" t="n">
        <v>7.99</v>
      </c>
      <c r="G42" t="n">
        <v>59.95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97.81999999999999</v>
      </c>
      <c r="Q42" t="n">
        <v>596.61</v>
      </c>
      <c r="R42" t="n">
        <v>31.66</v>
      </c>
      <c r="S42" t="n">
        <v>26.8</v>
      </c>
      <c r="T42" t="n">
        <v>2478.82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88.99623151047142</v>
      </c>
      <c r="AB42" t="n">
        <v>121.7685701892115</v>
      </c>
      <c r="AC42" t="n">
        <v>110.1471487536467</v>
      </c>
      <c r="AD42" t="n">
        <v>88996.23151047142</v>
      </c>
      <c r="AE42" t="n">
        <v>121768.5701892115</v>
      </c>
      <c r="AF42" t="n">
        <v>2.074335402031032e-06</v>
      </c>
      <c r="AG42" t="n">
        <v>0.229375</v>
      </c>
      <c r="AH42" t="n">
        <v>110147.1487536467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9.075100000000001</v>
      </c>
      <c r="E43" t="n">
        <v>11.02</v>
      </c>
      <c r="F43" t="n">
        <v>8.01</v>
      </c>
      <c r="G43" t="n">
        <v>60.05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97.08</v>
      </c>
      <c r="Q43" t="n">
        <v>596.6900000000001</v>
      </c>
      <c r="R43" t="n">
        <v>32.11</v>
      </c>
      <c r="S43" t="n">
        <v>26.8</v>
      </c>
      <c r="T43" t="n">
        <v>2703.96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88.73156576036294</v>
      </c>
      <c r="AB43" t="n">
        <v>121.4064428336844</v>
      </c>
      <c r="AC43" t="n">
        <v>109.819582324682</v>
      </c>
      <c r="AD43" t="n">
        <v>88731.56576036294</v>
      </c>
      <c r="AE43" t="n">
        <v>121406.4428336844</v>
      </c>
      <c r="AF43" t="n">
        <v>2.07173292323467e-06</v>
      </c>
      <c r="AG43" t="n">
        <v>0.2295833333333333</v>
      </c>
      <c r="AH43" t="n">
        <v>109819.5823246821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9.139099999999999</v>
      </c>
      <c r="E44" t="n">
        <v>10.94</v>
      </c>
      <c r="F44" t="n">
        <v>7.97</v>
      </c>
      <c r="G44" t="n">
        <v>68.34999999999999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5</v>
      </c>
      <c r="N44" t="n">
        <v>57.39</v>
      </c>
      <c r="O44" t="n">
        <v>29937.16</v>
      </c>
      <c r="P44" t="n">
        <v>95.90000000000001</v>
      </c>
      <c r="Q44" t="n">
        <v>596.63</v>
      </c>
      <c r="R44" t="n">
        <v>31.02</v>
      </c>
      <c r="S44" t="n">
        <v>26.8</v>
      </c>
      <c r="T44" t="n">
        <v>2160.99</v>
      </c>
      <c r="U44" t="n">
        <v>0.86</v>
      </c>
      <c r="V44" t="n">
        <v>0.96</v>
      </c>
      <c r="W44" t="n">
        <v>0.12</v>
      </c>
      <c r="X44" t="n">
        <v>0.12</v>
      </c>
      <c r="Y44" t="n">
        <v>1</v>
      </c>
      <c r="Z44" t="n">
        <v>10</v>
      </c>
      <c r="AA44" t="n">
        <v>87.28035337973236</v>
      </c>
      <c r="AB44" t="n">
        <v>119.4208300315349</v>
      </c>
      <c r="AC44" t="n">
        <v>108.023473621544</v>
      </c>
      <c r="AD44" t="n">
        <v>87280.35337973236</v>
      </c>
      <c r="AE44" t="n">
        <v>119420.8300315349</v>
      </c>
      <c r="AF44" t="n">
        <v>2.086343330512498e-06</v>
      </c>
      <c r="AG44" t="n">
        <v>0.2279166666666667</v>
      </c>
      <c r="AH44" t="n">
        <v>108023.473621544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9.1419</v>
      </c>
      <c r="E45" t="n">
        <v>10.94</v>
      </c>
      <c r="F45" t="n">
        <v>7.97</v>
      </c>
      <c r="G45" t="n">
        <v>68.31999999999999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95.75</v>
      </c>
      <c r="Q45" t="n">
        <v>596.61</v>
      </c>
      <c r="R45" t="n">
        <v>30.9</v>
      </c>
      <c r="S45" t="n">
        <v>26.8</v>
      </c>
      <c r="T45" t="n">
        <v>2103.18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87.16512706926255</v>
      </c>
      <c r="AB45" t="n">
        <v>119.2631723101242</v>
      </c>
      <c r="AC45" t="n">
        <v>107.8808625317906</v>
      </c>
      <c r="AD45" t="n">
        <v>87165.12706926255</v>
      </c>
      <c r="AE45" t="n">
        <v>119263.1723101242</v>
      </c>
      <c r="AF45" t="n">
        <v>2.086982535830903e-06</v>
      </c>
      <c r="AG45" t="n">
        <v>0.2279166666666667</v>
      </c>
      <c r="AH45" t="n">
        <v>107880.8625317906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9.1561</v>
      </c>
      <c r="E46" t="n">
        <v>10.92</v>
      </c>
      <c r="F46" t="n">
        <v>7.95</v>
      </c>
      <c r="G46" t="n">
        <v>68.17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94.56</v>
      </c>
      <c r="Q46" t="n">
        <v>596.61</v>
      </c>
      <c r="R46" t="n">
        <v>30.34</v>
      </c>
      <c r="S46" t="n">
        <v>26.8</v>
      </c>
      <c r="T46" t="n">
        <v>1822.68</v>
      </c>
      <c r="U46" t="n">
        <v>0.88</v>
      </c>
      <c r="V46" t="n">
        <v>0.96</v>
      </c>
      <c r="W46" t="n">
        <v>0.12</v>
      </c>
      <c r="X46" t="n">
        <v>0.1</v>
      </c>
      <c r="Y46" t="n">
        <v>1</v>
      </c>
      <c r="Z46" t="n">
        <v>10</v>
      </c>
      <c r="AA46" t="n">
        <v>86.25586659944473</v>
      </c>
      <c r="AB46" t="n">
        <v>118.0190820215792</v>
      </c>
      <c r="AC46" t="n">
        <v>106.7555064742923</v>
      </c>
      <c r="AD46" t="n">
        <v>86255.86659944474</v>
      </c>
      <c r="AE46" t="n">
        <v>118019.0820215792</v>
      </c>
      <c r="AF46" t="n">
        <v>2.090224219945671e-06</v>
      </c>
      <c r="AG46" t="n">
        <v>0.2275</v>
      </c>
      <c r="AH46" t="n">
        <v>106755.5064742923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9.1241</v>
      </c>
      <c r="E47" t="n">
        <v>10.96</v>
      </c>
      <c r="F47" t="n">
        <v>7.99</v>
      </c>
      <c r="G47" t="n">
        <v>68.5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94.44</v>
      </c>
      <c r="Q47" t="n">
        <v>596.61</v>
      </c>
      <c r="R47" t="n">
        <v>31.63</v>
      </c>
      <c r="S47" t="n">
        <v>26.8</v>
      </c>
      <c r="T47" t="n">
        <v>2468.24</v>
      </c>
      <c r="U47" t="n">
        <v>0.85</v>
      </c>
      <c r="V47" t="n">
        <v>0.96</v>
      </c>
      <c r="W47" t="n">
        <v>0.12</v>
      </c>
      <c r="X47" t="n">
        <v>0.14</v>
      </c>
      <c r="Y47" t="n">
        <v>1</v>
      </c>
      <c r="Z47" t="n">
        <v>10</v>
      </c>
      <c r="AA47" t="n">
        <v>86.61984001567248</v>
      </c>
      <c r="AB47" t="n">
        <v>118.5170865070356</v>
      </c>
      <c r="AC47" t="n">
        <v>107.2059821106106</v>
      </c>
      <c r="AD47" t="n">
        <v>86619.84001567248</v>
      </c>
      <c r="AE47" t="n">
        <v>118517.0865070356</v>
      </c>
      <c r="AF47" t="n">
        <v>2.082919016306757e-06</v>
      </c>
      <c r="AG47" t="n">
        <v>0.2283333333333334</v>
      </c>
      <c r="AH47" t="n">
        <v>107205.9821106106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9.1419</v>
      </c>
      <c r="E48" t="n">
        <v>10.94</v>
      </c>
      <c r="F48" t="n">
        <v>7.97</v>
      </c>
      <c r="G48" t="n">
        <v>68.31999999999999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94.03</v>
      </c>
      <c r="Q48" t="n">
        <v>596.61</v>
      </c>
      <c r="R48" t="n">
        <v>30.89</v>
      </c>
      <c r="S48" t="n">
        <v>26.8</v>
      </c>
      <c r="T48" t="n">
        <v>2098.8</v>
      </c>
      <c r="U48" t="n">
        <v>0.87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86.14125142687219</v>
      </c>
      <c r="AB48" t="n">
        <v>117.862260486001</v>
      </c>
      <c r="AC48" t="n">
        <v>106.6136517659692</v>
      </c>
      <c r="AD48" t="n">
        <v>86141.25142687219</v>
      </c>
      <c r="AE48" t="n">
        <v>117862.260486001</v>
      </c>
      <c r="AF48" t="n">
        <v>2.086982535830903e-06</v>
      </c>
      <c r="AG48" t="n">
        <v>0.2279166666666667</v>
      </c>
      <c r="AH48" t="n">
        <v>106613.6517659692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9.1343</v>
      </c>
      <c r="E49" t="n">
        <v>10.95</v>
      </c>
      <c r="F49" t="n">
        <v>7.98</v>
      </c>
      <c r="G49" t="n">
        <v>68.40000000000001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2</v>
      </c>
      <c r="N49" t="n">
        <v>58.34</v>
      </c>
      <c r="O49" t="n">
        <v>30207.61</v>
      </c>
      <c r="P49" t="n">
        <v>93.76000000000001</v>
      </c>
      <c r="Q49" t="n">
        <v>596.63</v>
      </c>
      <c r="R49" t="n">
        <v>31.14</v>
      </c>
      <c r="S49" t="n">
        <v>26.8</v>
      </c>
      <c r="T49" t="n">
        <v>2220.92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86.08539881182193</v>
      </c>
      <c r="AB49" t="n">
        <v>117.7858404740458</v>
      </c>
      <c r="AC49" t="n">
        <v>106.5445251726989</v>
      </c>
      <c r="AD49" t="n">
        <v>86085.39881182193</v>
      </c>
      <c r="AE49" t="n">
        <v>117785.8404740458</v>
      </c>
      <c r="AF49" t="n">
        <v>2.085247549966661e-06</v>
      </c>
      <c r="AG49" t="n">
        <v>0.228125</v>
      </c>
      <c r="AH49" t="n">
        <v>106544.5251726988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9.1271</v>
      </c>
      <c r="E50" t="n">
        <v>10.96</v>
      </c>
      <c r="F50" t="n">
        <v>7.99</v>
      </c>
      <c r="G50" t="n">
        <v>68.47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93.56999999999999</v>
      </c>
      <c r="Q50" t="n">
        <v>596.63</v>
      </c>
      <c r="R50" t="n">
        <v>31.39</v>
      </c>
      <c r="S50" t="n">
        <v>26.8</v>
      </c>
      <c r="T50" t="n">
        <v>2347.46</v>
      </c>
      <c r="U50" t="n">
        <v>0.85</v>
      </c>
      <c r="V50" t="n">
        <v>0.96</v>
      </c>
      <c r="W50" t="n">
        <v>0.12</v>
      </c>
      <c r="X50" t="n">
        <v>0.14</v>
      </c>
      <c r="Y50" t="n">
        <v>1</v>
      </c>
      <c r="Z50" t="n">
        <v>10</v>
      </c>
      <c r="AA50" t="n">
        <v>86.07349495888695</v>
      </c>
      <c r="AB50" t="n">
        <v>117.7695530972992</v>
      </c>
      <c r="AC50" t="n">
        <v>106.5297922403295</v>
      </c>
      <c r="AD50" t="n">
        <v>86073.49495888695</v>
      </c>
      <c r="AE50" t="n">
        <v>117769.5530972992</v>
      </c>
      <c r="AF50" t="n">
        <v>2.083603879147905e-06</v>
      </c>
      <c r="AG50" t="n">
        <v>0.2283333333333334</v>
      </c>
      <c r="AH50" t="n">
        <v>106529.7922403295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9.123900000000001</v>
      </c>
      <c r="E51" t="n">
        <v>10.96</v>
      </c>
      <c r="F51" t="n">
        <v>7.99</v>
      </c>
      <c r="G51" t="n">
        <v>68.5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1</v>
      </c>
      <c r="N51" t="n">
        <v>58.72</v>
      </c>
      <c r="O51" t="n">
        <v>30316.27</v>
      </c>
      <c r="P51" t="n">
        <v>93.34999999999999</v>
      </c>
      <c r="Q51" t="n">
        <v>596.63</v>
      </c>
      <c r="R51" t="n">
        <v>31.48</v>
      </c>
      <c r="S51" t="n">
        <v>26.8</v>
      </c>
      <c r="T51" t="n">
        <v>2390.83</v>
      </c>
      <c r="U51" t="n">
        <v>0.85</v>
      </c>
      <c r="V51" t="n">
        <v>0.96</v>
      </c>
      <c r="W51" t="n">
        <v>0.13</v>
      </c>
      <c r="X51" t="n">
        <v>0.14</v>
      </c>
      <c r="Y51" t="n">
        <v>1</v>
      </c>
      <c r="Z51" t="n">
        <v>10</v>
      </c>
      <c r="AA51" t="n">
        <v>85.9715501355756</v>
      </c>
      <c r="AB51" t="n">
        <v>117.6300676925565</v>
      </c>
      <c r="AC51" t="n">
        <v>106.4036191268464</v>
      </c>
      <c r="AD51" t="n">
        <v>85971.5501355756</v>
      </c>
      <c r="AE51" t="n">
        <v>117630.0676925565</v>
      </c>
      <c r="AF51" t="n">
        <v>2.082873358784014e-06</v>
      </c>
      <c r="AG51" t="n">
        <v>0.2283333333333334</v>
      </c>
      <c r="AH51" t="n">
        <v>106403.6191268464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9.1257</v>
      </c>
      <c r="E52" t="n">
        <v>10.96</v>
      </c>
      <c r="F52" t="n">
        <v>7.99</v>
      </c>
      <c r="G52" t="n">
        <v>68.48999999999999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0</v>
      </c>
      <c r="N52" t="n">
        <v>58.91</v>
      </c>
      <c r="O52" t="n">
        <v>30370.7</v>
      </c>
      <c r="P52" t="n">
        <v>93.39</v>
      </c>
      <c r="Q52" t="n">
        <v>596.63</v>
      </c>
      <c r="R52" t="n">
        <v>31.37</v>
      </c>
      <c r="S52" t="n">
        <v>26.8</v>
      </c>
      <c r="T52" t="n">
        <v>2337.52</v>
      </c>
      <c r="U52" t="n">
        <v>0.85</v>
      </c>
      <c r="V52" t="n">
        <v>0.96</v>
      </c>
      <c r="W52" t="n">
        <v>0.13</v>
      </c>
      <c r="X52" t="n">
        <v>0.14</v>
      </c>
      <c r="Y52" t="n">
        <v>1</v>
      </c>
      <c r="Z52" t="n">
        <v>10</v>
      </c>
      <c r="AA52" t="n">
        <v>85.97895998421656</v>
      </c>
      <c r="AB52" t="n">
        <v>117.6402061743665</v>
      </c>
      <c r="AC52" t="n">
        <v>106.4127900061819</v>
      </c>
      <c r="AD52" t="n">
        <v>85978.95998421656</v>
      </c>
      <c r="AE52" t="n">
        <v>117640.2061743665</v>
      </c>
      <c r="AF52" t="n">
        <v>2.083284276488703e-06</v>
      </c>
      <c r="AG52" t="n">
        <v>0.2283333333333334</v>
      </c>
      <c r="AH52" t="n">
        <v>106412.7900061819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8.7483</v>
      </c>
      <c r="E2" t="n">
        <v>11.43</v>
      </c>
      <c r="F2" t="n">
        <v>8.75</v>
      </c>
      <c r="G2" t="n">
        <v>11.41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62.76</v>
      </c>
      <c r="Q2" t="n">
        <v>596.77</v>
      </c>
      <c r="R2" t="n">
        <v>54.91</v>
      </c>
      <c r="S2" t="n">
        <v>26.8</v>
      </c>
      <c r="T2" t="n">
        <v>13914.31</v>
      </c>
      <c r="U2" t="n">
        <v>0.49</v>
      </c>
      <c r="V2" t="n">
        <v>0.88</v>
      </c>
      <c r="W2" t="n">
        <v>0.18</v>
      </c>
      <c r="X2" t="n">
        <v>0.89</v>
      </c>
      <c r="Y2" t="n">
        <v>1</v>
      </c>
      <c r="Z2" t="n">
        <v>10</v>
      </c>
      <c r="AA2" t="n">
        <v>61.13806546356263</v>
      </c>
      <c r="AB2" t="n">
        <v>83.6517983883036</v>
      </c>
      <c r="AC2" t="n">
        <v>75.66818815618007</v>
      </c>
      <c r="AD2" t="n">
        <v>61138.06546356263</v>
      </c>
      <c r="AE2" t="n">
        <v>83651.79838830361</v>
      </c>
      <c r="AF2" t="n">
        <v>2.357136360337347e-06</v>
      </c>
      <c r="AG2" t="n">
        <v>0.238125</v>
      </c>
      <c r="AH2" t="n">
        <v>75668.18815618007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9.127599999999999</v>
      </c>
      <c r="E3" t="n">
        <v>10.96</v>
      </c>
      <c r="F3" t="n">
        <v>8.460000000000001</v>
      </c>
      <c r="G3" t="n">
        <v>14.5</v>
      </c>
      <c r="H3" t="n">
        <v>0.27</v>
      </c>
      <c r="I3" t="n">
        <v>35</v>
      </c>
      <c r="J3" t="n">
        <v>81.14</v>
      </c>
      <c r="K3" t="n">
        <v>35.1</v>
      </c>
      <c r="L3" t="n">
        <v>1.25</v>
      </c>
      <c r="M3" t="n">
        <v>33</v>
      </c>
      <c r="N3" t="n">
        <v>9.789999999999999</v>
      </c>
      <c r="O3" t="n">
        <v>10241.25</v>
      </c>
      <c r="P3" t="n">
        <v>58.89</v>
      </c>
      <c r="Q3" t="n">
        <v>596.6900000000001</v>
      </c>
      <c r="R3" t="n">
        <v>46.45</v>
      </c>
      <c r="S3" t="n">
        <v>26.8</v>
      </c>
      <c r="T3" t="n">
        <v>9738.09</v>
      </c>
      <c r="U3" t="n">
        <v>0.58</v>
      </c>
      <c r="V3" t="n">
        <v>0.91</v>
      </c>
      <c r="W3" t="n">
        <v>0.15</v>
      </c>
      <c r="X3" t="n">
        <v>0.61</v>
      </c>
      <c r="Y3" t="n">
        <v>1</v>
      </c>
      <c r="Z3" t="n">
        <v>10</v>
      </c>
      <c r="AA3" t="n">
        <v>55.73669848108949</v>
      </c>
      <c r="AB3" t="n">
        <v>76.26140979139407</v>
      </c>
      <c r="AC3" t="n">
        <v>68.9831278744817</v>
      </c>
      <c r="AD3" t="n">
        <v>55736.69848108949</v>
      </c>
      <c r="AE3" t="n">
        <v>76261.40979139408</v>
      </c>
      <c r="AF3" t="n">
        <v>2.459334709899657e-06</v>
      </c>
      <c r="AG3" t="n">
        <v>0.2283333333333334</v>
      </c>
      <c r="AH3" t="n">
        <v>68983.1278744817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9.2376</v>
      </c>
      <c r="E4" t="n">
        <v>10.83</v>
      </c>
      <c r="F4" t="n">
        <v>8.43</v>
      </c>
      <c r="G4" t="n">
        <v>17.45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27</v>
      </c>
      <c r="N4" t="n">
        <v>9.84</v>
      </c>
      <c r="O4" t="n">
        <v>10278.32</v>
      </c>
      <c r="P4" t="n">
        <v>56.96</v>
      </c>
      <c r="Q4" t="n">
        <v>596.71</v>
      </c>
      <c r="R4" t="n">
        <v>45.45</v>
      </c>
      <c r="S4" t="n">
        <v>26.8</v>
      </c>
      <c r="T4" t="n">
        <v>9268.110000000001</v>
      </c>
      <c r="U4" t="n">
        <v>0.59</v>
      </c>
      <c r="V4" t="n">
        <v>0.91</v>
      </c>
      <c r="W4" t="n">
        <v>0.15</v>
      </c>
      <c r="X4" t="n">
        <v>0.58</v>
      </c>
      <c r="Y4" t="n">
        <v>1</v>
      </c>
      <c r="Z4" t="n">
        <v>10</v>
      </c>
      <c r="AA4" t="n">
        <v>53.8919508641361</v>
      </c>
      <c r="AB4" t="n">
        <v>73.73734471735867</v>
      </c>
      <c r="AC4" t="n">
        <v>66.69995602856385</v>
      </c>
      <c r="AD4" t="n">
        <v>53891.9508641361</v>
      </c>
      <c r="AE4" t="n">
        <v>73737.34471735866</v>
      </c>
      <c r="AF4" t="n">
        <v>2.488973039590809e-06</v>
      </c>
      <c r="AG4" t="n">
        <v>0.225625</v>
      </c>
      <c r="AH4" t="n">
        <v>66699.95602856384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9.3963</v>
      </c>
      <c r="E5" t="n">
        <v>10.64</v>
      </c>
      <c r="F5" t="n">
        <v>8.34</v>
      </c>
      <c r="G5" t="n">
        <v>20.84</v>
      </c>
      <c r="H5" t="n">
        <v>0.38</v>
      </c>
      <c r="I5" t="n">
        <v>24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54.24</v>
      </c>
      <c r="Q5" t="n">
        <v>596.66</v>
      </c>
      <c r="R5" t="n">
        <v>42.31</v>
      </c>
      <c r="S5" t="n">
        <v>26.8</v>
      </c>
      <c r="T5" t="n">
        <v>7724.08</v>
      </c>
      <c r="U5" t="n">
        <v>0.63</v>
      </c>
      <c r="V5" t="n">
        <v>0.92</v>
      </c>
      <c r="W5" t="n">
        <v>0.15</v>
      </c>
      <c r="X5" t="n">
        <v>0.48</v>
      </c>
      <c r="Y5" t="n">
        <v>1</v>
      </c>
      <c r="Z5" t="n">
        <v>10</v>
      </c>
      <c r="AA5" t="n">
        <v>51.24602994909349</v>
      </c>
      <c r="AB5" t="n">
        <v>70.11707899160676</v>
      </c>
      <c r="AC5" t="n">
        <v>63.42520338260169</v>
      </c>
      <c r="AD5" t="n">
        <v>51246.02994909349</v>
      </c>
      <c r="AE5" t="n">
        <v>70117.07899160676</v>
      </c>
      <c r="AF5" t="n">
        <v>2.531733066154317e-06</v>
      </c>
      <c r="AG5" t="n">
        <v>0.2216666666666667</v>
      </c>
      <c r="AH5" t="n">
        <v>63425.20338260169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9.546799999999999</v>
      </c>
      <c r="E6" t="n">
        <v>10.47</v>
      </c>
      <c r="F6" t="n">
        <v>8.24</v>
      </c>
      <c r="G6" t="n">
        <v>24.71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16</v>
      </c>
      <c r="N6" t="n">
        <v>9.94</v>
      </c>
      <c r="O6" t="n">
        <v>10352.53</v>
      </c>
      <c r="P6" t="n">
        <v>51.78</v>
      </c>
      <c r="Q6" t="n">
        <v>596.61</v>
      </c>
      <c r="R6" t="n">
        <v>39.17</v>
      </c>
      <c r="S6" t="n">
        <v>26.8</v>
      </c>
      <c r="T6" t="n">
        <v>6172.55</v>
      </c>
      <c r="U6" t="n">
        <v>0.68</v>
      </c>
      <c r="V6" t="n">
        <v>0.93</v>
      </c>
      <c r="W6" t="n">
        <v>0.14</v>
      </c>
      <c r="X6" t="n">
        <v>0.39</v>
      </c>
      <c r="Y6" t="n">
        <v>1</v>
      </c>
      <c r="Z6" t="n">
        <v>10</v>
      </c>
      <c r="AA6" t="n">
        <v>48.85649917273408</v>
      </c>
      <c r="AB6" t="n">
        <v>66.84761756473569</v>
      </c>
      <c r="AC6" t="n">
        <v>60.46777476559221</v>
      </c>
      <c r="AD6" t="n">
        <v>48856.49917273407</v>
      </c>
      <c r="AE6" t="n">
        <v>66847.61756473569</v>
      </c>
      <c r="AF6" t="n">
        <v>2.57228368995903e-06</v>
      </c>
      <c r="AG6" t="n">
        <v>0.218125</v>
      </c>
      <c r="AH6" t="n">
        <v>60467.77476559221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9.5939</v>
      </c>
      <c r="E7" t="n">
        <v>10.42</v>
      </c>
      <c r="F7" t="n">
        <v>8.199999999999999</v>
      </c>
      <c r="G7" t="n">
        <v>25.91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3</v>
      </c>
      <c r="N7" t="n">
        <v>9.99</v>
      </c>
      <c r="O7" t="n">
        <v>10389.66</v>
      </c>
      <c r="P7" t="n">
        <v>50.41</v>
      </c>
      <c r="Q7" t="n">
        <v>596.75</v>
      </c>
      <c r="R7" t="n">
        <v>37.39</v>
      </c>
      <c r="S7" t="n">
        <v>26.8</v>
      </c>
      <c r="T7" t="n">
        <v>5289.49</v>
      </c>
      <c r="U7" t="n">
        <v>0.72</v>
      </c>
      <c r="V7" t="n">
        <v>0.9399999999999999</v>
      </c>
      <c r="W7" t="n">
        <v>0.16</v>
      </c>
      <c r="X7" t="n">
        <v>0.35</v>
      </c>
      <c r="Y7" t="n">
        <v>1</v>
      </c>
      <c r="Z7" t="n">
        <v>10</v>
      </c>
      <c r="AA7" t="n">
        <v>47.76608380132364</v>
      </c>
      <c r="AB7" t="n">
        <v>65.35566314784163</v>
      </c>
      <c r="AC7" t="n">
        <v>59.11821038427487</v>
      </c>
      <c r="AD7" t="n">
        <v>47766.08380132364</v>
      </c>
      <c r="AE7" t="n">
        <v>65355.66314784162</v>
      </c>
      <c r="AF7" t="n">
        <v>2.58497428385406e-06</v>
      </c>
      <c r="AG7" t="n">
        <v>0.2170833333333333</v>
      </c>
      <c r="AH7" t="n">
        <v>59118.21038427487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9.589499999999999</v>
      </c>
      <c r="E8" t="n">
        <v>10.43</v>
      </c>
      <c r="F8" t="n">
        <v>8.210000000000001</v>
      </c>
      <c r="G8" t="n">
        <v>25.92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50.53</v>
      </c>
      <c r="Q8" t="n">
        <v>596.65</v>
      </c>
      <c r="R8" t="n">
        <v>37.44</v>
      </c>
      <c r="S8" t="n">
        <v>26.8</v>
      </c>
      <c r="T8" t="n">
        <v>5314.1</v>
      </c>
      <c r="U8" t="n">
        <v>0.72</v>
      </c>
      <c r="V8" t="n">
        <v>0.93</v>
      </c>
      <c r="W8" t="n">
        <v>0.16</v>
      </c>
      <c r="X8" t="n">
        <v>0.36</v>
      </c>
      <c r="Y8" t="n">
        <v>1</v>
      </c>
      <c r="Z8" t="n">
        <v>10</v>
      </c>
      <c r="AA8" t="n">
        <v>47.87616299502255</v>
      </c>
      <c r="AB8" t="n">
        <v>65.50627835701167</v>
      </c>
      <c r="AC8" t="n">
        <v>59.25445108927156</v>
      </c>
      <c r="AD8" t="n">
        <v>47876.16299502255</v>
      </c>
      <c r="AE8" t="n">
        <v>65506.27835701167</v>
      </c>
      <c r="AF8" t="n">
        <v>2.583788750666414e-06</v>
      </c>
      <c r="AG8" t="n">
        <v>0.2172916666666667</v>
      </c>
      <c r="AH8" t="n">
        <v>59254.45108927156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8.0541</v>
      </c>
      <c r="E2" t="n">
        <v>12.42</v>
      </c>
      <c r="F2" t="n">
        <v>9.050000000000001</v>
      </c>
      <c r="G2" t="n">
        <v>9.050000000000001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596.75</v>
      </c>
      <c r="R2" t="n">
        <v>64.47</v>
      </c>
      <c r="S2" t="n">
        <v>26.8</v>
      </c>
      <c r="T2" t="n">
        <v>18625.35</v>
      </c>
      <c r="U2" t="n">
        <v>0.42</v>
      </c>
      <c r="V2" t="n">
        <v>0.85</v>
      </c>
      <c r="W2" t="n">
        <v>0.2</v>
      </c>
      <c r="X2" t="n">
        <v>1.19</v>
      </c>
      <c r="Y2" t="n">
        <v>1</v>
      </c>
      <c r="Z2" t="n">
        <v>10</v>
      </c>
      <c r="AA2" t="n">
        <v>83.14728875461861</v>
      </c>
      <c r="AB2" t="n">
        <v>113.7657886735146</v>
      </c>
      <c r="AC2" t="n">
        <v>102.908141473831</v>
      </c>
      <c r="AD2" t="n">
        <v>83147.28875461861</v>
      </c>
      <c r="AE2" t="n">
        <v>113765.7886735146</v>
      </c>
      <c r="AF2" t="n">
        <v>2.07605772950298e-06</v>
      </c>
      <c r="AG2" t="n">
        <v>0.25875</v>
      </c>
      <c r="AH2" t="n">
        <v>102908.141473831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8.462199999999999</v>
      </c>
      <c r="E3" t="n">
        <v>11.82</v>
      </c>
      <c r="F3" t="n">
        <v>8.76</v>
      </c>
      <c r="G3" t="n">
        <v>11.42</v>
      </c>
      <c r="H3" t="n">
        <v>0.2</v>
      </c>
      <c r="I3" t="n">
        <v>46</v>
      </c>
      <c r="J3" t="n">
        <v>107.73</v>
      </c>
      <c r="K3" t="n">
        <v>41.65</v>
      </c>
      <c r="L3" t="n">
        <v>1.25</v>
      </c>
      <c r="M3" t="n">
        <v>44</v>
      </c>
      <c r="N3" t="n">
        <v>14.83</v>
      </c>
      <c r="O3" t="n">
        <v>13520.81</v>
      </c>
      <c r="P3" t="n">
        <v>77.69</v>
      </c>
      <c r="Q3" t="n">
        <v>596.62</v>
      </c>
      <c r="R3" t="n">
        <v>55.28</v>
      </c>
      <c r="S3" t="n">
        <v>26.8</v>
      </c>
      <c r="T3" t="n">
        <v>14100.1</v>
      </c>
      <c r="U3" t="n">
        <v>0.48</v>
      </c>
      <c r="V3" t="n">
        <v>0.88</v>
      </c>
      <c r="W3" t="n">
        <v>0.19</v>
      </c>
      <c r="X3" t="n">
        <v>0.91</v>
      </c>
      <c r="Y3" t="n">
        <v>1</v>
      </c>
      <c r="Z3" t="n">
        <v>10</v>
      </c>
      <c r="AA3" t="n">
        <v>75.94013763628209</v>
      </c>
      <c r="AB3" t="n">
        <v>103.9046465563445</v>
      </c>
      <c r="AC3" t="n">
        <v>93.98813292012055</v>
      </c>
      <c r="AD3" t="n">
        <v>75940.13763628209</v>
      </c>
      <c r="AE3" t="n">
        <v>103904.6465563445</v>
      </c>
      <c r="AF3" t="n">
        <v>2.18125125322508e-06</v>
      </c>
      <c r="AG3" t="n">
        <v>0.24625</v>
      </c>
      <c r="AH3" t="n">
        <v>93988.13292012055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8.8729</v>
      </c>
      <c r="E4" t="n">
        <v>11.27</v>
      </c>
      <c r="F4" t="n">
        <v>8.43</v>
      </c>
      <c r="G4" t="n">
        <v>14.06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34</v>
      </c>
      <c r="N4" t="n">
        <v>14.9</v>
      </c>
      <c r="O4" t="n">
        <v>13559.91</v>
      </c>
      <c r="P4" t="n">
        <v>73.37</v>
      </c>
      <c r="Q4" t="n">
        <v>596.67</v>
      </c>
      <c r="R4" t="n">
        <v>44.86</v>
      </c>
      <c r="S4" t="n">
        <v>26.8</v>
      </c>
      <c r="T4" t="n">
        <v>8936.950000000001</v>
      </c>
      <c r="U4" t="n">
        <v>0.6</v>
      </c>
      <c r="V4" t="n">
        <v>0.91</v>
      </c>
      <c r="W4" t="n">
        <v>0.16</v>
      </c>
      <c r="X4" t="n">
        <v>0.58</v>
      </c>
      <c r="Y4" t="n">
        <v>1</v>
      </c>
      <c r="Z4" t="n">
        <v>10</v>
      </c>
      <c r="AA4" t="n">
        <v>69.01055432495194</v>
      </c>
      <c r="AB4" t="n">
        <v>94.42328495814772</v>
      </c>
      <c r="AC4" t="n">
        <v>85.41165916567802</v>
      </c>
      <c r="AD4" t="n">
        <v>69010.55432495194</v>
      </c>
      <c r="AE4" t="n">
        <v>94423.28495814772</v>
      </c>
      <c r="AF4" t="n">
        <v>2.287114963572217e-06</v>
      </c>
      <c r="AG4" t="n">
        <v>0.2347916666666666</v>
      </c>
      <c r="AH4" t="n">
        <v>85411.65916567802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8.9169</v>
      </c>
      <c r="E5" t="n">
        <v>11.21</v>
      </c>
      <c r="F5" t="n">
        <v>8.49</v>
      </c>
      <c r="G5" t="n">
        <v>16.43</v>
      </c>
      <c r="H5" t="n">
        <v>0.28</v>
      </c>
      <c r="I5" t="n">
        <v>31</v>
      </c>
      <c r="J5" t="n">
        <v>108.37</v>
      </c>
      <c r="K5" t="n">
        <v>41.65</v>
      </c>
      <c r="L5" t="n">
        <v>1.75</v>
      </c>
      <c r="M5" t="n">
        <v>29</v>
      </c>
      <c r="N5" t="n">
        <v>14.97</v>
      </c>
      <c r="O5" t="n">
        <v>13599.17</v>
      </c>
      <c r="P5" t="n">
        <v>72.84</v>
      </c>
      <c r="Q5" t="n">
        <v>596.62</v>
      </c>
      <c r="R5" t="n">
        <v>47.32</v>
      </c>
      <c r="S5" t="n">
        <v>26.8</v>
      </c>
      <c r="T5" t="n">
        <v>10190.55</v>
      </c>
      <c r="U5" t="n">
        <v>0.57</v>
      </c>
      <c r="V5" t="n">
        <v>0.9</v>
      </c>
      <c r="W5" t="n">
        <v>0.16</v>
      </c>
      <c r="X5" t="n">
        <v>0.64</v>
      </c>
      <c r="Y5" t="n">
        <v>1</v>
      </c>
      <c r="Z5" t="n">
        <v>10</v>
      </c>
      <c r="AA5" t="n">
        <v>68.50630271747275</v>
      </c>
      <c r="AB5" t="n">
        <v>93.73334566278412</v>
      </c>
      <c r="AC5" t="n">
        <v>84.78756670832786</v>
      </c>
      <c r="AD5" t="n">
        <v>68506.30271747275</v>
      </c>
      <c r="AE5" t="n">
        <v>93733.34566278412</v>
      </c>
      <c r="AF5" t="n">
        <v>2.298456583380529e-06</v>
      </c>
      <c r="AG5" t="n">
        <v>0.2335416666666667</v>
      </c>
      <c r="AH5" t="n">
        <v>84787.56670832785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9.069800000000001</v>
      </c>
      <c r="E6" t="n">
        <v>11.03</v>
      </c>
      <c r="F6" t="n">
        <v>8.390000000000001</v>
      </c>
      <c r="G6" t="n">
        <v>18.64</v>
      </c>
      <c r="H6" t="n">
        <v>0.32</v>
      </c>
      <c r="I6" t="n">
        <v>27</v>
      </c>
      <c r="J6" t="n">
        <v>108.68</v>
      </c>
      <c r="K6" t="n">
        <v>41.65</v>
      </c>
      <c r="L6" t="n">
        <v>2</v>
      </c>
      <c r="M6" t="n">
        <v>25</v>
      </c>
      <c r="N6" t="n">
        <v>15.03</v>
      </c>
      <c r="O6" t="n">
        <v>13638.32</v>
      </c>
      <c r="P6" t="n">
        <v>70.45999999999999</v>
      </c>
      <c r="Q6" t="n">
        <v>596.72</v>
      </c>
      <c r="R6" t="n">
        <v>43.95</v>
      </c>
      <c r="S6" t="n">
        <v>26.8</v>
      </c>
      <c r="T6" t="n">
        <v>8528.68</v>
      </c>
      <c r="U6" t="n">
        <v>0.61</v>
      </c>
      <c r="V6" t="n">
        <v>0.91</v>
      </c>
      <c r="W6" t="n">
        <v>0.15</v>
      </c>
      <c r="X6" t="n">
        <v>0.54</v>
      </c>
      <c r="Y6" t="n">
        <v>1</v>
      </c>
      <c r="Z6" t="n">
        <v>10</v>
      </c>
      <c r="AA6" t="n">
        <v>65.70252879363807</v>
      </c>
      <c r="AB6" t="n">
        <v>89.89709848641981</v>
      </c>
      <c r="AC6" t="n">
        <v>81.31744557826779</v>
      </c>
      <c r="AD6" t="n">
        <v>65702.52879363806</v>
      </c>
      <c r="AE6" t="n">
        <v>89897.09848641981</v>
      </c>
      <c r="AF6" t="n">
        <v>2.337868712214417e-06</v>
      </c>
      <c r="AG6" t="n">
        <v>0.2297916666666666</v>
      </c>
      <c r="AH6" t="n">
        <v>81317.4455782678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9.2194</v>
      </c>
      <c r="E7" t="n">
        <v>10.85</v>
      </c>
      <c r="F7" t="n">
        <v>8.300000000000001</v>
      </c>
      <c r="G7" t="n">
        <v>21.65</v>
      </c>
      <c r="H7" t="n">
        <v>0.36</v>
      </c>
      <c r="I7" t="n">
        <v>23</v>
      </c>
      <c r="J7" t="n">
        <v>109</v>
      </c>
      <c r="K7" t="n">
        <v>41.65</v>
      </c>
      <c r="L7" t="n">
        <v>2.25</v>
      </c>
      <c r="M7" t="n">
        <v>21</v>
      </c>
      <c r="N7" t="n">
        <v>15.1</v>
      </c>
      <c r="O7" t="n">
        <v>13677.51</v>
      </c>
      <c r="P7" t="n">
        <v>68.53</v>
      </c>
      <c r="Q7" t="n">
        <v>596.61</v>
      </c>
      <c r="R7" t="n">
        <v>41.17</v>
      </c>
      <c r="S7" t="n">
        <v>26.8</v>
      </c>
      <c r="T7" t="n">
        <v>7155.72</v>
      </c>
      <c r="U7" t="n">
        <v>0.65</v>
      </c>
      <c r="V7" t="n">
        <v>0.92</v>
      </c>
      <c r="W7" t="n">
        <v>0.14</v>
      </c>
      <c r="X7" t="n">
        <v>0.45</v>
      </c>
      <c r="Y7" t="n">
        <v>1</v>
      </c>
      <c r="Z7" t="n">
        <v>10</v>
      </c>
      <c r="AA7" t="n">
        <v>63.30301633076205</v>
      </c>
      <c r="AB7" t="n">
        <v>86.61397967569577</v>
      </c>
      <c r="AC7" t="n">
        <v>78.34766301895205</v>
      </c>
      <c r="AD7" t="n">
        <v>63303.01633076205</v>
      </c>
      <c r="AE7" t="n">
        <v>86613.97967569578</v>
      </c>
      <c r="AF7" t="n">
        <v>2.376430219562679e-06</v>
      </c>
      <c r="AG7" t="n">
        <v>0.2260416666666667</v>
      </c>
      <c r="AH7" t="n">
        <v>78347.66301895205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9.34</v>
      </c>
      <c r="E8" t="n">
        <v>10.71</v>
      </c>
      <c r="F8" t="n">
        <v>8.23</v>
      </c>
      <c r="G8" t="n">
        <v>24.68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66.38</v>
      </c>
      <c r="Q8" t="n">
        <v>596.66</v>
      </c>
      <c r="R8" t="n">
        <v>38.79</v>
      </c>
      <c r="S8" t="n">
        <v>26.8</v>
      </c>
      <c r="T8" t="n">
        <v>5983.89</v>
      </c>
      <c r="U8" t="n">
        <v>0.6899999999999999</v>
      </c>
      <c r="V8" t="n">
        <v>0.93</v>
      </c>
      <c r="W8" t="n">
        <v>0.14</v>
      </c>
      <c r="X8" t="n">
        <v>0.37</v>
      </c>
      <c r="Y8" t="n">
        <v>1</v>
      </c>
      <c r="Z8" t="n">
        <v>10</v>
      </c>
      <c r="AA8" t="n">
        <v>61.08468966523108</v>
      </c>
      <c r="AB8" t="n">
        <v>83.57876726625238</v>
      </c>
      <c r="AC8" t="n">
        <v>75.60212702191757</v>
      </c>
      <c r="AD8" t="n">
        <v>61084.68966523108</v>
      </c>
      <c r="AE8" t="n">
        <v>83578.76726625238</v>
      </c>
      <c r="AF8" t="n">
        <v>2.407516568400918e-06</v>
      </c>
      <c r="AG8" t="n">
        <v>0.223125</v>
      </c>
      <c r="AH8" t="n">
        <v>75602.12702191756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9.4169</v>
      </c>
      <c r="E9" t="n">
        <v>10.62</v>
      </c>
      <c r="F9" t="n">
        <v>8.18</v>
      </c>
      <c r="G9" t="n">
        <v>27.28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64.41</v>
      </c>
      <c r="Q9" t="n">
        <v>596.63</v>
      </c>
      <c r="R9" t="n">
        <v>37.82</v>
      </c>
      <c r="S9" t="n">
        <v>26.8</v>
      </c>
      <c r="T9" t="n">
        <v>5509.12</v>
      </c>
      <c r="U9" t="n">
        <v>0.71</v>
      </c>
      <c r="V9" t="n">
        <v>0.9399999999999999</v>
      </c>
      <c r="W9" t="n">
        <v>0.13</v>
      </c>
      <c r="X9" t="n">
        <v>0.33</v>
      </c>
      <c r="Y9" t="n">
        <v>1</v>
      </c>
      <c r="Z9" t="n">
        <v>10</v>
      </c>
      <c r="AA9" t="n">
        <v>59.34057406747144</v>
      </c>
      <c r="AB9" t="n">
        <v>81.19239136044916</v>
      </c>
      <c r="AC9" t="n">
        <v>73.44350348326384</v>
      </c>
      <c r="AD9" t="n">
        <v>59340.57406747145</v>
      </c>
      <c r="AE9" t="n">
        <v>81192.39136044917</v>
      </c>
      <c r="AF9" t="n">
        <v>2.42733862665681e-06</v>
      </c>
      <c r="AG9" t="n">
        <v>0.22125</v>
      </c>
      <c r="AH9" t="n">
        <v>73443.50348326383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9.471399999999999</v>
      </c>
      <c r="E10" t="n">
        <v>10.56</v>
      </c>
      <c r="F10" t="n">
        <v>8.17</v>
      </c>
      <c r="G10" t="n">
        <v>30.62</v>
      </c>
      <c r="H10" t="n">
        <v>0.48</v>
      </c>
      <c r="I10" t="n">
        <v>16</v>
      </c>
      <c r="J10" t="n">
        <v>109.96</v>
      </c>
      <c r="K10" t="n">
        <v>41.65</v>
      </c>
      <c r="L10" t="n">
        <v>3</v>
      </c>
      <c r="M10" t="n">
        <v>14</v>
      </c>
      <c r="N10" t="n">
        <v>15.31</v>
      </c>
      <c r="O10" t="n">
        <v>13795.21</v>
      </c>
      <c r="P10" t="n">
        <v>62.7</v>
      </c>
      <c r="Q10" t="n">
        <v>596.64</v>
      </c>
      <c r="R10" t="n">
        <v>37.03</v>
      </c>
      <c r="S10" t="n">
        <v>26.8</v>
      </c>
      <c r="T10" t="n">
        <v>5123.01</v>
      </c>
      <c r="U10" t="n">
        <v>0.72</v>
      </c>
      <c r="V10" t="n">
        <v>0.9399999999999999</v>
      </c>
      <c r="W10" t="n">
        <v>0.13</v>
      </c>
      <c r="X10" t="n">
        <v>0.31</v>
      </c>
      <c r="Y10" t="n">
        <v>1</v>
      </c>
      <c r="Z10" t="n">
        <v>10</v>
      </c>
      <c r="AA10" t="n">
        <v>58.00223799692758</v>
      </c>
      <c r="AB10" t="n">
        <v>79.3612209055116</v>
      </c>
      <c r="AC10" t="n">
        <v>71.78709736648105</v>
      </c>
      <c r="AD10" t="n">
        <v>58002.23799692759</v>
      </c>
      <c r="AE10" t="n">
        <v>79361.2209055116</v>
      </c>
      <c r="AF10" t="n">
        <v>2.441386769373925e-06</v>
      </c>
      <c r="AG10" t="n">
        <v>0.22</v>
      </c>
      <c r="AH10" t="n">
        <v>71787.09736648104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9.515000000000001</v>
      </c>
      <c r="E11" t="n">
        <v>10.51</v>
      </c>
      <c r="F11" t="n">
        <v>8.140000000000001</v>
      </c>
      <c r="G11" t="n">
        <v>32.56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12</v>
      </c>
      <c r="N11" t="n">
        <v>15.37</v>
      </c>
      <c r="O11" t="n">
        <v>13834.5</v>
      </c>
      <c r="P11" t="n">
        <v>61.35</v>
      </c>
      <c r="Q11" t="n">
        <v>596.61</v>
      </c>
      <c r="R11" t="n">
        <v>36.17</v>
      </c>
      <c r="S11" t="n">
        <v>26.8</v>
      </c>
      <c r="T11" t="n">
        <v>4698.72</v>
      </c>
      <c r="U11" t="n">
        <v>0.74</v>
      </c>
      <c r="V11" t="n">
        <v>0.9399999999999999</v>
      </c>
      <c r="W11" t="n">
        <v>0.14</v>
      </c>
      <c r="X11" t="n">
        <v>0.29</v>
      </c>
      <c r="Y11" t="n">
        <v>1</v>
      </c>
      <c r="Z11" t="n">
        <v>10</v>
      </c>
      <c r="AA11" t="n">
        <v>56.90045943514844</v>
      </c>
      <c r="AB11" t="n">
        <v>77.85371887024648</v>
      </c>
      <c r="AC11" t="n">
        <v>70.42346920966878</v>
      </c>
      <c r="AD11" t="n">
        <v>56900.45943514844</v>
      </c>
      <c r="AE11" t="n">
        <v>77853.71887024648</v>
      </c>
      <c r="AF11" t="n">
        <v>2.452625283547616e-06</v>
      </c>
      <c r="AG11" t="n">
        <v>0.2189583333333333</v>
      </c>
      <c r="AH11" t="n">
        <v>70423.46920966878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9.5402</v>
      </c>
      <c r="E12" t="n">
        <v>10.48</v>
      </c>
      <c r="F12" t="n">
        <v>8.130000000000001</v>
      </c>
      <c r="G12" t="n">
        <v>34.86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59.63</v>
      </c>
      <c r="Q12" t="n">
        <v>596.66</v>
      </c>
      <c r="R12" t="n">
        <v>35.87</v>
      </c>
      <c r="S12" t="n">
        <v>26.8</v>
      </c>
      <c r="T12" t="n">
        <v>4555.32</v>
      </c>
      <c r="U12" t="n">
        <v>0.75</v>
      </c>
      <c r="V12" t="n">
        <v>0.9399999999999999</v>
      </c>
      <c r="W12" t="n">
        <v>0.14</v>
      </c>
      <c r="X12" t="n">
        <v>0.28</v>
      </c>
      <c r="Y12" t="n">
        <v>1</v>
      </c>
      <c r="Z12" t="n">
        <v>10</v>
      </c>
      <c r="AA12" t="n">
        <v>55.74947888381556</v>
      </c>
      <c r="AB12" t="n">
        <v>76.27889650223543</v>
      </c>
      <c r="AC12" t="n">
        <v>68.99894567818311</v>
      </c>
      <c r="AD12" t="n">
        <v>55749.47888381557</v>
      </c>
      <c r="AE12" t="n">
        <v>76278.89650223542</v>
      </c>
      <c r="AF12" t="n">
        <v>2.459120938528741e-06</v>
      </c>
      <c r="AG12" t="n">
        <v>0.2183333333333334</v>
      </c>
      <c r="AH12" t="n">
        <v>68998.94567818311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9.595599999999999</v>
      </c>
      <c r="E13" t="n">
        <v>10.42</v>
      </c>
      <c r="F13" t="n">
        <v>8.1</v>
      </c>
      <c r="G13" t="n">
        <v>37.37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58.7</v>
      </c>
      <c r="Q13" t="n">
        <v>596.63</v>
      </c>
      <c r="R13" t="n">
        <v>34.31</v>
      </c>
      <c r="S13" t="n">
        <v>26.8</v>
      </c>
      <c r="T13" t="n">
        <v>3779.92</v>
      </c>
      <c r="U13" t="n">
        <v>0.78</v>
      </c>
      <c r="V13" t="n">
        <v>0.95</v>
      </c>
      <c r="W13" t="n">
        <v>0.14</v>
      </c>
      <c r="X13" t="n">
        <v>0.24</v>
      </c>
      <c r="Y13" t="n">
        <v>1</v>
      </c>
      <c r="Z13" t="n">
        <v>10</v>
      </c>
      <c r="AA13" t="n">
        <v>54.83900703938247</v>
      </c>
      <c r="AB13" t="n">
        <v>75.03314875749976</v>
      </c>
      <c r="AC13" t="n">
        <v>67.87209034978669</v>
      </c>
      <c r="AD13" t="n">
        <v>54839.00703938246</v>
      </c>
      <c r="AE13" t="n">
        <v>75033.14875749976</v>
      </c>
      <c r="AF13" t="n">
        <v>2.473401068923752e-06</v>
      </c>
      <c r="AG13" t="n">
        <v>0.2170833333333333</v>
      </c>
      <c r="AH13" t="n">
        <v>67872.09034978668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4.9289</v>
      </c>
      <c r="E2" t="n">
        <v>20.29</v>
      </c>
      <c r="F2" t="n">
        <v>10.55</v>
      </c>
      <c r="G2" t="n">
        <v>4.83</v>
      </c>
      <c r="H2" t="n">
        <v>0.06</v>
      </c>
      <c r="I2" t="n">
        <v>131</v>
      </c>
      <c r="J2" t="n">
        <v>274.09</v>
      </c>
      <c r="K2" t="n">
        <v>60.56</v>
      </c>
      <c r="L2" t="n">
        <v>1</v>
      </c>
      <c r="M2" t="n">
        <v>129</v>
      </c>
      <c r="N2" t="n">
        <v>72.53</v>
      </c>
      <c r="O2" t="n">
        <v>34038.11</v>
      </c>
      <c r="P2" t="n">
        <v>180.97</v>
      </c>
      <c r="Q2" t="n">
        <v>596.88</v>
      </c>
      <c r="R2" t="n">
        <v>111.52</v>
      </c>
      <c r="S2" t="n">
        <v>26.8</v>
      </c>
      <c r="T2" t="n">
        <v>41793.6</v>
      </c>
      <c r="U2" t="n">
        <v>0.24</v>
      </c>
      <c r="V2" t="n">
        <v>0.73</v>
      </c>
      <c r="W2" t="n">
        <v>0.31</v>
      </c>
      <c r="X2" t="n">
        <v>2.69</v>
      </c>
      <c r="Y2" t="n">
        <v>1</v>
      </c>
      <c r="Z2" t="n">
        <v>10</v>
      </c>
      <c r="AA2" t="n">
        <v>276.5488827754899</v>
      </c>
      <c r="AB2" t="n">
        <v>378.386381889068</v>
      </c>
      <c r="AC2" t="n">
        <v>342.273716670197</v>
      </c>
      <c r="AD2" t="n">
        <v>276548.8827754899</v>
      </c>
      <c r="AE2" t="n">
        <v>378386.3818890681</v>
      </c>
      <c r="AF2" t="n">
        <v>1.089162793454288e-06</v>
      </c>
      <c r="AG2" t="n">
        <v>0.4227083333333333</v>
      </c>
      <c r="AH2" t="n">
        <v>342273.716670197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5.5971</v>
      </c>
      <c r="E3" t="n">
        <v>17.87</v>
      </c>
      <c r="F3" t="n">
        <v>9.85</v>
      </c>
      <c r="G3" t="n">
        <v>6.03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168.48</v>
      </c>
      <c r="Q3" t="n">
        <v>596.73</v>
      </c>
      <c r="R3" t="n">
        <v>89.37</v>
      </c>
      <c r="S3" t="n">
        <v>26.8</v>
      </c>
      <c r="T3" t="n">
        <v>30882.35</v>
      </c>
      <c r="U3" t="n">
        <v>0.3</v>
      </c>
      <c r="V3" t="n">
        <v>0.78</v>
      </c>
      <c r="W3" t="n">
        <v>0.27</v>
      </c>
      <c r="X3" t="n">
        <v>1.99</v>
      </c>
      <c r="Y3" t="n">
        <v>1</v>
      </c>
      <c r="Z3" t="n">
        <v>10</v>
      </c>
      <c r="AA3" t="n">
        <v>227.3043153008056</v>
      </c>
      <c r="AB3" t="n">
        <v>311.0077921530707</v>
      </c>
      <c r="AC3" t="n">
        <v>281.3256449722515</v>
      </c>
      <c r="AD3" t="n">
        <v>227304.3153008056</v>
      </c>
      <c r="AE3" t="n">
        <v>311007.7921530707</v>
      </c>
      <c r="AF3" t="n">
        <v>1.236818168606178e-06</v>
      </c>
      <c r="AG3" t="n">
        <v>0.3722916666666667</v>
      </c>
      <c r="AH3" t="n">
        <v>281325.6449722515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6.0997</v>
      </c>
      <c r="E4" t="n">
        <v>16.39</v>
      </c>
      <c r="F4" t="n">
        <v>9.42</v>
      </c>
      <c r="G4" t="n">
        <v>7.25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160.71</v>
      </c>
      <c r="Q4" t="n">
        <v>596.84</v>
      </c>
      <c r="R4" t="n">
        <v>76.09999999999999</v>
      </c>
      <c r="S4" t="n">
        <v>26.8</v>
      </c>
      <c r="T4" t="n">
        <v>24347.01</v>
      </c>
      <c r="U4" t="n">
        <v>0.35</v>
      </c>
      <c r="V4" t="n">
        <v>0.82</v>
      </c>
      <c r="W4" t="n">
        <v>0.23</v>
      </c>
      <c r="X4" t="n">
        <v>1.56</v>
      </c>
      <c r="Y4" t="n">
        <v>1</v>
      </c>
      <c r="Z4" t="n">
        <v>10</v>
      </c>
      <c r="AA4" t="n">
        <v>199.3638664874663</v>
      </c>
      <c r="AB4" t="n">
        <v>272.7784374410733</v>
      </c>
      <c r="AC4" t="n">
        <v>246.7448462187186</v>
      </c>
      <c r="AD4" t="n">
        <v>199363.8664874664</v>
      </c>
      <c r="AE4" t="n">
        <v>272778.4374410733</v>
      </c>
      <c r="AF4" t="n">
        <v>1.347880113460025e-06</v>
      </c>
      <c r="AG4" t="n">
        <v>0.3414583333333334</v>
      </c>
      <c r="AH4" t="n">
        <v>246744.8462187186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6.4806</v>
      </c>
      <c r="E5" t="n">
        <v>15.43</v>
      </c>
      <c r="F5" t="n">
        <v>9.130000000000001</v>
      </c>
      <c r="G5" t="n">
        <v>8.43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155.42</v>
      </c>
      <c r="Q5" t="n">
        <v>596.67</v>
      </c>
      <c r="R5" t="n">
        <v>67.36</v>
      </c>
      <c r="S5" t="n">
        <v>26.8</v>
      </c>
      <c r="T5" t="n">
        <v>20041.49</v>
      </c>
      <c r="U5" t="n">
        <v>0.4</v>
      </c>
      <c r="V5" t="n">
        <v>0.84</v>
      </c>
      <c r="W5" t="n">
        <v>0.21</v>
      </c>
      <c r="X5" t="n">
        <v>1.28</v>
      </c>
      <c r="Y5" t="n">
        <v>1</v>
      </c>
      <c r="Z5" t="n">
        <v>10</v>
      </c>
      <c r="AA5" t="n">
        <v>181.7686427750696</v>
      </c>
      <c r="AB5" t="n">
        <v>248.7038761112986</v>
      </c>
      <c r="AC5" t="n">
        <v>224.967927233391</v>
      </c>
      <c r="AD5" t="n">
        <v>181768.6427750696</v>
      </c>
      <c r="AE5" t="n">
        <v>248703.8761112986</v>
      </c>
      <c r="AF5" t="n">
        <v>1.43204942264194e-06</v>
      </c>
      <c r="AG5" t="n">
        <v>0.3214583333333333</v>
      </c>
      <c r="AH5" t="n">
        <v>224967.9272333909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6.762</v>
      </c>
      <c r="E6" t="n">
        <v>14.79</v>
      </c>
      <c r="F6" t="n">
        <v>8.960000000000001</v>
      </c>
      <c r="G6" t="n">
        <v>9.6</v>
      </c>
      <c r="H6" t="n">
        <v>0.13</v>
      </c>
      <c r="I6" t="n">
        <v>56</v>
      </c>
      <c r="J6" t="n">
        <v>276.02</v>
      </c>
      <c r="K6" t="n">
        <v>60.56</v>
      </c>
      <c r="L6" t="n">
        <v>2</v>
      </c>
      <c r="M6" t="n">
        <v>54</v>
      </c>
      <c r="N6" t="n">
        <v>73.47</v>
      </c>
      <c r="O6" t="n">
        <v>34277.1</v>
      </c>
      <c r="P6" t="n">
        <v>152.07</v>
      </c>
      <c r="Q6" t="n">
        <v>596.7</v>
      </c>
      <c r="R6" t="n">
        <v>61.9</v>
      </c>
      <c r="S6" t="n">
        <v>26.8</v>
      </c>
      <c r="T6" t="n">
        <v>17357.09</v>
      </c>
      <c r="U6" t="n">
        <v>0.43</v>
      </c>
      <c r="V6" t="n">
        <v>0.86</v>
      </c>
      <c r="W6" t="n">
        <v>0.2</v>
      </c>
      <c r="X6" t="n">
        <v>1.11</v>
      </c>
      <c r="Y6" t="n">
        <v>1</v>
      </c>
      <c r="Z6" t="n">
        <v>10</v>
      </c>
      <c r="AA6" t="n">
        <v>170.7159833951036</v>
      </c>
      <c r="AB6" t="n">
        <v>233.5811399387186</v>
      </c>
      <c r="AC6" t="n">
        <v>211.2884837762237</v>
      </c>
      <c r="AD6" t="n">
        <v>170715.9833951037</v>
      </c>
      <c r="AE6" t="n">
        <v>233581.1399387186</v>
      </c>
      <c r="AF6" t="n">
        <v>1.494231737170138e-06</v>
      </c>
      <c r="AG6" t="n">
        <v>0.308125</v>
      </c>
      <c r="AH6" t="n">
        <v>211288.4837762237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7.0024</v>
      </c>
      <c r="E7" t="n">
        <v>14.28</v>
      </c>
      <c r="F7" t="n">
        <v>8.82</v>
      </c>
      <c r="G7" t="n">
        <v>10.8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149.26</v>
      </c>
      <c r="Q7" t="n">
        <v>596.74</v>
      </c>
      <c r="R7" t="n">
        <v>57.29</v>
      </c>
      <c r="S7" t="n">
        <v>26.8</v>
      </c>
      <c r="T7" t="n">
        <v>15087.51</v>
      </c>
      <c r="U7" t="n">
        <v>0.47</v>
      </c>
      <c r="V7" t="n">
        <v>0.87</v>
      </c>
      <c r="W7" t="n">
        <v>0.19</v>
      </c>
      <c r="X7" t="n">
        <v>0.97</v>
      </c>
      <c r="Y7" t="n">
        <v>1</v>
      </c>
      <c r="Z7" t="n">
        <v>10</v>
      </c>
      <c r="AA7" t="n">
        <v>162.0428543162443</v>
      </c>
      <c r="AB7" t="n">
        <v>221.7141821015791</v>
      </c>
      <c r="AC7" t="n">
        <v>200.554091739677</v>
      </c>
      <c r="AD7" t="n">
        <v>162042.8543162443</v>
      </c>
      <c r="AE7" t="n">
        <v>221714.1821015791</v>
      </c>
      <c r="AF7" t="n">
        <v>1.547354084052081e-06</v>
      </c>
      <c r="AG7" t="n">
        <v>0.2975</v>
      </c>
      <c r="AH7" t="n">
        <v>200554.091739677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7.232</v>
      </c>
      <c r="E8" t="n">
        <v>13.83</v>
      </c>
      <c r="F8" t="n">
        <v>8.68</v>
      </c>
      <c r="G8" t="n">
        <v>12.11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146.45</v>
      </c>
      <c r="Q8" t="n">
        <v>596.74</v>
      </c>
      <c r="R8" t="n">
        <v>52.89</v>
      </c>
      <c r="S8" t="n">
        <v>26.8</v>
      </c>
      <c r="T8" t="n">
        <v>12915.59</v>
      </c>
      <c r="U8" t="n">
        <v>0.51</v>
      </c>
      <c r="V8" t="n">
        <v>0.88</v>
      </c>
      <c r="W8" t="n">
        <v>0.18</v>
      </c>
      <c r="X8" t="n">
        <v>0.83</v>
      </c>
      <c r="Y8" t="n">
        <v>1</v>
      </c>
      <c r="Z8" t="n">
        <v>10</v>
      </c>
      <c r="AA8" t="n">
        <v>154.1734366975364</v>
      </c>
      <c r="AB8" t="n">
        <v>210.9468977414652</v>
      </c>
      <c r="AC8" t="n">
        <v>190.8144218869105</v>
      </c>
      <c r="AD8" t="n">
        <v>154173.4366975364</v>
      </c>
      <c r="AE8" t="n">
        <v>210946.8977414652</v>
      </c>
      <c r="AF8" t="n">
        <v>1.598089902871109e-06</v>
      </c>
      <c r="AG8" t="n">
        <v>0.288125</v>
      </c>
      <c r="AH8" t="n">
        <v>190814.4218869105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7.3955</v>
      </c>
      <c r="E9" t="n">
        <v>13.52</v>
      </c>
      <c r="F9" t="n">
        <v>8.58</v>
      </c>
      <c r="G9" t="n">
        <v>13.21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144.43</v>
      </c>
      <c r="Q9" t="n">
        <v>596.67</v>
      </c>
      <c r="R9" t="n">
        <v>49.79</v>
      </c>
      <c r="S9" t="n">
        <v>26.8</v>
      </c>
      <c r="T9" t="n">
        <v>11386.63</v>
      </c>
      <c r="U9" t="n">
        <v>0.54</v>
      </c>
      <c r="V9" t="n">
        <v>0.89</v>
      </c>
      <c r="W9" t="n">
        <v>0.17</v>
      </c>
      <c r="X9" t="n">
        <v>0.73</v>
      </c>
      <c r="Y9" t="n">
        <v>1</v>
      </c>
      <c r="Z9" t="n">
        <v>10</v>
      </c>
      <c r="AA9" t="n">
        <v>148.8514550291635</v>
      </c>
      <c r="AB9" t="n">
        <v>203.6651276335405</v>
      </c>
      <c r="AC9" t="n">
        <v>184.2276136980553</v>
      </c>
      <c r="AD9" t="n">
        <v>148851.4550291635</v>
      </c>
      <c r="AE9" t="n">
        <v>203665.1276335405</v>
      </c>
      <c r="AF9" t="n">
        <v>1.634219286045808e-06</v>
      </c>
      <c r="AG9" t="n">
        <v>0.2816666666666667</v>
      </c>
      <c r="AH9" t="n">
        <v>184227.6136980552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7.5964</v>
      </c>
      <c r="E10" t="n">
        <v>13.16</v>
      </c>
      <c r="F10" t="n">
        <v>8.44</v>
      </c>
      <c r="G10" t="n">
        <v>14.46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141.46</v>
      </c>
      <c r="Q10" t="n">
        <v>596.65</v>
      </c>
      <c r="R10" t="n">
        <v>45.46</v>
      </c>
      <c r="S10" t="n">
        <v>26.8</v>
      </c>
      <c r="T10" t="n">
        <v>9244.66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142.1993144228076</v>
      </c>
      <c r="AB10" t="n">
        <v>194.5633753841975</v>
      </c>
      <c r="AC10" t="n">
        <v>175.9945199089972</v>
      </c>
      <c r="AD10" t="n">
        <v>142199.3144228076</v>
      </c>
      <c r="AE10" t="n">
        <v>194563.3753841975</v>
      </c>
      <c r="AF10" t="n">
        <v>1.678613127512457e-06</v>
      </c>
      <c r="AG10" t="n">
        <v>0.2741666666666667</v>
      </c>
      <c r="AH10" t="n">
        <v>175994.5199089972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7.5953</v>
      </c>
      <c r="E11" t="n">
        <v>13.17</v>
      </c>
      <c r="F11" t="n">
        <v>8.539999999999999</v>
      </c>
      <c r="G11" t="n">
        <v>15.53</v>
      </c>
      <c r="H11" t="n">
        <v>0.21</v>
      </c>
      <c r="I11" t="n">
        <v>33</v>
      </c>
      <c r="J11" t="n">
        <v>278.46</v>
      </c>
      <c r="K11" t="n">
        <v>60.56</v>
      </c>
      <c r="L11" t="n">
        <v>3.25</v>
      </c>
      <c r="M11" t="n">
        <v>31</v>
      </c>
      <c r="N11" t="n">
        <v>74.66</v>
      </c>
      <c r="O11" t="n">
        <v>34577.92</v>
      </c>
      <c r="P11" t="n">
        <v>143.09</v>
      </c>
      <c r="Q11" t="n">
        <v>596.62</v>
      </c>
      <c r="R11" t="n">
        <v>48.84</v>
      </c>
      <c r="S11" t="n">
        <v>26.8</v>
      </c>
      <c r="T11" t="n">
        <v>10940.53</v>
      </c>
      <c r="U11" t="n">
        <v>0.55</v>
      </c>
      <c r="V11" t="n">
        <v>0.9</v>
      </c>
      <c r="W11" t="n">
        <v>0.16</v>
      </c>
      <c r="X11" t="n">
        <v>0.6899999999999999</v>
      </c>
      <c r="Y11" t="n">
        <v>1</v>
      </c>
      <c r="Z11" t="n">
        <v>10</v>
      </c>
      <c r="AA11" t="n">
        <v>143.8389233051409</v>
      </c>
      <c r="AB11" t="n">
        <v>196.8067605914437</v>
      </c>
      <c r="AC11" t="n">
        <v>178.0237995806754</v>
      </c>
      <c r="AD11" t="n">
        <v>143838.9233051409</v>
      </c>
      <c r="AE11" t="n">
        <v>196806.7605914437</v>
      </c>
      <c r="AF11" t="n">
        <v>1.678370055209753e-06</v>
      </c>
      <c r="AG11" t="n">
        <v>0.274375</v>
      </c>
      <c r="AH11" t="n">
        <v>178023.7995806754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7.7338</v>
      </c>
      <c r="E12" t="n">
        <v>12.93</v>
      </c>
      <c r="F12" t="n">
        <v>8.460000000000001</v>
      </c>
      <c r="G12" t="n">
        <v>16.93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141.23</v>
      </c>
      <c r="Q12" t="n">
        <v>596.72</v>
      </c>
      <c r="R12" t="n">
        <v>46.34</v>
      </c>
      <c r="S12" t="n">
        <v>26.8</v>
      </c>
      <c r="T12" t="n">
        <v>9708.09</v>
      </c>
      <c r="U12" t="n">
        <v>0.58</v>
      </c>
      <c r="V12" t="n">
        <v>0.91</v>
      </c>
      <c r="W12" t="n">
        <v>0.16</v>
      </c>
      <c r="X12" t="n">
        <v>0.61</v>
      </c>
      <c r="Y12" t="n">
        <v>1</v>
      </c>
      <c r="Z12" t="n">
        <v>10</v>
      </c>
      <c r="AA12" t="n">
        <v>139.6290037884039</v>
      </c>
      <c r="AB12" t="n">
        <v>191.046562980106</v>
      </c>
      <c r="AC12" t="n">
        <v>172.8133471448737</v>
      </c>
      <c r="AD12" t="n">
        <v>139629.0037884039</v>
      </c>
      <c r="AE12" t="n">
        <v>191046.562980106</v>
      </c>
      <c r="AF12" t="n">
        <v>1.708975067868443e-06</v>
      </c>
      <c r="AG12" t="n">
        <v>0.269375</v>
      </c>
      <c r="AH12" t="n">
        <v>172813.3471448738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7.8278</v>
      </c>
      <c r="E13" t="n">
        <v>12.78</v>
      </c>
      <c r="F13" t="n">
        <v>8.41</v>
      </c>
      <c r="G13" t="n">
        <v>18.02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140.14</v>
      </c>
      <c r="Q13" t="n">
        <v>596.62</v>
      </c>
      <c r="R13" t="n">
        <v>44.73</v>
      </c>
      <c r="S13" t="n">
        <v>26.8</v>
      </c>
      <c r="T13" t="n">
        <v>8911.33</v>
      </c>
      <c r="U13" t="n">
        <v>0.6</v>
      </c>
      <c r="V13" t="n">
        <v>0.91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136.995955633529</v>
      </c>
      <c r="AB13" t="n">
        <v>187.4439103327217</v>
      </c>
      <c r="AC13" t="n">
        <v>169.5545266097999</v>
      </c>
      <c r="AD13" t="n">
        <v>136995.955633529</v>
      </c>
      <c r="AE13" t="n">
        <v>187443.9103327217</v>
      </c>
      <c r="AF13" t="n">
        <v>1.729746701008637e-06</v>
      </c>
      <c r="AG13" t="n">
        <v>0.26625</v>
      </c>
      <c r="AH13" t="n">
        <v>169554.5266097999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7.9199</v>
      </c>
      <c r="E14" t="n">
        <v>12.63</v>
      </c>
      <c r="F14" t="n">
        <v>8.369999999999999</v>
      </c>
      <c r="G14" t="n">
        <v>19.31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138.88</v>
      </c>
      <c r="Q14" t="n">
        <v>596.6799999999999</v>
      </c>
      <c r="R14" t="n">
        <v>43.42</v>
      </c>
      <c r="S14" t="n">
        <v>26.8</v>
      </c>
      <c r="T14" t="n">
        <v>8266.76</v>
      </c>
      <c r="U14" t="n">
        <v>0.62</v>
      </c>
      <c r="V14" t="n">
        <v>0.92</v>
      </c>
      <c r="W14" t="n">
        <v>0.15</v>
      </c>
      <c r="X14" t="n">
        <v>0.51</v>
      </c>
      <c r="Y14" t="n">
        <v>1</v>
      </c>
      <c r="Z14" t="n">
        <v>10</v>
      </c>
      <c r="AA14" t="n">
        <v>134.3830573320495</v>
      </c>
      <c r="AB14" t="n">
        <v>183.8688276037016</v>
      </c>
      <c r="AC14" t="n">
        <v>166.3206447587763</v>
      </c>
      <c r="AD14" t="n">
        <v>134383.0573320495</v>
      </c>
      <c r="AE14" t="n">
        <v>183868.8276037016</v>
      </c>
      <c r="AF14" t="n">
        <v>1.750098481989615e-06</v>
      </c>
      <c r="AG14" t="n">
        <v>0.263125</v>
      </c>
      <c r="AH14" t="n">
        <v>166320.6447587763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7.9687</v>
      </c>
      <c r="E15" t="n">
        <v>12.55</v>
      </c>
      <c r="F15" t="n">
        <v>8.34</v>
      </c>
      <c r="G15" t="n">
        <v>20.02</v>
      </c>
      <c r="H15" t="n">
        <v>0.27</v>
      </c>
      <c r="I15" t="n">
        <v>25</v>
      </c>
      <c r="J15" t="n">
        <v>280.43</v>
      </c>
      <c r="K15" t="n">
        <v>60.56</v>
      </c>
      <c r="L15" t="n">
        <v>4.25</v>
      </c>
      <c r="M15" t="n">
        <v>23</v>
      </c>
      <c r="N15" t="n">
        <v>75.62</v>
      </c>
      <c r="O15" t="n">
        <v>34820.27</v>
      </c>
      <c r="P15" t="n">
        <v>138.28</v>
      </c>
      <c r="Q15" t="n">
        <v>596.62</v>
      </c>
      <c r="R15" t="n">
        <v>42.5</v>
      </c>
      <c r="S15" t="n">
        <v>26.8</v>
      </c>
      <c r="T15" t="n">
        <v>7811.86</v>
      </c>
      <c r="U15" t="n">
        <v>0.63</v>
      </c>
      <c r="V15" t="n">
        <v>0.92</v>
      </c>
      <c r="W15" t="n">
        <v>0.15</v>
      </c>
      <c r="X15" t="n">
        <v>0.49</v>
      </c>
      <c r="Y15" t="n">
        <v>1</v>
      </c>
      <c r="Z15" t="n">
        <v>10</v>
      </c>
      <c r="AA15" t="n">
        <v>133.0312527019551</v>
      </c>
      <c r="AB15" t="n">
        <v>182.0192288713962</v>
      </c>
      <c r="AC15" t="n">
        <v>164.6475691335534</v>
      </c>
      <c r="AD15" t="n">
        <v>133031.2527019551</v>
      </c>
      <c r="AE15" t="n">
        <v>182019.2288713962</v>
      </c>
      <c r="AF15" t="n">
        <v>1.760882053236865e-06</v>
      </c>
      <c r="AG15" t="n">
        <v>0.2614583333333333</v>
      </c>
      <c r="AH15" t="n">
        <v>164647.5691335534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8.065799999999999</v>
      </c>
      <c r="E16" t="n">
        <v>12.4</v>
      </c>
      <c r="F16" t="n">
        <v>8.300000000000001</v>
      </c>
      <c r="G16" t="n">
        <v>21.64</v>
      </c>
      <c r="H16" t="n">
        <v>0.29</v>
      </c>
      <c r="I16" t="n">
        <v>23</v>
      </c>
      <c r="J16" t="n">
        <v>280.92</v>
      </c>
      <c r="K16" t="n">
        <v>60.56</v>
      </c>
      <c r="L16" t="n">
        <v>4.5</v>
      </c>
      <c r="M16" t="n">
        <v>21</v>
      </c>
      <c r="N16" t="n">
        <v>75.87</v>
      </c>
      <c r="O16" t="n">
        <v>34881.09</v>
      </c>
      <c r="P16" t="n">
        <v>137.01</v>
      </c>
      <c r="Q16" t="n">
        <v>596.65</v>
      </c>
      <c r="R16" t="n">
        <v>41.03</v>
      </c>
      <c r="S16" t="n">
        <v>26.8</v>
      </c>
      <c r="T16" t="n">
        <v>7086.62</v>
      </c>
      <c r="U16" t="n">
        <v>0.65</v>
      </c>
      <c r="V16" t="n">
        <v>0.93</v>
      </c>
      <c r="W16" t="n">
        <v>0.15</v>
      </c>
      <c r="X16" t="n">
        <v>0.44</v>
      </c>
      <c r="Y16" t="n">
        <v>1</v>
      </c>
      <c r="Z16" t="n">
        <v>10</v>
      </c>
      <c r="AA16" t="n">
        <v>130.4229108617439</v>
      </c>
      <c r="AB16" t="n">
        <v>178.4503804937004</v>
      </c>
      <c r="AC16" t="n">
        <v>161.4193266361135</v>
      </c>
      <c r="AD16" t="n">
        <v>130422.9108617439</v>
      </c>
      <c r="AE16" t="n">
        <v>178450.3804937004</v>
      </c>
      <c r="AF16" t="n">
        <v>1.782338708321044e-06</v>
      </c>
      <c r="AG16" t="n">
        <v>0.2583333333333334</v>
      </c>
      <c r="AH16" t="n">
        <v>161419.3266361135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8.114699999999999</v>
      </c>
      <c r="E17" t="n">
        <v>12.32</v>
      </c>
      <c r="F17" t="n">
        <v>8.27</v>
      </c>
      <c r="G17" t="n">
        <v>22.56</v>
      </c>
      <c r="H17" t="n">
        <v>0.3</v>
      </c>
      <c r="I17" t="n">
        <v>22</v>
      </c>
      <c r="J17" t="n">
        <v>281.41</v>
      </c>
      <c r="K17" t="n">
        <v>60.56</v>
      </c>
      <c r="L17" t="n">
        <v>4.75</v>
      </c>
      <c r="M17" t="n">
        <v>20</v>
      </c>
      <c r="N17" t="n">
        <v>76.11</v>
      </c>
      <c r="O17" t="n">
        <v>34942.02</v>
      </c>
      <c r="P17" t="n">
        <v>136.28</v>
      </c>
      <c r="Q17" t="n">
        <v>596.61</v>
      </c>
      <c r="R17" t="n">
        <v>40.34</v>
      </c>
      <c r="S17" t="n">
        <v>26.8</v>
      </c>
      <c r="T17" t="n">
        <v>6749.01</v>
      </c>
      <c r="U17" t="n">
        <v>0.66</v>
      </c>
      <c r="V17" t="n">
        <v>0.93</v>
      </c>
      <c r="W17" t="n">
        <v>0.14</v>
      </c>
      <c r="X17" t="n">
        <v>0.42</v>
      </c>
      <c r="Y17" t="n">
        <v>1</v>
      </c>
      <c r="Z17" t="n">
        <v>10</v>
      </c>
      <c r="AA17" t="n">
        <v>129.0302313030284</v>
      </c>
      <c r="AB17" t="n">
        <v>176.5448548807809</v>
      </c>
      <c r="AC17" t="n">
        <v>159.6956617132685</v>
      </c>
      <c r="AD17" t="n">
        <v>129030.2313030284</v>
      </c>
      <c r="AE17" t="n">
        <v>176544.8548807809</v>
      </c>
      <c r="AF17" t="n">
        <v>1.793144377050358e-06</v>
      </c>
      <c r="AG17" t="n">
        <v>0.2566666666666667</v>
      </c>
      <c r="AH17" t="n">
        <v>159695.6617132685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8.1616</v>
      </c>
      <c r="E18" t="n">
        <v>12.25</v>
      </c>
      <c r="F18" t="n">
        <v>8.25</v>
      </c>
      <c r="G18" t="n">
        <v>23.58</v>
      </c>
      <c r="H18" t="n">
        <v>0.32</v>
      </c>
      <c r="I18" t="n">
        <v>21</v>
      </c>
      <c r="J18" t="n">
        <v>281.91</v>
      </c>
      <c r="K18" t="n">
        <v>60.56</v>
      </c>
      <c r="L18" t="n">
        <v>5</v>
      </c>
      <c r="M18" t="n">
        <v>19</v>
      </c>
      <c r="N18" t="n">
        <v>76.34999999999999</v>
      </c>
      <c r="O18" t="n">
        <v>35003.04</v>
      </c>
      <c r="P18" t="n">
        <v>135.56</v>
      </c>
      <c r="Q18" t="n">
        <v>596.63</v>
      </c>
      <c r="R18" t="n">
        <v>39.74</v>
      </c>
      <c r="S18" t="n">
        <v>26.8</v>
      </c>
      <c r="T18" t="n">
        <v>6451.32</v>
      </c>
      <c r="U18" t="n">
        <v>0.67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127.7342722844279</v>
      </c>
      <c r="AB18" t="n">
        <v>174.7716665778559</v>
      </c>
      <c r="AC18" t="n">
        <v>158.0917040132887</v>
      </c>
      <c r="AD18" t="n">
        <v>127734.2722844279</v>
      </c>
      <c r="AE18" t="n">
        <v>174771.6665778559</v>
      </c>
      <c r="AF18" t="n">
        <v>1.803508096138391e-06</v>
      </c>
      <c r="AG18" t="n">
        <v>0.2552083333333333</v>
      </c>
      <c r="AH18" t="n">
        <v>158091.7040132887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8.215400000000001</v>
      </c>
      <c r="E19" t="n">
        <v>12.17</v>
      </c>
      <c r="F19" t="n">
        <v>8.23</v>
      </c>
      <c r="G19" t="n">
        <v>24.68</v>
      </c>
      <c r="H19" t="n">
        <v>0.33</v>
      </c>
      <c r="I19" t="n">
        <v>20</v>
      </c>
      <c r="J19" t="n">
        <v>282.4</v>
      </c>
      <c r="K19" t="n">
        <v>60.56</v>
      </c>
      <c r="L19" t="n">
        <v>5.25</v>
      </c>
      <c r="M19" t="n">
        <v>18</v>
      </c>
      <c r="N19" t="n">
        <v>76.59999999999999</v>
      </c>
      <c r="O19" t="n">
        <v>35064.15</v>
      </c>
      <c r="P19" t="n">
        <v>134.73</v>
      </c>
      <c r="Q19" t="n">
        <v>596.61</v>
      </c>
      <c r="R19" t="n">
        <v>38.88</v>
      </c>
      <c r="S19" t="n">
        <v>26.8</v>
      </c>
      <c r="T19" t="n">
        <v>6025.63</v>
      </c>
      <c r="U19" t="n">
        <v>0.6899999999999999</v>
      </c>
      <c r="V19" t="n">
        <v>0.93</v>
      </c>
      <c r="W19" t="n">
        <v>0.14</v>
      </c>
      <c r="X19" t="n">
        <v>0.37</v>
      </c>
      <c r="Y19" t="n">
        <v>1</v>
      </c>
      <c r="Z19" t="n">
        <v>10</v>
      </c>
      <c r="AA19" t="n">
        <v>126.2753706893065</v>
      </c>
      <c r="AB19" t="n">
        <v>172.7755330532159</v>
      </c>
      <c r="AC19" t="n">
        <v>156.2860786706487</v>
      </c>
      <c r="AD19" t="n">
        <v>126275.3706893065</v>
      </c>
      <c r="AE19" t="n">
        <v>172775.5330532159</v>
      </c>
      <c r="AF19" t="n">
        <v>1.815396541488842e-06</v>
      </c>
      <c r="AG19" t="n">
        <v>0.2535416666666667</v>
      </c>
      <c r="AH19" t="n">
        <v>156286.0786706487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8.295299999999999</v>
      </c>
      <c r="E20" t="n">
        <v>12.06</v>
      </c>
      <c r="F20" t="n">
        <v>8.16</v>
      </c>
      <c r="G20" t="n">
        <v>25.77</v>
      </c>
      <c r="H20" t="n">
        <v>0.35</v>
      </c>
      <c r="I20" t="n">
        <v>19</v>
      </c>
      <c r="J20" t="n">
        <v>282.9</v>
      </c>
      <c r="K20" t="n">
        <v>60.56</v>
      </c>
      <c r="L20" t="n">
        <v>5.5</v>
      </c>
      <c r="M20" t="n">
        <v>17</v>
      </c>
      <c r="N20" t="n">
        <v>76.84999999999999</v>
      </c>
      <c r="O20" t="n">
        <v>35125.37</v>
      </c>
      <c r="P20" t="n">
        <v>133.18</v>
      </c>
      <c r="Q20" t="n">
        <v>596.6900000000001</v>
      </c>
      <c r="R20" t="n">
        <v>36.7</v>
      </c>
      <c r="S20" t="n">
        <v>26.8</v>
      </c>
      <c r="T20" t="n">
        <v>4944.15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123.7698052658026</v>
      </c>
      <c r="AB20" t="n">
        <v>169.3473079030344</v>
      </c>
      <c r="AC20" t="n">
        <v>153.1850385172552</v>
      </c>
      <c r="AD20" t="n">
        <v>123769.8052658026</v>
      </c>
      <c r="AE20" t="n">
        <v>169347.3079030344</v>
      </c>
      <c r="AF20" t="n">
        <v>1.833052429658007e-06</v>
      </c>
      <c r="AG20" t="n">
        <v>0.25125</v>
      </c>
      <c r="AH20" t="n">
        <v>153185.0385172552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8.295500000000001</v>
      </c>
      <c r="E21" t="n">
        <v>12.05</v>
      </c>
      <c r="F21" t="n">
        <v>8.210000000000001</v>
      </c>
      <c r="G21" t="n">
        <v>27.38</v>
      </c>
      <c r="H21" t="n">
        <v>0.36</v>
      </c>
      <c r="I21" t="n">
        <v>18</v>
      </c>
      <c r="J21" t="n">
        <v>283.4</v>
      </c>
      <c r="K21" t="n">
        <v>60.56</v>
      </c>
      <c r="L21" t="n">
        <v>5.75</v>
      </c>
      <c r="M21" t="n">
        <v>16</v>
      </c>
      <c r="N21" t="n">
        <v>77.09</v>
      </c>
      <c r="O21" t="n">
        <v>35186.68</v>
      </c>
      <c r="P21" t="n">
        <v>133.73</v>
      </c>
      <c r="Q21" t="n">
        <v>596.63</v>
      </c>
      <c r="R21" t="n">
        <v>38.96</v>
      </c>
      <c r="S21" t="n">
        <v>26.8</v>
      </c>
      <c r="T21" t="n">
        <v>6079.92</v>
      </c>
      <c r="U21" t="n">
        <v>0.6899999999999999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124.3330828352105</v>
      </c>
      <c r="AB21" t="n">
        <v>170.1180091235505</v>
      </c>
      <c r="AC21" t="n">
        <v>153.8821850949714</v>
      </c>
      <c r="AD21" t="n">
        <v>124333.0828352105</v>
      </c>
      <c r="AE21" t="n">
        <v>170118.0091235504</v>
      </c>
      <c r="AF21" t="n">
        <v>1.833096624622135e-06</v>
      </c>
      <c r="AG21" t="n">
        <v>0.2510416666666667</v>
      </c>
      <c r="AH21" t="n">
        <v>153882.1850949714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8.3432</v>
      </c>
      <c r="E22" t="n">
        <v>11.99</v>
      </c>
      <c r="F22" t="n">
        <v>8.199999999999999</v>
      </c>
      <c r="G22" t="n">
        <v>28.93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15</v>
      </c>
      <c r="N22" t="n">
        <v>77.34</v>
      </c>
      <c r="O22" t="n">
        <v>35248.1</v>
      </c>
      <c r="P22" t="n">
        <v>133.15</v>
      </c>
      <c r="Q22" t="n">
        <v>596.65</v>
      </c>
      <c r="R22" t="n">
        <v>38.06</v>
      </c>
      <c r="S22" t="n">
        <v>26.8</v>
      </c>
      <c r="T22" t="n">
        <v>5631.49</v>
      </c>
      <c r="U22" t="n">
        <v>0.7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123.2130505382277</v>
      </c>
      <c r="AB22" t="n">
        <v>168.5855315224817</v>
      </c>
      <c r="AC22" t="n">
        <v>152.4959650053024</v>
      </c>
      <c r="AD22" t="n">
        <v>123213.0505382277</v>
      </c>
      <c r="AE22" t="n">
        <v>168585.5315224817</v>
      </c>
      <c r="AF22" t="n">
        <v>1.84363712356668e-06</v>
      </c>
      <c r="AG22" t="n">
        <v>0.2497916666666667</v>
      </c>
      <c r="AH22" t="n">
        <v>152495.9650053024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8.350300000000001</v>
      </c>
      <c r="E23" t="n">
        <v>11.98</v>
      </c>
      <c r="F23" t="n">
        <v>8.19</v>
      </c>
      <c r="G23" t="n">
        <v>28.89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132.37</v>
      </c>
      <c r="Q23" t="n">
        <v>596.61</v>
      </c>
      <c r="R23" t="n">
        <v>37.75</v>
      </c>
      <c r="S23" t="n">
        <v>26.8</v>
      </c>
      <c r="T23" t="n">
        <v>5475.9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122.5603709865176</v>
      </c>
      <c r="AB23" t="n">
        <v>167.6925065656428</v>
      </c>
      <c r="AC23" t="n">
        <v>151.6881690969755</v>
      </c>
      <c r="AD23" t="n">
        <v>122560.3709865176</v>
      </c>
      <c r="AE23" t="n">
        <v>167692.5065656427</v>
      </c>
      <c r="AF23" t="n">
        <v>1.845206044793227e-06</v>
      </c>
      <c r="AG23" t="n">
        <v>0.2495833333333334</v>
      </c>
      <c r="AH23" t="n">
        <v>151688.1690969755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8.4061</v>
      </c>
      <c r="E24" t="n">
        <v>11.9</v>
      </c>
      <c r="F24" t="n">
        <v>8.16</v>
      </c>
      <c r="G24" t="n">
        <v>30.6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131.84</v>
      </c>
      <c r="Q24" t="n">
        <v>596.62</v>
      </c>
      <c r="R24" t="n">
        <v>36.93</v>
      </c>
      <c r="S24" t="n">
        <v>26.8</v>
      </c>
      <c r="T24" t="n">
        <v>5070.54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121.2923426811238</v>
      </c>
      <c r="AB24" t="n">
        <v>165.9575342967432</v>
      </c>
      <c r="AC24" t="n">
        <v>150.1187801463703</v>
      </c>
      <c r="AD24" t="n">
        <v>121292.3426811238</v>
      </c>
      <c r="AE24" t="n">
        <v>165957.5342967432</v>
      </c>
      <c r="AF24" t="n">
        <v>1.85753643978496e-06</v>
      </c>
      <c r="AG24" t="n">
        <v>0.2479166666666667</v>
      </c>
      <c r="AH24" t="n">
        <v>150118.7801463703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8.458600000000001</v>
      </c>
      <c r="E25" t="n">
        <v>11.82</v>
      </c>
      <c r="F25" t="n">
        <v>8.140000000000001</v>
      </c>
      <c r="G25" t="n">
        <v>32.55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131.02</v>
      </c>
      <c r="Q25" t="n">
        <v>596.7</v>
      </c>
      <c r="R25" t="n">
        <v>36.16</v>
      </c>
      <c r="S25" t="n">
        <v>26.8</v>
      </c>
      <c r="T25" t="n">
        <v>4693.93</v>
      </c>
      <c r="U25" t="n">
        <v>0.74</v>
      </c>
      <c r="V25" t="n">
        <v>0.9399999999999999</v>
      </c>
      <c r="W25" t="n">
        <v>0.13</v>
      </c>
      <c r="X25" t="n">
        <v>0.28</v>
      </c>
      <c r="Y25" t="n">
        <v>1</v>
      </c>
      <c r="Z25" t="n">
        <v>10</v>
      </c>
      <c r="AA25" t="n">
        <v>119.9406056863332</v>
      </c>
      <c r="AB25" t="n">
        <v>164.1080281060441</v>
      </c>
      <c r="AC25" t="n">
        <v>148.4457882307127</v>
      </c>
      <c r="AD25" t="n">
        <v>119940.6056863332</v>
      </c>
      <c r="AE25" t="n">
        <v>164108.0281060441</v>
      </c>
      <c r="AF25" t="n">
        <v>1.869137617868579e-06</v>
      </c>
      <c r="AG25" t="n">
        <v>0.24625</v>
      </c>
      <c r="AH25" t="n">
        <v>148445.7882307127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8.461600000000001</v>
      </c>
      <c r="E26" t="n">
        <v>11.82</v>
      </c>
      <c r="F26" t="n">
        <v>8.130000000000001</v>
      </c>
      <c r="G26" t="n">
        <v>32.53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130.71</v>
      </c>
      <c r="Q26" t="n">
        <v>596.63</v>
      </c>
      <c r="R26" t="n">
        <v>35.93</v>
      </c>
      <c r="S26" t="n">
        <v>26.8</v>
      </c>
      <c r="T26" t="n">
        <v>4578.33</v>
      </c>
      <c r="U26" t="n">
        <v>0.75</v>
      </c>
      <c r="V26" t="n">
        <v>0.9399999999999999</v>
      </c>
      <c r="W26" t="n">
        <v>0.13</v>
      </c>
      <c r="X26" t="n">
        <v>0.28</v>
      </c>
      <c r="Y26" t="n">
        <v>1</v>
      </c>
      <c r="Z26" t="n">
        <v>10</v>
      </c>
      <c r="AA26" t="n">
        <v>119.6592201090428</v>
      </c>
      <c r="AB26" t="n">
        <v>163.7230239453401</v>
      </c>
      <c r="AC26" t="n">
        <v>148.0975283267494</v>
      </c>
      <c r="AD26" t="n">
        <v>119659.2201090428</v>
      </c>
      <c r="AE26" t="n">
        <v>163723.0239453402</v>
      </c>
      <c r="AF26" t="n">
        <v>1.8698005423305e-06</v>
      </c>
      <c r="AG26" t="n">
        <v>0.24625</v>
      </c>
      <c r="AH26" t="n">
        <v>148097.5283267494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8.513299999999999</v>
      </c>
      <c r="E27" t="n">
        <v>11.75</v>
      </c>
      <c r="F27" t="n">
        <v>8.109999999999999</v>
      </c>
      <c r="G27" t="n">
        <v>34.77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129.91</v>
      </c>
      <c r="Q27" t="n">
        <v>596.64</v>
      </c>
      <c r="R27" t="n">
        <v>35.4</v>
      </c>
      <c r="S27" t="n">
        <v>26.8</v>
      </c>
      <c r="T27" t="n">
        <v>4315.81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118.3508328903186</v>
      </c>
      <c r="AB27" t="n">
        <v>161.9328308307123</v>
      </c>
      <c r="AC27" t="n">
        <v>146.4781887304293</v>
      </c>
      <c r="AD27" t="n">
        <v>118350.8328903186</v>
      </c>
      <c r="AE27" t="n">
        <v>161932.8308307123</v>
      </c>
      <c r="AF27" t="n">
        <v>1.881224940557607e-06</v>
      </c>
      <c r="AG27" t="n">
        <v>0.2447916666666667</v>
      </c>
      <c r="AH27" t="n">
        <v>146478.1887304292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8.5116</v>
      </c>
      <c r="E28" t="n">
        <v>11.75</v>
      </c>
      <c r="F28" t="n">
        <v>8.119999999999999</v>
      </c>
      <c r="G28" t="n">
        <v>34.78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129.3</v>
      </c>
      <c r="Q28" t="n">
        <v>596.61</v>
      </c>
      <c r="R28" t="n">
        <v>35.45</v>
      </c>
      <c r="S28" t="n">
        <v>26.8</v>
      </c>
      <c r="T28" t="n">
        <v>4342.68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118.0241349344779</v>
      </c>
      <c r="AB28" t="n">
        <v>161.4858282746346</v>
      </c>
      <c r="AC28" t="n">
        <v>146.0738474709314</v>
      </c>
      <c r="AD28" t="n">
        <v>118024.1349344779</v>
      </c>
      <c r="AE28" t="n">
        <v>161485.8282746346</v>
      </c>
      <c r="AF28" t="n">
        <v>1.880849283362518e-06</v>
      </c>
      <c r="AG28" t="n">
        <v>0.2447916666666667</v>
      </c>
      <c r="AH28" t="n">
        <v>146073.8474709314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8.57</v>
      </c>
      <c r="E29" t="n">
        <v>11.67</v>
      </c>
      <c r="F29" t="n">
        <v>8.09</v>
      </c>
      <c r="G29" t="n">
        <v>37.33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128.46</v>
      </c>
      <c r="Q29" t="n">
        <v>596.64</v>
      </c>
      <c r="R29" t="n">
        <v>34.53</v>
      </c>
      <c r="S29" t="n">
        <v>26.8</v>
      </c>
      <c r="T29" t="n">
        <v>3887.53</v>
      </c>
      <c r="U29" t="n">
        <v>0.78</v>
      </c>
      <c r="V29" t="n">
        <v>0.95</v>
      </c>
      <c r="W29" t="n">
        <v>0.13</v>
      </c>
      <c r="X29" t="n">
        <v>0.24</v>
      </c>
      <c r="Y29" t="n">
        <v>1</v>
      </c>
      <c r="Z29" t="n">
        <v>10</v>
      </c>
      <c r="AA29" t="n">
        <v>116.5777806624587</v>
      </c>
      <c r="AB29" t="n">
        <v>159.5068625510118</v>
      </c>
      <c r="AC29" t="n">
        <v>144.2837514584748</v>
      </c>
      <c r="AD29" t="n">
        <v>116577.7806624587</v>
      </c>
      <c r="AE29" t="n">
        <v>159506.8625510118</v>
      </c>
      <c r="AF29" t="n">
        <v>1.893754212887915e-06</v>
      </c>
      <c r="AG29" t="n">
        <v>0.243125</v>
      </c>
      <c r="AH29" t="n">
        <v>144283.7514584748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8.59</v>
      </c>
      <c r="E30" t="n">
        <v>11.64</v>
      </c>
      <c r="F30" t="n">
        <v>8.06</v>
      </c>
      <c r="G30" t="n">
        <v>37.21</v>
      </c>
      <c r="H30" t="n">
        <v>0.49</v>
      </c>
      <c r="I30" t="n">
        <v>13</v>
      </c>
      <c r="J30" t="n">
        <v>287.91</v>
      </c>
      <c r="K30" t="n">
        <v>60.56</v>
      </c>
      <c r="L30" t="n">
        <v>8</v>
      </c>
      <c r="M30" t="n">
        <v>11</v>
      </c>
      <c r="N30" t="n">
        <v>79.36</v>
      </c>
      <c r="O30" t="n">
        <v>35743.15</v>
      </c>
      <c r="P30" t="n">
        <v>127.93</v>
      </c>
      <c r="Q30" t="n">
        <v>596.67</v>
      </c>
      <c r="R30" t="n">
        <v>33.52</v>
      </c>
      <c r="S30" t="n">
        <v>26.8</v>
      </c>
      <c r="T30" t="n">
        <v>3380.77</v>
      </c>
      <c r="U30" t="n">
        <v>0.8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115.8545952729678</v>
      </c>
      <c r="AB30" t="n">
        <v>158.5173683964233</v>
      </c>
      <c r="AC30" t="n">
        <v>143.3886932372361</v>
      </c>
      <c r="AD30" t="n">
        <v>115854.5952729678</v>
      </c>
      <c r="AE30" t="n">
        <v>158517.3683964233</v>
      </c>
      <c r="AF30" t="n">
        <v>1.898173709300722e-06</v>
      </c>
      <c r="AG30" t="n">
        <v>0.2425</v>
      </c>
      <c r="AH30" t="n">
        <v>143388.6932372361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8.1</v>
      </c>
      <c r="G31" t="n">
        <v>37.4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128.01</v>
      </c>
      <c r="Q31" t="n">
        <v>596.65</v>
      </c>
      <c r="R31" t="n">
        <v>35.33</v>
      </c>
      <c r="S31" t="n">
        <v>26.8</v>
      </c>
      <c r="T31" t="n">
        <v>4288.08</v>
      </c>
      <c r="U31" t="n">
        <v>0.76</v>
      </c>
      <c r="V31" t="n">
        <v>0.95</v>
      </c>
      <c r="W31" t="n">
        <v>0.12</v>
      </c>
      <c r="X31" t="n">
        <v>0.25</v>
      </c>
      <c r="Y31" t="n">
        <v>1</v>
      </c>
      <c r="Z31" t="n">
        <v>10</v>
      </c>
      <c r="AA31" t="n">
        <v>116.4709485182347</v>
      </c>
      <c r="AB31" t="n">
        <v>159.3606900981831</v>
      </c>
      <c r="AC31" t="n">
        <v>144.1515294993896</v>
      </c>
      <c r="AD31" t="n">
        <v>116470.9485182347</v>
      </c>
      <c r="AE31" t="n">
        <v>159360.6900981831</v>
      </c>
      <c r="AF31" t="n">
        <v>1.891456074753255e-06</v>
      </c>
      <c r="AG31" t="n">
        <v>0.2433333333333333</v>
      </c>
      <c r="AH31" t="n">
        <v>144151.5294993896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8.613300000000001</v>
      </c>
      <c r="E32" t="n">
        <v>11.61</v>
      </c>
      <c r="F32" t="n">
        <v>8.08</v>
      </c>
      <c r="G32" t="n">
        <v>40.41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10</v>
      </c>
      <c r="N32" t="n">
        <v>79.87</v>
      </c>
      <c r="O32" t="n">
        <v>35867.91</v>
      </c>
      <c r="P32" t="n">
        <v>127.51</v>
      </c>
      <c r="Q32" t="n">
        <v>596.63</v>
      </c>
      <c r="R32" t="n">
        <v>34.51</v>
      </c>
      <c r="S32" t="n">
        <v>26.8</v>
      </c>
      <c r="T32" t="n">
        <v>3882.64</v>
      </c>
      <c r="U32" t="n">
        <v>0.78</v>
      </c>
      <c r="V32" t="n">
        <v>0.95</v>
      </c>
      <c r="W32" t="n">
        <v>0.12</v>
      </c>
      <c r="X32" t="n">
        <v>0.23</v>
      </c>
      <c r="Y32" t="n">
        <v>1</v>
      </c>
      <c r="Z32" t="n">
        <v>10</v>
      </c>
      <c r="AA32" t="n">
        <v>115.3598624886794</v>
      </c>
      <c r="AB32" t="n">
        <v>157.8404531748901</v>
      </c>
      <c r="AC32" t="n">
        <v>142.7763818543893</v>
      </c>
      <c r="AD32" t="n">
        <v>115359.8624886794</v>
      </c>
      <c r="AE32" t="n">
        <v>157840.4531748901</v>
      </c>
      <c r="AF32" t="n">
        <v>1.903322422621643e-06</v>
      </c>
      <c r="AG32" t="n">
        <v>0.241875</v>
      </c>
      <c r="AH32" t="n">
        <v>142776.3818543893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8.6129</v>
      </c>
      <c r="E33" t="n">
        <v>11.61</v>
      </c>
      <c r="F33" t="n">
        <v>8.08</v>
      </c>
      <c r="G33" t="n">
        <v>40.41</v>
      </c>
      <c r="H33" t="n">
        <v>0.54</v>
      </c>
      <c r="I33" t="n">
        <v>12</v>
      </c>
      <c r="J33" t="n">
        <v>289.43</v>
      </c>
      <c r="K33" t="n">
        <v>60.56</v>
      </c>
      <c r="L33" t="n">
        <v>8.75</v>
      </c>
      <c r="M33" t="n">
        <v>10</v>
      </c>
      <c r="N33" t="n">
        <v>80.12</v>
      </c>
      <c r="O33" t="n">
        <v>35930.44</v>
      </c>
      <c r="P33" t="n">
        <v>127.19</v>
      </c>
      <c r="Q33" t="n">
        <v>596.67</v>
      </c>
      <c r="R33" t="n">
        <v>34.52</v>
      </c>
      <c r="S33" t="n">
        <v>26.8</v>
      </c>
      <c r="T33" t="n">
        <v>3887.82</v>
      </c>
      <c r="U33" t="n">
        <v>0.78</v>
      </c>
      <c r="V33" t="n">
        <v>0.95</v>
      </c>
      <c r="W33" t="n">
        <v>0.13</v>
      </c>
      <c r="X33" t="n">
        <v>0.23</v>
      </c>
      <c r="Y33" t="n">
        <v>1</v>
      </c>
      <c r="Z33" t="n">
        <v>10</v>
      </c>
      <c r="AA33" t="n">
        <v>115.1629068969215</v>
      </c>
      <c r="AB33" t="n">
        <v>157.5709698451796</v>
      </c>
      <c r="AC33" t="n">
        <v>142.5326176354441</v>
      </c>
      <c r="AD33" t="n">
        <v>115162.9068969215</v>
      </c>
      <c r="AE33" t="n">
        <v>157570.9698451796</v>
      </c>
      <c r="AF33" t="n">
        <v>1.903234032693387e-06</v>
      </c>
      <c r="AG33" t="n">
        <v>0.241875</v>
      </c>
      <c r="AH33" t="n">
        <v>142532.6176354441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8.6716</v>
      </c>
      <c r="E34" t="n">
        <v>11.53</v>
      </c>
      <c r="F34" t="n">
        <v>8.06</v>
      </c>
      <c r="G34" t="n">
        <v>43.94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125.82</v>
      </c>
      <c r="Q34" t="n">
        <v>596.61</v>
      </c>
      <c r="R34" t="n">
        <v>33.6</v>
      </c>
      <c r="S34" t="n">
        <v>26.8</v>
      </c>
      <c r="T34" t="n">
        <v>3432.48</v>
      </c>
      <c r="U34" t="n">
        <v>0.8</v>
      </c>
      <c r="V34" t="n">
        <v>0.95</v>
      </c>
      <c r="W34" t="n">
        <v>0.13</v>
      </c>
      <c r="X34" t="n">
        <v>0.2</v>
      </c>
      <c r="Y34" t="n">
        <v>1</v>
      </c>
      <c r="Z34" t="n">
        <v>10</v>
      </c>
      <c r="AA34" t="n">
        <v>113.4555686626445</v>
      </c>
      <c r="AB34" t="n">
        <v>155.2349143505961</v>
      </c>
      <c r="AC34" t="n">
        <v>140.4195119985884</v>
      </c>
      <c r="AD34" t="n">
        <v>113455.5686626445</v>
      </c>
      <c r="AE34" t="n">
        <v>155234.9143505961</v>
      </c>
      <c r="AF34" t="n">
        <v>1.916205254664976e-06</v>
      </c>
      <c r="AG34" t="n">
        <v>0.2402083333333333</v>
      </c>
      <c r="AH34" t="n">
        <v>140419.5119985884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8.6716</v>
      </c>
      <c r="E35" t="n">
        <v>11.53</v>
      </c>
      <c r="F35" t="n">
        <v>8.06</v>
      </c>
      <c r="G35" t="n">
        <v>43.94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125.77</v>
      </c>
      <c r="Q35" t="n">
        <v>596.61</v>
      </c>
      <c r="R35" t="n">
        <v>33.6</v>
      </c>
      <c r="S35" t="n">
        <v>26.8</v>
      </c>
      <c r="T35" t="n">
        <v>3434.46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113.4241906091886</v>
      </c>
      <c r="AB35" t="n">
        <v>155.1919815135558</v>
      </c>
      <c r="AC35" t="n">
        <v>140.3806766112586</v>
      </c>
      <c r="AD35" t="n">
        <v>113424.1906091886</v>
      </c>
      <c r="AE35" t="n">
        <v>155191.9815135558</v>
      </c>
      <c r="AF35" t="n">
        <v>1.916205254664976e-06</v>
      </c>
      <c r="AG35" t="n">
        <v>0.2402083333333333</v>
      </c>
      <c r="AH35" t="n">
        <v>140380.6766112586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8.6716</v>
      </c>
      <c r="E36" t="n">
        <v>11.53</v>
      </c>
      <c r="F36" t="n">
        <v>8.06</v>
      </c>
      <c r="G36" t="n">
        <v>43.94</v>
      </c>
      <c r="H36" t="n">
        <v>0.58</v>
      </c>
      <c r="I36" t="n">
        <v>11</v>
      </c>
      <c r="J36" t="n">
        <v>290.96</v>
      </c>
      <c r="K36" t="n">
        <v>60.56</v>
      </c>
      <c r="L36" t="n">
        <v>9.5</v>
      </c>
      <c r="M36" t="n">
        <v>9</v>
      </c>
      <c r="N36" t="n">
        <v>80.90000000000001</v>
      </c>
      <c r="O36" t="n">
        <v>36118.68</v>
      </c>
      <c r="P36" t="n">
        <v>125.6</v>
      </c>
      <c r="Q36" t="n">
        <v>596.61</v>
      </c>
      <c r="R36" t="n">
        <v>33.62</v>
      </c>
      <c r="S36" t="n">
        <v>26.8</v>
      </c>
      <c r="T36" t="n">
        <v>3441.99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113.3175052274386</v>
      </c>
      <c r="AB36" t="n">
        <v>155.0460098676187</v>
      </c>
      <c r="AC36" t="n">
        <v>140.2486362943372</v>
      </c>
      <c r="AD36" t="n">
        <v>113317.5052274386</v>
      </c>
      <c r="AE36" t="n">
        <v>155046.0098676187</v>
      </c>
      <c r="AF36" t="n">
        <v>1.916205254664976e-06</v>
      </c>
      <c r="AG36" t="n">
        <v>0.2402083333333333</v>
      </c>
      <c r="AH36" t="n">
        <v>140248.6362943372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8.668799999999999</v>
      </c>
      <c r="E37" t="n">
        <v>11.54</v>
      </c>
      <c r="F37" t="n">
        <v>8.06</v>
      </c>
      <c r="G37" t="n">
        <v>43.96</v>
      </c>
      <c r="H37" t="n">
        <v>0.6</v>
      </c>
      <c r="I37" t="n">
        <v>11</v>
      </c>
      <c r="J37" t="n">
        <v>291.47</v>
      </c>
      <c r="K37" t="n">
        <v>60.56</v>
      </c>
      <c r="L37" t="n">
        <v>9.75</v>
      </c>
      <c r="M37" t="n">
        <v>9</v>
      </c>
      <c r="N37" t="n">
        <v>81.16</v>
      </c>
      <c r="O37" t="n">
        <v>36181.64</v>
      </c>
      <c r="P37" t="n">
        <v>124.89</v>
      </c>
      <c r="Q37" t="n">
        <v>596.62</v>
      </c>
      <c r="R37" t="n">
        <v>33.79</v>
      </c>
      <c r="S37" t="n">
        <v>26.8</v>
      </c>
      <c r="T37" t="n">
        <v>3526.93</v>
      </c>
      <c r="U37" t="n">
        <v>0.79</v>
      </c>
      <c r="V37" t="n">
        <v>0.95</v>
      </c>
      <c r="W37" t="n">
        <v>0.12</v>
      </c>
      <c r="X37" t="n">
        <v>0.21</v>
      </c>
      <c r="Y37" t="n">
        <v>1</v>
      </c>
      <c r="Z37" t="n">
        <v>10</v>
      </c>
      <c r="AA37" t="n">
        <v>112.9084383137698</v>
      </c>
      <c r="AB37" t="n">
        <v>154.4863064695787</v>
      </c>
      <c r="AC37" t="n">
        <v>139.7423502030572</v>
      </c>
      <c r="AD37" t="n">
        <v>112908.4383137698</v>
      </c>
      <c r="AE37" t="n">
        <v>154486.3064695787</v>
      </c>
      <c r="AF37" t="n">
        <v>1.915586525167183e-06</v>
      </c>
      <c r="AG37" t="n">
        <v>0.2404166666666666</v>
      </c>
      <c r="AH37" t="n">
        <v>139742.3502030572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8.7311</v>
      </c>
      <c r="E38" t="n">
        <v>11.45</v>
      </c>
      <c r="F38" t="n">
        <v>8.029999999999999</v>
      </c>
      <c r="G38" t="n">
        <v>48.18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124.09</v>
      </c>
      <c r="Q38" t="n">
        <v>596.65</v>
      </c>
      <c r="R38" t="n">
        <v>32.77</v>
      </c>
      <c r="S38" t="n">
        <v>26.8</v>
      </c>
      <c r="T38" t="n">
        <v>3021.94</v>
      </c>
      <c r="U38" t="n">
        <v>0.82</v>
      </c>
      <c r="V38" t="n">
        <v>0.96</v>
      </c>
      <c r="W38" t="n">
        <v>0.12</v>
      </c>
      <c r="X38" t="n">
        <v>0.18</v>
      </c>
      <c r="Y38" t="n">
        <v>1</v>
      </c>
      <c r="Z38" t="n">
        <v>10</v>
      </c>
      <c r="AA38" t="n">
        <v>111.4975119869777</v>
      </c>
      <c r="AB38" t="n">
        <v>152.5558148235863</v>
      </c>
      <c r="AC38" t="n">
        <v>137.9961019702957</v>
      </c>
      <c r="AD38" t="n">
        <v>111497.5119869777</v>
      </c>
      <c r="AE38" t="n">
        <v>152555.8148235863</v>
      </c>
      <c r="AF38" t="n">
        <v>1.929353256493078e-06</v>
      </c>
      <c r="AG38" t="n">
        <v>0.2385416666666667</v>
      </c>
      <c r="AH38" t="n">
        <v>137996.1019702957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8.7408</v>
      </c>
      <c r="E39" t="n">
        <v>11.44</v>
      </c>
      <c r="F39" t="n">
        <v>8.02</v>
      </c>
      <c r="G39" t="n">
        <v>48.1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123.45</v>
      </c>
      <c r="Q39" t="n">
        <v>596.64</v>
      </c>
      <c r="R39" t="n">
        <v>32.16</v>
      </c>
      <c r="S39" t="n">
        <v>26.8</v>
      </c>
      <c r="T39" t="n">
        <v>2719.88</v>
      </c>
      <c r="U39" t="n">
        <v>0.83</v>
      </c>
      <c r="V39" t="n">
        <v>0.96</v>
      </c>
      <c r="W39" t="n">
        <v>0.13</v>
      </c>
      <c r="X39" t="n">
        <v>0.16</v>
      </c>
      <c r="Y39" t="n">
        <v>1</v>
      </c>
      <c r="Z39" t="n">
        <v>10</v>
      </c>
      <c r="AA39" t="n">
        <v>110.9382202108715</v>
      </c>
      <c r="AB39" t="n">
        <v>151.7905671413064</v>
      </c>
      <c r="AC39" t="n">
        <v>137.3038884527806</v>
      </c>
      <c r="AD39" t="n">
        <v>110938.2202108715</v>
      </c>
      <c r="AE39" t="n">
        <v>151790.5671413064</v>
      </c>
      <c r="AF39" t="n">
        <v>1.931496712253289e-06</v>
      </c>
      <c r="AG39" t="n">
        <v>0.2383333333333333</v>
      </c>
      <c r="AH39" t="n">
        <v>137303.8884527806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8.7385</v>
      </c>
      <c r="E40" t="n">
        <v>11.44</v>
      </c>
      <c r="F40" t="n">
        <v>8.02</v>
      </c>
      <c r="G40" t="n">
        <v>48.12</v>
      </c>
      <c r="H40" t="n">
        <v>0.64</v>
      </c>
      <c r="I40" t="n">
        <v>10</v>
      </c>
      <c r="J40" t="n">
        <v>293</v>
      </c>
      <c r="K40" t="n">
        <v>60.56</v>
      </c>
      <c r="L40" t="n">
        <v>10.5</v>
      </c>
      <c r="M40" t="n">
        <v>8</v>
      </c>
      <c r="N40" t="n">
        <v>81.95</v>
      </c>
      <c r="O40" t="n">
        <v>36371.17</v>
      </c>
      <c r="P40" t="n">
        <v>122.98</v>
      </c>
      <c r="Q40" t="n">
        <v>596.65</v>
      </c>
      <c r="R40" t="n">
        <v>32.55</v>
      </c>
      <c r="S40" t="n">
        <v>26.8</v>
      </c>
      <c r="T40" t="n">
        <v>2912.96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110.6740199329727</v>
      </c>
      <c r="AB40" t="n">
        <v>151.4290766653918</v>
      </c>
      <c r="AC40" t="n">
        <v>136.9768981205321</v>
      </c>
      <c r="AD40" t="n">
        <v>110674.0199329727</v>
      </c>
      <c r="AE40" t="n">
        <v>151429.0766653918</v>
      </c>
      <c r="AF40" t="n">
        <v>1.930988470165817e-06</v>
      </c>
      <c r="AG40" t="n">
        <v>0.2383333333333333</v>
      </c>
      <c r="AH40" t="n">
        <v>136976.8981205321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8.714399999999999</v>
      </c>
      <c r="E41" t="n">
        <v>11.48</v>
      </c>
      <c r="F41" t="n">
        <v>8.050000000000001</v>
      </c>
      <c r="G41" t="n">
        <v>48.31</v>
      </c>
      <c r="H41" t="n">
        <v>0.65</v>
      </c>
      <c r="I41" t="n">
        <v>10</v>
      </c>
      <c r="J41" t="n">
        <v>293.52</v>
      </c>
      <c r="K41" t="n">
        <v>60.56</v>
      </c>
      <c r="L41" t="n">
        <v>10.75</v>
      </c>
      <c r="M41" t="n">
        <v>8</v>
      </c>
      <c r="N41" t="n">
        <v>82.20999999999999</v>
      </c>
      <c r="O41" t="n">
        <v>36434.56</v>
      </c>
      <c r="P41" t="n">
        <v>123.16</v>
      </c>
      <c r="Q41" t="n">
        <v>596.62</v>
      </c>
      <c r="R41" t="n">
        <v>33.49</v>
      </c>
      <c r="S41" t="n">
        <v>26.8</v>
      </c>
      <c r="T41" t="n">
        <v>3383.56</v>
      </c>
      <c r="U41" t="n">
        <v>0.8</v>
      </c>
      <c r="V41" t="n">
        <v>0.95</v>
      </c>
      <c r="W41" t="n">
        <v>0.13</v>
      </c>
      <c r="X41" t="n">
        <v>0.2</v>
      </c>
      <c r="Y41" t="n">
        <v>1</v>
      </c>
      <c r="Z41" t="n">
        <v>10</v>
      </c>
      <c r="AA41" t="n">
        <v>111.2065745367087</v>
      </c>
      <c r="AB41" t="n">
        <v>152.157741368874</v>
      </c>
      <c r="AC41" t="n">
        <v>137.6360200874014</v>
      </c>
      <c r="AD41" t="n">
        <v>111206.5745367087</v>
      </c>
      <c r="AE41" t="n">
        <v>152157.741368874</v>
      </c>
      <c r="AF41" t="n">
        <v>1.925662976988384e-06</v>
      </c>
      <c r="AG41" t="n">
        <v>0.2391666666666667</v>
      </c>
      <c r="AH41" t="n">
        <v>137636.0200874014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8.779</v>
      </c>
      <c r="E42" t="n">
        <v>11.39</v>
      </c>
      <c r="F42" t="n">
        <v>8.02</v>
      </c>
      <c r="G42" t="n">
        <v>53.46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122.11</v>
      </c>
      <c r="Q42" t="n">
        <v>596.61</v>
      </c>
      <c r="R42" t="n">
        <v>32.47</v>
      </c>
      <c r="S42" t="n">
        <v>26.8</v>
      </c>
      <c r="T42" t="n">
        <v>2878.39</v>
      </c>
      <c r="U42" t="n">
        <v>0.83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109.6319361291954</v>
      </c>
      <c r="AB42" t="n">
        <v>150.0032516315717</v>
      </c>
      <c r="AC42" t="n">
        <v>135.6871518267813</v>
      </c>
      <c r="AD42" t="n">
        <v>109631.9361291954</v>
      </c>
      <c r="AE42" t="n">
        <v>150003.2516315717</v>
      </c>
      <c r="AF42" t="n">
        <v>1.939937950401751e-06</v>
      </c>
      <c r="AG42" t="n">
        <v>0.2372916666666667</v>
      </c>
      <c r="AH42" t="n">
        <v>135687.1518267813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8.7811</v>
      </c>
      <c r="E43" t="n">
        <v>11.39</v>
      </c>
      <c r="F43" t="n">
        <v>8.02</v>
      </c>
      <c r="G43" t="n">
        <v>53.45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122.13</v>
      </c>
      <c r="Q43" t="n">
        <v>596.6900000000001</v>
      </c>
      <c r="R43" t="n">
        <v>32.46</v>
      </c>
      <c r="S43" t="n">
        <v>26.8</v>
      </c>
      <c r="T43" t="n">
        <v>2873.94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109.6187508948326</v>
      </c>
      <c r="AB43" t="n">
        <v>149.9852110122249</v>
      </c>
      <c r="AC43" t="n">
        <v>135.6708329788248</v>
      </c>
      <c r="AD43" t="n">
        <v>109618.7508948326</v>
      </c>
      <c r="AE43" t="n">
        <v>149985.2110122249</v>
      </c>
      <c r="AF43" t="n">
        <v>1.940401997525096e-06</v>
      </c>
      <c r="AG43" t="n">
        <v>0.2372916666666667</v>
      </c>
      <c r="AH43" t="n">
        <v>135670.8329788248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8.7781</v>
      </c>
      <c r="E44" t="n">
        <v>11.39</v>
      </c>
      <c r="F44" t="n">
        <v>8.02</v>
      </c>
      <c r="G44" t="n">
        <v>53.47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121.72</v>
      </c>
      <c r="Q44" t="n">
        <v>596.66</v>
      </c>
      <c r="R44" t="n">
        <v>32.55</v>
      </c>
      <c r="S44" t="n">
        <v>26.8</v>
      </c>
      <c r="T44" t="n">
        <v>2916.42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109.4011232980851</v>
      </c>
      <c r="AB44" t="n">
        <v>149.6874433333033</v>
      </c>
      <c r="AC44" t="n">
        <v>135.4014838292598</v>
      </c>
      <c r="AD44" t="n">
        <v>109401.1232980851</v>
      </c>
      <c r="AE44" t="n">
        <v>149687.4433333033</v>
      </c>
      <c r="AF44" t="n">
        <v>1.939739073063175e-06</v>
      </c>
      <c r="AG44" t="n">
        <v>0.2372916666666667</v>
      </c>
      <c r="AH44" t="n">
        <v>135401.4838292598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8.782400000000001</v>
      </c>
      <c r="E45" t="n">
        <v>11.39</v>
      </c>
      <c r="F45" t="n">
        <v>8.02</v>
      </c>
      <c r="G45" t="n">
        <v>53.44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121.32</v>
      </c>
      <c r="Q45" t="n">
        <v>596.64</v>
      </c>
      <c r="R45" t="n">
        <v>32.35</v>
      </c>
      <c r="S45" t="n">
        <v>26.8</v>
      </c>
      <c r="T45" t="n">
        <v>2818.28</v>
      </c>
      <c r="U45" t="n">
        <v>0.83</v>
      </c>
      <c r="V45" t="n">
        <v>0.96</v>
      </c>
      <c r="W45" t="n">
        <v>0.12</v>
      </c>
      <c r="X45" t="n">
        <v>0.16</v>
      </c>
      <c r="Y45" t="n">
        <v>1</v>
      </c>
      <c r="Z45" t="n">
        <v>10</v>
      </c>
      <c r="AA45" t="n">
        <v>109.1010086153954</v>
      </c>
      <c r="AB45" t="n">
        <v>149.276813184322</v>
      </c>
      <c r="AC45" t="n">
        <v>135.0300436453741</v>
      </c>
      <c r="AD45" t="n">
        <v>109101.0086153954</v>
      </c>
      <c r="AE45" t="n">
        <v>149276.813184322</v>
      </c>
      <c r="AF45" t="n">
        <v>1.940689264791929e-06</v>
      </c>
      <c r="AG45" t="n">
        <v>0.2372916666666667</v>
      </c>
      <c r="AH45" t="n">
        <v>135030.0436453741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8.7805</v>
      </c>
      <c r="E46" t="n">
        <v>11.39</v>
      </c>
      <c r="F46" t="n">
        <v>8.02</v>
      </c>
      <c r="G46" t="n">
        <v>53.45</v>
      </c>
      <c r="H46" t="n">
        <v>0.72</v>
      </c>
      <c r="I46" t="n">
        <v>9</v>
      </c>
      <c r="J46" t="n">
        <v>296.1</v>
      </c>
      <c r="K46" t="n">
        <v>60.56</v>
      </c>
      <c r="L46" t="n">
        <v>12</v>
      </c>
      <c r="M46" t="n">
        <v>7</v>
      </c>
      <c r="N46" t="n">
        <v>83.54000000000001</v>
      </c>
      <c r="O46" t="n">
        <v>36753.16</v>
      </c>
      <c r="P46" t="n">
        <v>120.48</v>
      </c>
      <c r="Q46" t="n">
        <v>596.61</v>
      </c>
      <c r="R46" t="n">
        <v>32.39</v>
      </c>
      <c r="S46" t="n">
        <v>26.8</v>
      </c>
      <c r="T46" t="n">
        <v>2839.93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108.6034257545338</v>
      </c>
      <c r="AB46" t="n">
        <v>148.5959983622851</v>
      </c>
      <c r="AC46" t="n">
        <v>134.4142048344226</v>
      </c>
      <c r="AD46" t="n">
        <v>108603.4257545338</v>
      </c>
      <c r="AE46" t="n">
        <v>148595.9983622851</v>
      </c>
      <c r="AF46" t="n">
        <v>1.940269412632712e-06</v>
      </c>
      <c r="AG46" t="n">
        <v>0.2372916666666667</v>
      </c>
      <c r="AH46" t="n">
        <v>134414.2048344226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8.8459</v>
      </c>
      <c r="E47" t="n">
        <v>11.3</v>
      </c>
      <c r="F47" t="n">
        <v>7.99</v>
      </c>
      <c r="G47" t="n">
        <v>59.89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119.14</v>
      </c>
      <c r="Q47" t="n">
        <v>596.61</v>
      </c>
      <c r="R47" t="n">
        <v>31.35</v>
      </c>
      <c r="S47" t="n">
        <v>26.8</v>
      </c>
      <c r="T47" t="n">
        <v>2320.54</v>
      </c>
      <c r="U47" t="n">
        <v>0.85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106.8715974941804</v>
      </c>
      <c r="AB47" t="n">
        <v>146.2264345336001</v>
      </c>
      <c r="AC47" t="n">
        <v>132.2707888518428</v>
      </c>
      <c r="AD47" t="n">
        <v>106871.5974941804</v>
      </c>
      <c r="AE47" t="n">
        <v>146226.4345336001</v>
      </c>
      <c r="AF47" t="n">
        <v>1.954721165902592e-06</v>
      </c>
      <c r="AG47" t="n">
        <v>0.2354166666666667</v>
      </c>
      <c r="AH47" t="n">
        <v>132270.7888518428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8.8659</v>
      </c>
      <c r="E48" t="n">
        <v>11.28</v>
      </c>
      <c r="F48" t="n">
        <v>7.96</v>
      </c>
      <c r="G48" t="n">
        <v>59.7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118.78</v>
      </c>
      <c r="Q48" t="n">
        <v>596.64</v>
      </c>
      <c r="R48" t="n">
        <v>30.41</v>
      </c>
      <c r="S48" t="n">
        <v>26.8</v>
      </c>
      <c r="T48" t="n">
        <v>1855.46</v>
      </c>
      <c r="U48" t="n">
        <v>0.88</v>
      </c>
      <c r="V48" t="n">
        <v>0.96</v>
      </c>
      <c r="W48" t="n">
        <v>0.12</v>
      </c>
      <c r="X48" t="n">
        <v>0.11</v>
      </c>
      <c r="Y48" t="n">
        <v>1</v>
      </c>
      <c r="Z48" t="n">
        <v>10</v>
      </c>
      <c r="AA48" t="n">
        <v>106.2979095510946</v>
      </c>
      <c r="AB48" t="n">
        <v>145.4414893805447</v>
      </c>
      <c r="AC48" t="n">
        <v>131.5607577625173</v>
      </c>
      <c r="AD48" t="n">
        <v>106297.9095510946</v>
      </c>
      <c r="AE48" t="n">
        <v>145441.4893805447</v>
      </c>
      <c r="AF48" t="n">
        <v>1.959140662315399e-06</v>
      </c>
      <c r="AG48" t="n">
        <v>0.235</v>
      </c>
      <c r="AH48" t="n">
        <v>131560.7577625173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8.8413</v>
      </c>
      <c r="E49" t="n">
        <v>11.31</v>
      </c>
      <c r="F49" t="n">
        <v>7.99</v>
      </c>
      <c r="G49" t="n">
        <v>59.94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119.08</v>
      </c>
      <c r="Q49" t="n">
        <v>596.61</v>
      </c>
      <c r="R49" t="n">
        <v>31.71</v>
      </c>
      <c r="S49" t="n">
        <v>26.8</v>
      </c>
      <c r="T49" t="n">
        <v>2503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106.8897960161867</v>
      </c>
      <c r="AB49" t="n">
        <v>146.2513345542712</v>
      </c>
      <c r="AC49" t="n">
        <v>132.2933124494885</v>
      </c>
      <c r="AD49" t="n">
        <v>106889.7960161867</v>
      </c>
      <c r="AE49" t="n">
        <v>146251.3345542712</v>
      </c>
      <c r="AF49" t="n">
        <v>1.953704681727646e-06</v>
      </c>
      <c r="AG49" t="n">
        <v>0.235625</v>
      </c>
      <c r="AH49" t="n">
        <v>132293.3124494885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8.831099999999999</v>
      </c>
      <c r="E50" t="n">
        <v>11.32</v>
      </c>
      <c r="F50" t="n">
        <v>8</v>
      </c>
      <c r="G50" t="n">
        <v>60.04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119.2</v>
      </c>
      <c r="Q50" t="n">
        <v>596.61</v>
      </c>
      <c r="R50" t="n">
        <v>32.13</v>
      </c>
      <c r="S50" t="n">
        <v>26.8</v>
      </c>
      <c r="T50" t="n">
        <v>2713.85</v>
      </c>
      <c r="U50" t="n">
        <v>0.83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107.1237944628545</v>
      </c>
      <c r="AB50" t="n">
        <v>146.5715015522849</v>
      </c>
      <c r="AC50" t="n">
        <v>132.582923158569</v>
      </c>
      <c r="AD50" t="n">
        <v>107123.7944628546</v>
      </c>
      <c r="AE50" t="n">
        <v>146571.5015522849</v>
      </c>
      <c r="AF50" t="n">
        <v>1.951450738557114e-06</v>
      </c>
      <c r="AG50" t="n">
        <v>0.2358333333333333</v>
      </c>
      <c r="AH50" t="n">
        <v>132582.923158569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8.835699999999999</v>
      </c>
      <c r="E51" t="n">
        <v>11.32</v>
      </c>
      <c r="F51" t="n">
        <v>8</v>
      </c>
      <c r="G51" t="n">
        <v>59.99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118.65</v>
      </c>
      <c r="Q51" t="n">
        <v>596.61</v>
      </c>
      <c r="R51" t="n">
        <v>31.85</v>
      </c>
      <c r="S51" t="n">
        <v>26.8</v>
      </c>
      <c r="T51" t="n">
        <v>2571.66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106.730662745376</v>
      </c>
      <c r="AB51" t="n">
        <v>146.0336013926836</v>
      </c>
      <c r="AC51" t="n">
        <v>132.0963594352523</v>
      </c>
      <c r="AD51" t="n">
        <v>106730.662745376</v>
      </c>
      <c r="AE51" t="n">
        <v>146033.6013926836</v>
      </c>
      <c r="AF51" t="n">
        <v>1.952467222732059e-06</v>
      </c>
      <c r="AG51" t="n">
        <v>0.2358333333333333</v>
      </c>
      <c r="AH51" t="n">
        <v>132096.3594352523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8.832000000000001</v>
      </c>
      <c r="E52" t="n">
        <v>11.32</v>
      </c>
      <c r="F52" t="n">
        <v>8</v>
      </c>
      <c r="G52" t="n">
        <v>60.03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117.95</v>
      </c>
      <c r="Q52" t="n">
        <v>596.64</v>
      </c>
      <c r="R52" t="n">
        <v>32.01</v>
      </c>
      <c r="S52" t="n">
        <v>26.8</v>
      </c>
      <c r="T52" t="n">
        <v>2655.11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106.3429450123908</v>
      </c>
      <c r="AB52" t="n">
        <v>145.5031088855145</v>
      </c>
      <c r="AC52" t="n">
        <v>131.6164963884163</v>
      </c>
      <c r="AD52" t="n">
        <v>106342.9450123908</v>
      </c>
      <c r="AE52" t="n">
        <v>145503.1088855145</v>
      </c>
      <c r="AF52" t="n">
        <v>1.951649615895691e-06</v>
      </c>
      <c r="AG52" t="n">
        <v>0.2358333333333333</v>
      </c>
      <c r="AH52" t="n">
        <v>131616.4963884163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8.8346</v>
      </c>
      <c r="E53" t="n">
        <v>11.32</v>
      </c>
      <c r="F53" t="n">
        <v>8</v>
      </c>
      <c r="G53" t="n">
        <v>60</v>
      </c>
      <c r="H53" t="n">
        <v>0.82</v>
      </c>
      <c r="I53" t="n">
        <v>8</v>
      </c>
      <c r="J53" t="n">
        <v>299.76</v>
      </c>
      <c r="K53" t="n">
        <v>60.56</v>
      </c>
      <c r="L53" t="n">
        <v>13.75</v>
      </c>
      <c r="M53" t="n">
        <v>6</v>
      </c>
      <c r="N53" t="n">
        <v>85.45</v>
      </c>
      <c r="O53" t="n">
        <v>37204.07</v>
      </c>
      <c r="P53" t="n">
        <v>117.01</v>
      </c>
      <c r="Q53" t="n">
        <v>596.61</v>
      </c>
      <c r="R53" t="n">
        <v>31.86</v>
      </c>
      <c r="S53" t="n">
        <v>26.8</v>
      </c>
      <c r="T53" t="n">
        <v>2577.18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105.7334089561515</v>
      </c>
      <c r="AB53" t="n">
        <v>144.6691147625353</v>
      </c>
      <c r="AC53" t="n">
        <v>130.8620974940159</v>
      </c>
      <c r="AD53" t="n">
        <v>105733.4089561515</v>
      </c>
      <c r="AE53" t="n">
        <v>144669.1147625353</v>
      </c>
      <c r="AF53" t="n">
        <v>1.952224150429355e-06</v>
      </c>
      <c r="AG53" t="n">
        <v>0.2358333333333333</v>
      </c>
      <c r="AH53" t="n">
        <v>130862.0974940159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8.8964</v>
      </c>
      <c r="E54" t="n">
        <v>11.24</v>
      </c>
      <c r="F54" t="n">
        <v>7.97</v>
      </c>
      <c r="G54" t="n">
        <v>68.34999999999999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116.31</v>
      </c>
      <c r="Q54" t="n">
        <v>596.61</v>
      </c>
      <c r="R54" t="n">
        <v>31.05</v>
      </c>
      <c r="S54" t="n">
        <v>26.8</v>
      </c>
      <c r="T54" t="n">
        <v>2178.72</v>
      </c>
      <c r="U54" t="n">
        <v>0.86</v>
      </c>
      <c r="V54" t="n">
        <v>0.96</v>
      </c>
      <c r="W54" t="n">
        <v>0.12</v>
      </c>
      <c r="X54" t="n">
        <v>0.12</v>
      </c>
      <c r="Y54" t="n">
        <v>1</v>
      </c>
      <c r="Z54" t="n">
        <v>10</v>
      </c>
      <c r="AA54" t="n">
        <v>104.4665251241887</v>
      </c>
      <c r="AB54" t="n">
        <v>142.9357084126746</v>
      </c>
      <c r="AC54" t="n">
        <v>129.2941250133342</v>
      </c>
      <c r="AD54" t="n">
        <v>104466.5251241887</v>
      </c>
      <c r="AE54" t="n">
        <v>142935.7084126745</v>
      </c>
      <c r="AF54" t="n">
        <v>1.96588039434493e-06</v>
      </c>
      <c r="AG54" t="n">
        <v>0.2341666666666667</v>
      </c>
      <c r="AH54" t="n">
        <v>129294.1250133342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8.902699999999999</v>
      </c>
      <c r="E55" t="n">
        <v>11.23</v>
      </c>
      <c r="F55" t="n">
        <v>7.97</v>
      </c>
      <c r="G55" t="n">
        <v>68.28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116.23</v>
      </c>
      <c r="Q55" t="n">
        <v>596.61</v>
      </c>
      <c r="R55" t="n">
        <v>30.75</v>
      </c>
      <c r="S55" t="n">
        <v>26.8</v>
      </c>
      <c r="T55" t="n">
        <v>2027.1</v>
      </c>
      <c r="U55" t="n">
        <v>0.87</v>
      </c>
      <c r="V55" t="n">
        <v>0.96</v>
      </c>
      <c r="W55" t="n">
        <v>0.12</v>
      </c>
      <c r="X55" t="n">
        <v>0.11</v>
      </c>
      <c r="Y55" t="n">
        <v>1</v>
      </c>
      <c r="Z55" t="n">
        <v>10</v>
      </c>
      <c r="AA55" t="n">
        <v>104.3446668349199</v>
      </c>
      <c r="AB55" t="n">
        <v>142.7689765252888</v>
      </c>
      <c r="AC55" t="n">
        <v>129.1433057832708</v>
      </c>
      <c r="AD55" t="n">
        <v>104344.6668349199</v>
      </c>
      <c r="AE55" t="n">
        <v>142768.9765252888</v>
      </c>
      <c r="AF55" t="n">
        <v>1.967272535714964e-06</v>
      </c>
      <c r="AG55" t="n">
        <v>0.2339583333333334</v>
      </c>
      <c r="AH55" t="n">
        <v>129143.3057832708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8.917299999999999</v>
      </c>
      <c r="E56" t="n">
        <v>11.21</v>
      </c>
      <c r="F56" t="n">
        <v>7.95</v>
      </c>
      <c r="G56" t="n">
        <v>68.12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115.35</v>
      </c>
      <c r="Q56" t="n">
        <v>596.61</v>
      </c>
      <c r="R56" t="n">
        <v>30.04</v>
      </c>
      <c r="S56" t="n">
        <v>26.8</v>
      </c>
      <c r="T56" t="n">
        <v>1672.11</v>
      </c>
      <c r="U56" t="n">
        <v>0.89</v>
      </c>
      <c r="V56" t="n">
        <v>0.97</v>
      </c>
      <c r="W56" t="n">
        <v>0.12</v>
      </c>
      <c r="X56" t="n">
        <v>0.09</v>
      </c>
      <c r="Y56" t="n">
        <v>1</v>
      </c>
      <c r="Z56" t="n">
        <v>10</v>
      </c>
      <c r="AA56" t="n">
        <v>103.5625502372581</v>
      </c>
      <c r="AB56" t="n">
        <v>141.6988500918194</v>
      </c>
      <c r="AC56" t="n">
        <v>128.1753107146795</v>
      </c>
      <c r="AD56" t="n">
        <v>103562.5502372581</v>
      </c>
      <c r="AE56" t="n">
        <v>141698.8500918194</v>
      </c>
      <c r="AF56" t="n">
        <v>1.970498768096313e-06</v>
      </c>
      <c r="AG56" t="n">
        <v>0.2335416666666667</v>
      </c>
      <c r="AH56" t="n">
        <v>128175.3107146795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8.895899999999999</v>
      </c>
      <c r="E57" t="n">
        <v>11.24</v>
      </c>
      <c r="F57" t="n">
        <v>7.97</v>
      </c>
      <c r="G57" t="n">
        <v>68.34999999999999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115.22</v>
      </c>
      <c r="Q57" t="n">
        <v>596.65</v>
      </c>
      <c r="R57" t="n">
        <v>31.15</v>
      </c>
      <c r="S57" t="n">
        <v>26.8</v>
      </c>
      <c r="T57" t="n">
        <v>2227.4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103.805453197392</v>
      </c>
      <c r="AB57" t="n">
        <v>142.0312006379968</v>
      </c>
      <c r="AC57" t="n">
        <v>128.4759421911867</v>
      </c>
      <c r="AD57" t="n">
        <v>103805.453197392</v>
      </c>
      <c r="AE57" t="n">
        <v>142031.2006379967</v>
      </c>
      <c r="AF57" t="n">
        <v>1.96576990693461e-06</v>
      </c>
      <c r="AG57" t="n">
        <v>0.2341666666666667</v>
      </c>
      <c r="AH57" t="n">
        <v>128475.9421911867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8.8889</v>
      </c>
      <c r="E58" t="n">
        <v>11.25</v>
      </c>
      <c r="F58" t="n">
        <v>7.98</v>
      </c>
      <c r="G58" t="n">
        <v>68.43000000000001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115.06</v>
      </c>
      <c r="Q58" t="n">
        <v>596.64</v>
      </c>
      <c r="R58" t="n">
        <v>31.44</v>
      </c>
      <c r="S58" t="n">
        <v>26.8</v>
      </c>
      <c r="T58" t="n">
        <v>2373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103.8265689181197</v>
      </c>
      <c r="AB58" t="n">
        <v>142.0600920986562</v>
      </c>
      <c r="AC58" t="n">
        <v>128.5020762913903</v>
      </c>
      <c r="AD58" t="n">
        <v>103826.5689181197</v>
      </c>
      <c r="AE58" t="n">
        <v>142060.0920986562</v>
      </c>
      <c r="AF58" t="n">
        <v>1.964223083190127e-06</v>
      </c>
      <c r="AG58" t="n">
        <v>0.234375</v>
      </c>
      <c r="AH58" t="n">
        <v>128502.0762913903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8.8909</v>
      </c>
      <c r="E59" t="n">
        <v>11.25</v>
      </c>
      <c r="F59" t="n">
        <v>7.98</v>
      </c>
      <c r="G59" t="n">
        <v>68.41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114.31</v>
      </c>
      <c r="Q59" t="n">
        <v>596.61</v>
      </c>
      <c r="R59" t="n">
        <v>31.26</v>
      </c>
      <c r="S59" t="n">
        <v>26.8</v>
      </c>
      <c r="T59" t="n">
        <v>2284.23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103.3447495827172</v>
      </c>
      <c r="AB59" t="n">
        <v>141.4008456275899</v>
      </c>
      <c r="AC59" t="n">
        <v>127.9057473782641</v>
      </c>
      <c r="AD59" t="n">
        <v>103344.7495827172</v>
      </c>
      <c r="AE59" t="n">
        <v>141400.8456275899</v>
      </c>
      <c r="AF59" t="n">
        <v>1.964665032831408e-06</v>
      </c>
      <c r="AG59" t="n">
        <v>0.234375</v>
      </c>
      <c r="AH59" t="n">
        <v>127905.7473782641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8.891999999999999</v>
      </c>
      <c r="E60" t="n">
        <v>11.25</v>
      </c>
      <c r="F60" t="n">
        <v>7.98</v>
      </c>
      <c r="G60" t="n">
        <v>68.40000000000001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113.32</v>
      </c>
      <c r="Q60" t="n">
        <v>596.67</v>
      </c>
      <c r="R60" t="n">
        <v>31.28</v>
      </c>
      <c r="S60" t="n">
        <v>26.8</v>
      </c>
      <c r="T60" t="n">
        <v>2290.97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102.726407790975</v>
      </c>
      <c r="AB60" t="n">
        <v>140.5548031088141</v>
      </c>
      <c r="AC60" t="n">
        <v>127.1404499700518</v>
      </c>
      <c r="AD60" t="n">
        <v>102726.407790975</v>
      </c>
      <c r="AE60" t="n">
        <v>140554.8031088141</v>
      </c>
      <c r="AF60" t="n">
        <v>1.964908105134112e-06</v>
      </c>
      <c r="AG60" t="n">
        <v>0.234375</v>
      </c>
      <c r="AH60" t="n">
        <v>127140.4499700518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8.889099999999999</v>
      </c>
      <c r="E61" t="n">
        <v>11.25</v>
      </c>
      <c r="F61" t="n">
        <v>7.98</v>
      </c>
      <c r="G61" t="n">
        <v>68.43000000000001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112.74</v>
      </c>
      <c r="Q61" t="n">
        <v>596.63</v>
      </c>
      <c r="R61" t="n">
        <v>31.35</v>
      </c>
      <c r="S61" t="n">
        <v>26.8</v>
      </c>
      <c r="T61" t="n">
        <v>2329.53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102.4039752094501</v>
      </c>
      <c r="AB61" t="n">
        <v>140.1136366260504</v>
      </c>
      <c r="AC61" t="n">
        <v>126.741387797222</v>
      </c>
      <c r="AD61" t="n">
        <v>102403.9752094501</v>
      </c>
      <c r="AE61" t="n">
        <v>140113.6366260504</v>
      </c>
      <c r="AF61" t="n">
        <v>1.964267278154255e-06</v>
      </c>
      <c r="AG61" t="n">
        <v>0.234375</v>
      </c>
      <c r="AH61" t="n">
        <v>126741.387797222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8.959199999999999</v>
      </c>
      <c r="E62" t="n">
        <v>11.16</v>
      </c>
      <c r="F62" t="n">
        <v>7.95</v>
      </c>
      <c r="G62" t="n">
        <v>79.47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4</v>
      </c>
      <c r="N62" t="n">
        <v>87.97</v>
      </c>
      <c r="O62" t="n">
        <v>37792.08</v>
      </c>
      <c r="P62" t="n">
        <v>111.18</v>
      </c>
      <c r="Q62" t="n">
        <v>596.61</v>
      </c>
      <c r="R62" t="n">
        <v>30.19</v>
      </c>
      <c r="S62" t="n">
        <v>26.8</v>
      </c>
      <c r="T62" t="n">
        <v>1753.96</v>
      </c>
      <c r="U62" t="n">
        <v>0.89</v>
      </c>
      <c r="V62" t="n">
        <v>0.97</v>
      </c>
      <c r="W62" t="n">
        <v>0.12</v>
      </c>
      <c r="X62" t="n">
        <v>0.09</v>
      </c>
      <c r="Y62" t="n">
        <v>1</v>
      </c>
      <c r="Z62" t="n">
        <v>10</v>
      </c>
      <c r="AA62" t="n">
        <v>100.5531472009851</v>
      </c>
      <c r="AB62" t="n">
        <v>137.5812520921009</v>
      </c>
      <c r="AC62" t="n">
        <v>124.4506904889677</v>
      </c>
      <c r="AD62" t="n">
        <v>100553.1472009851</v>
      </c>
      <c r="AE62" t="n">
        <v>137581.2520921009</v>
      </c>
      <c r="AF62" t="n">
        <v>1.979757613081144e-06</v>
      </c>
      <c r="AG62" t="n">
        <v>0.2325</v>
      </c>
      <c r="AH62" t="n">
        <v>124450.6904889677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8.9659</v>
      </c>
      <c r="E63" t="n">
        <v>11.15</v>
      </c>
      <c r="F63" t="n">
        <v>7.94</v>
      </c>
      <c r="G63" t="n">
        <v>79.39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4</v>
      </c>
      <c r="N63" t="n">
        <v>88.25</v>
      </c>
      <c r="O63" t="n">
        <v>37858.02</v>
      </c>
      <c r="P63" t="n">
        <v>111.33</v>
      </c>
      <c r="Q63" t="n">
        <v>596.61</v>
      </c>
      <c r="R63" t="n">
        <v>29.78</v>
      </c>
      <c r="S63" t="n">
        <v>26.8</v>
      </c>
      <c r="T63" t="n">
        <v>1547.07</v>
      </c>
      <c r="U63" t="n">
        <v>0.9</v>
      </c>
      <c r="V63" t="n">
        <v>0.97</v>
      </c>
      <c r="W63" t="n">
        <v>0.12</v>
      </c>
      <c r="X63" t="n">
        <v>0.09</v>
      </c>
      <c r="Y63" t="n">
        <v>1</v>
      </c>
      <c r="Z63" t="n">
        <v>10</v>
      </c>
      <c r="AA63" t="n">
        <v>100.531944771295</v>
      </c>
      <c r="AB63" t="n">
        <v>137.5522419924137</v>
      </c>
      <c r="AC63" t="n">
        <v>124.4244490724788</v>
      </c>
      <c r="AD63" t="n">
        <v>100531.944771295</v>
      </c>
      <c r="AE63" t="n">
        <v>137552.2419924137</v>
      </c>
      <c r="AF63" t="n">
        <v>1.981238144379435e-06</v>
      </c>
      <c r="AG63" t="n">
        <v>0.2322916666666667</v>
      </c>
      <c r="AH63" t="n">
        <v>124424.4490724788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8.9659</v>
      </c>
      <c r="E64" t="n">
        <v>11.15</v>
      </c>
      <c r="F64" t="n">
        <v>7.94</v>
      </c>
      <c r="G64" t="n">
        <v>79.39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111.28</v>
      </c>
      <c r="Q64" t="n">
        <v>596.61</v>
      </c>
      <c r="R64" t="n">
        <v>29.95</v>
      </c>
      <c r="S64" t="n">
        <v>26.8</v>
      </c>
      <c r="T64" t="n">
        <v>1632.19</v>
      </c>
      <c r="U64" t="n">
        <v>0.89</v>
      </c>
      <c r="V64" t="n">
        <v>0.97</v>
      </c>
      <c r="W64" t="n">
        <v>0.12</v>
      </c>
      <c r="X64" t="n">
        <v>0.09</v>
      </c>
      <c r="Y64" t="n">
        <v>1</v>
      </c>
      <c r="Z64" t="n">
        <v>10</v>
      </c>
      <c r="AA64" t="n">
        <v>100.5015966826092</v>
      </c>
      <c r="AB64" t="n">
        <v>137.5107183986106</v>
      </c>
      <c r="AC64" t="n">
        <v>124.3868884321895</v>
      </c>
      <c r="AD64" t="n">
        <v>100501.5966826092</v>
      </c>
      <c r="AE64" t="n">
        <v>137510.7183986106</v>
      </c>
      <c r="AF64" t="n">
        <v>1.981238144379435e-06</v>
      </c>
      <c r="AG64" t="n">
        <v>0.2322916666666667</v>
      </c>
      <c r="AH64" t="n">
        <v>124386.8884321895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8.946300000000001</v>
      </c>
      <c r="E65" t="n">
        <v>11.18</v>
      </c>
      <c r="F65" t="n">
        <v>7.96</v>
      </c>
      <c r="G65" t="n">
        <v>79.63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111.83</v>
      </c>
      <c r="Q65" t="n">
        <v>596.61</v>
      </c>
      <c r="R65" t="n">
        <v>30.79</v>
      </c>
      <c r="S65" t="n">
        <v>26.8</v>
      </c>
      <c r="T65" t="n">
        <v>2054.84</v>
      </c>
      <c r="U65" t="n">
        <v>0.87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101.1297878106919</v>
      </c>
      <c r="AB65" t="n">
        <v>138.3702372138895</v>
      </c>
      <c r="AC65" t="n">
        <v>125.1643759780807</v>
      </c>
      <c r="AD65" t="n">
        <v>101129.7878106919</v>
      </c>
      <c r="AE65" t="n">
        <v>138370.2372138895</v>
      </c>
      <c r="AF65" t="n">
        <v>1.976907037894884e-06</v>
      </c>
      <c r="AG65" t="n">
        <v>0.2329166666666667</v>
      </c>
      <c r="AH65" t="n">
        <v>125164.3759780807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8.954599999999999</v>
      </c>
      <c r="E66" t="n">
        <v>11.17</v>
      </c>
      <c r="F66" t="n">
        <v>7.95</v>
      </c>
      <c r="G66" t="n">
        <v>79.53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111.4</v>
      </c>
      <c r="Q66" t="n">
        <v>596.61</v>
      </c>
      <c r="R66" t="n">
        <v>30.4</v>
      </c>
      <c r="S66" t="n">
        <v>26.8</v>
      </c>
      <c r="T66" t="n">
        <v>1857.28</v>
      </c>
      <c r="U66" t="n">
        <v>0.88</v>
      </c>
      <c r="V66" t="n">
        <v>0.96</v>
      </c>
      <c r="W66" t="n">
        <v>0.12</v>
      </c>
      <c r="X66" t="n">
        <v>0.1</v>
      </c>
      <c r="Y66" t="n">
        <v>1</v>
      </c>
      <c r="Z66" t="n">
        <v>10</v>
      </c>
      <c r="AA66" t="n">
        <v>100.7380514891179</v>
      </c>
      <c r="AB66" t="n">
        <v>137.8342462965255</v>
      </c>
      <c r="AC66" t="n">
        <v>124.6795392816018</v>
      </c>
      <c r="AD66" t="n">
        <v>100738.0514891179</v>
      </c>
      <c r="AE66" t="n">
        <v>137834.2462965256</v>
      </c>
      <c r="AF66" t="n">
        <v>1.978741128906199e-06</v>
      </c>
      <c r="AG66" t="n">
        <v>0.2327083333333333</v>
      </c>
      <c r="AH66" t="n">
        <v>124679.5392816018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8.951700000000001</v>
      </c>
      <c r="E67" t="n">
        <v>11.17</v>
      </c>
      <c r="F67" t="n">
        <v>7.96</v>
      </c>
      <c r="G67" t="n">
        <v>79.56999999999999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111.01</v>
      </c>
      <c r="Q67" t="n">
        <v>596.61</v>
      </c>
      <c r="R67" t="n">
        <v>30.55</v>
      </c>
      <c r="S67" t="n">
        <v>26.8</v>
      </c>
      <c r="T67" t="n">
        <v>1933.45</v>
      </c>
      <c r="U67" t="n">
        <v>0.88</v>
      </c>
      <c r="V67" t="n">
        <v>0.96</v>
      </c>
      <c r="W67" t="n">
        <v>0.12</v>
      </c>
      <c r="X67" t="n">
        <v>0.1</v>
      </c>
      <c r="Y67" t="n">
        <v>1</v>
      </c>
      <c r="Z67" t="n">
        <v>10</v>
      </c>
      <c r="AA67" t="n">
        <v>100.570972867933</v>
      </c>
      <c r="AB67" t="n">
        <v>137.6056419560319</v>
      </c>
      <c r="AC67" t="n">
        <v>124.4727526185166</v>
      </c>
      <c r="AD67" t="n">
        <v>100570.972867933</v>
      </c>
      <c r="AE67" t="n">
        <v>137605.6419560319</v>
      </c>
      <c r="AF67" t="n">
        <v>1.978100301926342e-06</v>
      </c>
      <c r="AG67" t="n">
        <v>0.2327083333333333</v>
      </c>
      <c r="AH67" t="n">
        <v>124472.7526185166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8.9519</v>
      </c>
      <c r="E68" t="n">
        <v>11.17</v>
      </c>
      <c r="F68" t="n">
        <v>7.96</v>
      </c>
      <c r="G68" t="n">
        <v>79.56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110.74</v>
      </c>
      <c r="Q68" t="n">
        <v>596.62</v>
      </c>
      <c r="R68" t="n">
        <v>30.45</v>
      </c>
      <c r="S68" t="n">
        <v>26.8</v>
      </c>
      <c r="T68" t="n">
        <v>1882.09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100.4046491812001</v>
      </c>
      <c r="AB68" t="n">
        <v>137.3780705501609</v>
      </c>
      <c r="AC68" t="n">
        <v>124.2669003082234</v>
      </c>
      <c r="AD68" t="n">
        <v>100404.6491812001</v>
      </c>
      <c r="AE68" t="n">
        <v>137378.0705501609</v>
      </c>
      <c r="AF68" t="n">
        <v>1.97814449689047e-06</v>
      </c>
      <c r="AG68" t="n">
        <v>0.2327083333333333</v>
      </c>
      <c r="AH68" t="n">
        <v>124266.9003082234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8.9521</v>
      </c>
      <c r="E69" t="n">
        <v>11.17</v>
      </c>
      <c r="F69" t="n">
        <v>7.96</v>
      </c>
      <c r="G69" t="n">
        <v>79.56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110.07</v>
      </c>
      <c r="Q69" t="n">
        <v>596.61</v>
      </c>
      <c r="R69" t="n">
        <v>30.35</v>
      </c>
      <c r="S69" t="n">
        <v>26.8</v>
      </c>
      <c r="T69" t="n">
        <v>1830.58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99.99517395490575</v>
      </c>
      <c r="AB69" t="n">
        <v>136.8178084807732</v>
      </c>
      <c r="AC69" t="n">
        <v>123.7601088644051</v>
      </c>
      <c r="AD69" t="n">
        <v>99995.17395490575</v>
      </c>
      <c r="AE69" t="n">
        <v>136817.8084807732</v>
      </c>
      <c r="AF69" t="n">
        <v>1.978188691854598e-06</v>
      </c>
      <c r="AG69" t="n">
        <v>0.2327083333333333</v>
      </c>
      <c r="AH69" t="n">
        <v>123760.1088644051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8.9621</v>
      </c>
      <c r="E70" t="n">
        <v>11.16</v>
      </c>
      <c r="F70" t="n">
        <v>7.94</v>
      </c>
      <c r="G70" t="n">
        <v>79.44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109.22</v>
      </c>
      <c r="Q70" t="n">
        <v>596.61</v>
      </c>
      <c r="R70" t="n">
        <v>29.96</v>
      </c>
      <c r="S70" t="n">
        <v>26.8</v>
      </c>
      <c r="T70" t="n">
        <v>1639.49</v>
      </c>
      <c r="U70" t="n">
        <v>0.89</v>
      </c>
      <c r="V70" t="n">
        <v>0.97</v>
      </c>
      <c r="W70" t="n">
        <v>0.12</v>
      </c>
      <c r="X70" t="n">
        <v>0.09</v>
      </c>
      <c r="Y70" t="n">
        <v>1</v>
      </c>
      <c r="Z70" t="n">
        <v>10</v>
      </c>
      <c r="AA70" t="n">
        <v>99.29312651861427</v>
      </c>
      <c r="AB70" t="n">
        <v>135.8572362062927</v>
      </c>
      <c r="AC70" t="n">
        <v>122.891212259629</v>
      </c>
      <c r="AD70" t="n">
        <v>99293.12651861427</v>
      </c>
      <c r="AE70" t="n">
        <v>135857.2362062927</v>
      </c>
      <c r="AF70" t="n">
        <v>1.980398440061002e-06</v>
      </c>
      <c r="AG70" t="n">
        <v>0.2325</v>
      </c>
      <c r="AH70" t="n">
        <v>122891.212259629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8.957700000000001</v>
      </c>
      <c r="E71" t="n">
        <v>11.16</v>
      </c>
      <c r="F71" t="n">
        <v>7.95</v>
      </c>
      <c r="G71" t="n">
        <v>79.48999999999999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1</v>
      </c>
      <c r="N71" t="n">
        <v>90.56999999999999</v>
      </c>
      <c r="O71" t="n">
        <v>38390.02</v>
      </c>
      <c r="P71" t="n">
        <v>109.27</v>
      </c>
      <c r="Q71" t="n">
        <v>596.61</v>
      </c>
      <c r="R71" t="n">
        <v>30.1</v>
      </c>
      <c r="S71" t="n">
        <v>26.8</v>
      </c>
      <c r="T71" t="n">
        <v>1707.62</v>
      </c>
      <c r="U71" t="n">
        <v>0.89</v>
      </c>
      <c r="V71" t="n">
        <v>0.97</v>
      </c>
      <c r="W71" t="n">
        <v>0.12</v>
      </c>
      <c r="X71" t="n">
        <v>0.1</v>
      </c>
      <c r="Y71" t="n">
        <v>1</v>
      </c>
      <c r="Z71" t="n">
        <v>10</v>
      </c>
      <c r="AA71" t="n">
        <v>99.40918337667058</v>
      </c>
      <c r="AB71" t="n">
        <v>136.0160303195525</v>
      </c>
      <c r="AC71" t="n">
        <v>123.0348512855883</v>
      </c>
      <c r="AD71" t="n">
        <v>99409.18337667058</v>
      </c>
      <c r="AE71" t="n">
        <v>136016.0303195525</v>
      </c>
      <c r="AF71" t="n">
        <v>1.979426150850184e-06</v>
      </c>
      <c r="AG71" t="n">
        <v>0.2325</v>
      </c>
      <c r="AH71" t="n">
        <v>123034.8512855883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8.956099999999999</v>
      </c>
      <c r="E72" t="n">
        <v>11.17</v>
      </c>
      <c r="F72" t="n">
        <v>7.95</v>
      </c>
      <c r="G72" t="n">
        <v>79.51000000000001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0</v>
      </c>
      <c r="N72" t="n">
        <v>90.86</v>
      </c>
      <c r="O72" t="n">
        <v>38457.09</v>
      </c>
      <c r="P72" t="n">
        <v>109.48</v>
      </c>
      <c r="Q72" t="n">
        <v>596.61</v>
      </c>
      <c r="R72" t="n">
        <v>30.1</v>
      </c>
      <c r="S72" t="n">
        <v>26.8</v>
      </c>
      <c r="T72" t="n">
        <v>1709.82</v>
      </c>
      <c r="U72" t="n">
        <v>0.89</v>
      </c>
      <c r="V72" t="n">
        <v>0.97</v>
      </c>
      <c r="W72" t="n">
        <v>0.12</v>
      </c>
      <c r="X72" t="n">
        <v>0.1</v>
      </c>
      <c r="Y72" t="n">
        <v>1</v>
      </c>
      <c r="Z72" t="n">
        <v>10</v>
      </c>
      <c r="AA72" t="n">
        <v>99.5549815643873</v>
      </c>
      <c r="AB72" t="n">
        <v>136.2155178321485</v>
      </c>
      <c r="AC72" t="n">
        <v>123.2152999899647</v>
      </c>
      <c r="AD72" t="n">
        <v>99554.9815643873</v>
      </c>
      <c r="AE72" t="n">
        <v>136215.5178321485</v>
      </c>
      <c r="AF72" t="n">
        <v>1.979072591137159e-06</v>
      </c>
      <c r="AG72" t="n">
        <v>0.2327083333333333</v>
      </c>
      <c r="AH72" t="n">
        <v>123215.2999899647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9.299200000000001</v>
      </c>
      <c r="E2" t="n">
        <v>10.75</v>
      </c>
      <c r="F2" t="n">
        <v>8.470000000000001</v>
      </c>
      <c r="G2" t="n">
        <v>14.52</v>
      </c>
      <c r="H2" t="n">
        <v>0.28</v>
      </c>
      <c r="I2" t="n">
        <v>35</v>
      </c>
      <c r="J2" t="n">
        <v>61.76</v>
      </c>
      <c r="K2" t="n">
        <v>28.92</v>
      </c>
      <c r="L2" t="n">
        <v>1</v>
      </c>
      <c r="M2" t="n">
        <v>33</v>
      </c>
      <c r="N2" t="n">
        <v>6.84</v>
      </c>
      <c r="O2" t="n">
        <v>7851.41</v>
      </c>
      <c r="P2" t="n">
        <v>47.12</v>
      </c>
      <c r="Q2" t="n">
        <v>596.7</v>
      </c>
      <c r="R2" t="n">
        <v>46.9</v>
      </c>
      <c r="S2" t="n">
        <v>26.8</v>
      </c>
      <c r="T2" t="n">
        <v>9964.4</v>
      </c>
      <c r="U2" t="n">
        <v>0.57</v>
      </c>
      <c r="V2" t="n">
        <v>0.91</v>
      </c>
      <c r="W2" t="n">
        <v>0.14</v>
      </c>
      <c r="X2" t="n">
        <v>0.62</v>
      </c>
      <c r="Y2" t="n">
        <v>1</v>
      </c>
      <c r="Z2" t="n">
        <v>10</v>
      </c>
      <c r="AA2" t="n">
        <v>45.58563713648341</v>
      </c>
      <c r="AB2" t="n">
        <v>62.37227982649092</v>
      </c>
      <c r="AC2" t="n">
        <v>56.41955697990814</v>
      </c>
      <c r="AD2" t="n">
        <v>45585.6371364834</v>
      </c>
      <c r="AE2" t="n">
        <v>62372.27982649091</v>
      </c>
      <c r="AF2" t="n">
        <v>2.602245793536872e-06</v>
      </c>
      <c r="AG2" t="n">
        <v>0.2239583333333333</v>
      </c>
      <c r="AH2" t="n">
        <v>56419.55697990813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9.469200000000001</v>
      </c>
      <c r="E3" t="n">
        <v>10.56</v>
      </c>
      <c r="F3" t="n">
        <v>8.390000000000001</v>
      </c>
      <c r="G3" t="n">
        <v>18.64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17</v>
      </c>
      <c r="N3" t="n">
        <v>6.88</v>
      </c>
      <c r="O3" t="n">
        <v>7887.12</v>
      </c>
      <c r="P3" t="n">
        <v>44.38</v>
      </c>
      <c r="Q3" t="n">
        <v>596.67</v>
      </c>
      <c r="R3" t="n">
        <v>43.67</v>
      </c>
      <c r="S3" t="n">
        <v>26.8</v>
      </c>
      <c r="T3" t="n">
        <v>8387.879999999999</v>
      </c>
      <c r="U3" t="n">
        <v>0.61</v>
      </c>
      <c r="V3" t="n">
        <v>0.91</v>
      </c>
      <c r="W3" t="n">
        <v>0.16</v>
      </c>
      <c r="X3" t="n">
        <v>0.54</v>
      </c>
      <c r="Y3" t="n">
        <v>1</v>
      </c>
      <c r="Z3" t="n">
        <v>10</v>
      </c>
      <c r="AA3" t="n">
        <v>43.07777340259953</v>
      </c>
      <c r="AB3" t="n">
        <v>58.94091002665331</v>
      </c>
      <c r="AC3" t="n">
        <v>53.31567229780818</v>
      </c>
      <c r="AD3" t="n">
        <v>43077.77340259953</v>
      </c>
      <c r="AE3" t="n">
        <v>58940.91002665331</v>
      </c>
      <c r="AF3" t="n">
        <v>2.649817819614521e-06</v>
      </c>
      <c r="AG3" t="n">
        <v>0.22</v>
      </c>
      <c r="AH3" t="n">
        <v>53315.67229780817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9.5261</v>
      </c>
      <c r="E4" t="n">
        <v>10.5</v>
      </c>
      <c r="F4" t="n">
        <v>8.35</v>
      </c>
      <c r="G4" t="n">
        <v>20.05</v>
      </c>
      <c r="H4" t="n">
        <v>0.42</v>
      </c>
      <c r="I4" t="n">
        <v>25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43.5</v>
      </c>
      <c r="Q4" t="n">
        <v>596.64</v>
      </c>
      <c r="R4" t="n">
        <v>41.95</v>
      </c>
      <c r="S4" t="n">
        <v>26.8</v>
      </c>
      <c r="T4" t="n">
        <v>7536.32</v>
      </c>
      <c r="U4" t="n">
        <v>0.64</v>
      </c>
      <c r="V4" t="n">
        <v>0.92</v>
      </c>
      <c r="W4" t="n">
        <v>0.18</v>
      </c>
      <c r="X4" t="n">
        <v>0.5</v>
      </c>
      <c r="Y4" t="n">
        <v>1</v>
      </c>
      <c r="Z4" t="n">
        <v>10</v>
      </c>
      <c r="AA4" t="n">
        <v>42.25600481565542</v>
      </c>
      <c r="AB4" t="n">
        <v>57.81652999212555</v>
      </c>
      <c r="AC4" t="n">
        <v>52.2986015156981</v>
      </c>
      <c r="AD4" t="n">
        <v>42256.00481565542</v>
      </c>
      <c r="AE4" t="n">
        <v>57816.52999212555</v>
      </c>
      <c r="AF4" t="n">
        <v>2.665740456578157e-06</v>
      </c>
      <c r="AG4" t="n">
        <v>0.21875</v>
      </c>
      <c r="AH4" t="n">
        <v>52298.6015156981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6.6953</v>
      </c>
      <c r="E2" t="n">
        <v>14.94</v>
      </c>
      <c r="F2" t="n">
        <v>9.619999999999999</v>
      </c>
      <c r="G2" t="n">
        <v>6.63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119.39</v>
      </c>
      <c r="Q2" t="n">
        <v>596.87</v>
      </c>
      <c r="R2" t="n">
        <v>82.31</v>
      </c>
      <c r="S2" t="n">
        <v>26.8</v>
      </c>
      <c r="T2" t="n">
        <v>27408.33</v>
      </c>
      <c r="U2" t="n">
        <v>0.33</v>
      </c>
      <c r="V2" t="n">
        <v>0.8</v>
      </c>
      <c r="W2" t="n">
        <v>0.24</v>
      </c>
      <c r="X2" t="n">
        <v>1.76</v>
      </c>
      <c r="Y2" t="n">
        <v>1</v>
      </c>
      <c r="Z2" t="n">
        <v>10</v>
      </c>
      <c r="AA2" t="n">
        <v>140.1648081422469</v>
      </c>
      <c r="AB2" t="n">
        <v>191.7796741350534</v>
      </c>
      <c r="AC2" t="n">
        <v>173.4764912001212</v>
      </c>
      <c r="AD2" t="n">
        <v>140164.8081422469</v>
      </c>
      <c r="AE2" t="n">
        <v>191779.6741350534</v>
      </c>
      <c r="AF2" t="n">
        <v>1.602155691501242e-06</v>
      </c>
      <c r="AG2" t="n">
        <v>0.31125</v>
      </c>
      <c r="AH2" t="n">
        <v>173476.4912001212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7.2636</v>
      </c>
      <c r="E3" t="n">
        <v>13.77</v>
      </c>
      <c r="F3" t="n">
        <v>9.16</v>
      </c>
      <c r="G3" t="n">
        <v>8.33</v>
      </c>
      <c r="H3" t="n">
        <v>0.13</v>
      </c>
      <c r="I3" t="n">
        <v>66</v>
      </c>
      <c r="J3" t="n">
        <v>168.25</v>
      </c>
      <c r="K3" t="n">
        <v>51.39</v>
      </c>
      <c r="L3" t="n">
        <v>1.25</v>
      </c>
      <c r="M3" t="n">
        <v>64</v>
      </c>
      <c r="N3" t="n">
        <v>30.6</v>
      </c>
      <c r="O3" t="n">
        <v>20984.25</v>
      </c>
      <c r="P3" t="n">
        <v>112.91</v>
      </c>
      <c r="Q3" t="n">
        <v>596.78</v>
      </c>
      <c r="R3" t="n">
        <v>67.84999999999999</v>
      </c>
      <c r="S3" t="n">
        <v>26.8</v>
      </c>
      <c r="T3" t="n">
        <v>20283.83</v>
      </c>
      <c r="U3" t="n">
        <v>0.39</v>
      </c>
      <c r="V3" t="n">
        <v>0.84</v>
      </c>
      <c r="W3" t="n">
        <v>0.21</v>
      </c>
      <c r="X3" t="n">
        <v>1.3</v>
      </c>
      <c r="Y3" t="n">
        <v>1</v>
      </c>
      <c r="Z3" t="n">
        <v>10</v>
      </c>
      <c r="AA3" t="n">
        <v>122.6987680894639</v>
      </c>
      <c r="AB3" t="n">
        <v>167.8818675875431</v>
      </c>
      <c r="AC3" t="n">
        <v>151.8594577687156</v>
      </c>
      <c r="AD3" t="n">
        <v>122698.7680894639</v>
      </c>
      <c r="AE3" t="n">
        <v>167881.8675875431</v>
      </c>
      <c r="AF3" t="n">
        <v>1.738147369167689e-06</v>
      </c>
      <c r="AG3" t="n">
        <v>0.286875</v>
      </c>
      <c r="AH3" t="n">
        <v>151859.4577687156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7.6589</v>
      </c>
      <c r="E4" t="n">
        <v>13.06</v>
      </c>
      <c r="F4" t="n">
        <v>8.890000000000001</v>
      </c>
      <c r="G4" t="n">
        <v>10.06</v>
      </c>
      <c r="H4" t="n">
        <v>0.16</v>
      </c>
      <c r="I4" t="n">
        <v>53</v>
      </c>
      <c r="J4" t="n">
        <v>168.61</v>
      </c>
      <c r="K4" t="n">
        <v>51.39</v>
      </c>
      <c r="L4" t="n">
        <v>1.5</v>
      </c>
      <c r="M4" t="n">
        <v>51</v>
      </c>
      <c r="N4" t="n">
        <v>30.71</v>
      </c>
      <c r="O4" t="n">
        <v>21028.94</v>
      </c>
      <c r="P4" t="n">
        <v>108.8</v>
      </c>
      <c r="Q4" t="n">
        <v>596.67</v>
      </c>
      <c r="R4" t="n">
        <v>59.48</v>
      </c>
      <c r="S4" t="n">
        <v>26.8</v>
      </c>
      <c r="T4" t="n">
        <v>16163.53</v>
      </c>
      <c r="U4" t="n">
        <v>0.45</v>
      </c>
      <c r="V4" t="n">
        <v>0.86</v>
      </c>
      <c r="W4" t="n">
        <v>0.19</v>
      </c>
      <c r="X4" t="n">
        <v>1.03</v>
      </c>
      <c r="Y4" t="n">
        <v>1</v>
      </c>
      <c r="Z4" t="n">
        <v>10</v>
      </c>
      <c r="AA4" t="n">
        <v>112.543283176437</v>
      </c>
      <c r="AB4" t="n">
        <v>153.9866851011725</v>
      </c>
      <c r="AC4" t="n">
        <v>139.2904119968286</v>
      </c>
      <c r="AD4" t="n">
        <v>112543.283176437</v>
      </c>
      <c r="AE4" t="n">
        <v>153986.6851011725</v>
      </c>
      <c r="AF4" t="n">
        <v>1.832740911630377e-06</v>
      </c>
      <c r="AG4" t="n">
        <v>0.2720833333333333</v>
      </c>
      <c r="AH4" t="n">
        <v>139290.4119968286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7.9208</v>
      </c>
      <c r="E5" t="n">
        <v>12.62</v>
      </c>
      <c r="F5" t="n">
        <v>8.73</v>
      </c>
      <c r="G5" t="n">
        <v>11.64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43</v>
      </c>
      <c r="N5" t="n">
        <v>30.83</v>
      </c>
      <c r="O5" t="n">
        <v>21073.68</v>
      </c>
      <c r="P5" t="n">
        <v>106.09</v>
      </c>
      <c r="Q5" t="n">
        <v>596.65</v>
      </c>
      <c r="R5" t="n">
        <v>54.5</v>
      </c>
      <c r="S5" t="n">
        <v>26.8</v>
      </c>
      <c r="T5" t="n">
        <v>13714.44</v>
      </c>
      <c r="U5" t="n">
        <v>0.49</v>
      </c>
      <c r="V5" t="n">
        <v>0.88</v>
      </c>
      <c r="W5" t="n">
        <v>0.18</v>
      </c>
      <c r="X5" t="n">
        <v>0.87</v>
      </c>
      <c r="Y5" t="n">
        <v>1</v>
      </c>
      <c r="Z5" t="n">
        <v>10</v>
      </c>
      <c r="AA5" t="n">
        <v>106.4481133199938</v>
      </c>
      <c r="AB5" t="n">
        <v>145.6470048036751</v>
      </c>
      <c r="AC5" t="n">
        <v>131.7466590821069</v>
      </c>
      <c r="AD5" t="n">
        <v>106448.1133199938</v>
      </c>
      <c r="AE5" t="n">
        <v>145647.0048036751</v>
      </c>
      <c r="AF5" t="n">
        <v>1.895412423826123e-06</v>
      </c>
      <c r="AG5" t="n">
        <v>0.2629166666666666</v>
      </c>
      <c r="AH5" t="n">
        <v>131746.6590821069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8.1943</v>
      </c>
      <c r="E6" t="n">
        <v>12.2</v>
      </c>
      <c r="F6" t="n">
        <v>8.539999999999999</v>
      </c>
      <c r="G6" t="n">
        <v>13.49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103.06</v>
      </c>
      <c r="Q6" t="n">
        <v>596.62</v>
      </c>
      <c r="R6" t="n">
        <v>48.44</v>
      </c>
      <c r="S6" t="n">
        <v>26.8</v>
      </c>
      <c r="T6" t="n">
        <v>10719.46</v>
      </c>
      <c r="U6" t="n">
        <v>0.55</v>
      </c>
      <c r="V6" t="n">
        <v>0.9</v>
      </c>
      <c r="W6" t="n">
        <v>0.17</v>
      </c>
      <c r="X6" t="n">
        <v>0.6899999999999999</v>
      </c>
      <c r="Y6" t="n">
        <v>1</v>
      </c>
      <c r="Z6" t="n">
        <v>10</v>
      </c>
      <c r="AA6" t="n">
        <v>100.2886127448861</v>
      </c>
      <c r="AB6" t="n">
        <v>137.2193043788299</v>
      </c>
      <c r="AC6" t="n">
        <v>124.1232865574544</v>
      </c>
      <c r="AD6" t="n">
        <v>100288.6127448861</v>
      </c>
      <c r="AE6" t="n">
        <v>137219.3043788299</v>
      </c>
      <c r="AF6" t="n">
        <v>1.960859764740733e-06</v>
      </c>
      <c r="AG6" t="n">
        <v>0.2541666666666667</v>
      </c>
      <c r="AH6" t="n">
        <v>124123.2865574544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8.161199999999999</v>
      </c>
      <c r="E7" t="n">
        <v>12.25</v>
      </c>
      <c r="F7" t="n">
        <v>8.69</v>
      </c>
      <c r="G7" t="n">
        <v>14.9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104.38</v>
      </c>
      <c r="Q7" t="n">
        <v>596.67</v>
      </c>
      <c r="R7" t="n">
        <v>55.01</v>
      </c>
      <c r="S7" t="n">
        <v>26.8</v>
      </c>
      <c r="T7" t="n">
        <v>14016.24</v>
      </c>
      <c r="U7" t="n">
        <v>0.49</v>
      </c>
      <c r="V7" t="n">
        <v>0.88</v>
      </c>
      <c r="W7" t="n">
        <v>0.14</v>
      </c>
      <c r="X7" t="n">
        <v>0.84</v>
      </c>
      <c r="Y7" t="n">
        <v>1</v>
      </c>
      <c r="Z7" t="n">
        <v>10</v>
      </c>
      <c r="AA7" t="n">
        <v>102.0833616121315</v>
      </c>
      <c r="AB7" t="n">
        <v>139.6749589577256</v>
      </c>
      <c r="AC7" t="n">
        <v>126.3445769098739</v>
      </c>
      <c r="AD7" t="n">
        <v>102083.3616121315</v>
      </c>
      <c r="AE7" t="n">
        <v>139674.9589577256</v>
      </c>
      <c r="AF7" t="n">
        <v>1.9529390810688e-06</v>
      </c>
      <c r="AG7" t="n">
        <v>0.2552083333333333</v>
      </c>
      <c r="AH7" t="n">
        <v>126344.5769098739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8.4382</v>
      </c>
      <c r="E8" t="n">
        <v>11.85</v>
      </c>
      <c r="F8" t="n">
        <v>8.460000000000001</v>
      </c>
      <c r="G8" t="n">
        <v>16.92</v>
      </c>
      <c r="H8" t="n">
        <v>0.26</v>
      </c>
      <c r="I8" t="n">
        <v>30</v>
      </c>
      <c r="J8" t="n">
        <v>170.06</v>
      </c>
      <c r="K8" t="n">
        <v>51.39</v>
      </c>
      <c r="L8" t="n">
        <v>2.5</v>
      </c>
      <c r="M8" t="n">
        <v>28</v>
      </c>
      <c r="N8" t="n">
        <v>31.17</v>
      </c>
      <c r="O8" t="n">
        <v>21208.12</v>
      </c>
      <c r="P8" t="n">
        <v>100.61</v>
      </c>
      <c r="Q8" t="n">
        <v>596.6900000000001</v>
      </c>
      <c r="R8" t="n">
        <v>46.33</v>
      </c>
      <c r="S8" t="n">
        <v>26.8</v>
      </c>
      <c r="T8" t="n">
        <v>9704.91</v>
      </c>
      <c r="U8" t="n">
        <v>0.58</v>
      </c>
      <c r="V8" t="n">
        <v>0.91</v>
      </c>
      <c r="W8" t="n">
        <v>0.16</v>
      </c>
      <c r="X8" t="n">
        <v>0.61</v>
      </c>
      <c r="Y8" t="n">
        <v>1</v>
      </c>
      <c r="Z8" t="n">
        <v>10</v>
      </c>
      <c r="AA8" t="n">
        <v>95.59187567342211</v>
      </c>
      <c r="AB8" t="n">
        <v>130.7930215122403</v>
      </c>
      <c r="AC8" t="n">
        <v>118.3103191083054</v>
      </c>
      <c r="AD8" t="n">
        <v>95591.87567342211</v>
      </c>
      <c r="AE8" t="n">
        <v>130793.0215122403</v>
      </c>
      <c r="AF8" t="n">
        <v>2.019223956510654e-06</v>
      </c>
      <c r="AG8" t="n">
        <v>0.246875</v>
      </c>
      <c r="AH8" t="n">
        <v>118310.3191083054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8.5663</v>
      </c>
      <c r="E9" t="n">
        <v>11.67</v>
      </c>
      <c r="F9" t="n">
        <v>8.390000000000001</v>
      </c>
      <c r="G9" t="n">
        <v>18.64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99.12</v>
      </c>
      <c r="Q9" t="n">
        <v>596.6900000000001</v>
      </c>
      <c r="R9" t="n">
        <v>43.8</v>
      </c>
      <c r="S9" t="n">
        <v>26.8</v>
      </c>
      <c r="T9" t="n">
        <v>8450.780000000001</v>
      </c>
      <c r="U9" t="n">
        <v>0.61</v>
      </c>
      <c r="V9" t="n">
        <v>0.92</v>
      </c>
      <c r="W9" t="n">
        <v>0.15</v>
      </c>
      <c r="X9" t="n">
        <v>0.53</v>
      </c>
      <c r="Y9" t="n">
        <v>1</v>
      </c>
      <c r="Z9" t="n">
        <v>10</v>
      </c>
      <c r="AA9" t="n">
        <v>93.01131998247324</v>
      </c>
      <c r="AB9" t="n">
        <v>127.2621913698036</v>
      </c>
      <c r="AC9" t="n">
        <v>115.1164664391106</v>
      </c>
      <c r="AD9" t="n">
        <v>93011.31998247324</v>
      </c>
      <c r="AE9" t="n">
        <v>127262.1913698036</v>
      </c>
      <c r="AF9" t="n">
        <v>2.049877720207771e-06</v>
      </c>
      <c r="AG9" t="n">
        <v>0.243125</v>
      </c>
      <c r="AH9" t="n">
        <v>115116.4664391105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8.649100000000001</v>
      </c>
      <c r="E10" t="n">
        <v>11.56</v>
      </c>
      <c r="F10" t="n">
        <v>8.34</v>
      </c>
      <c r="G10" t="n">
        <v>20.02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97.90000000000001</v>
      </c>
      <c r="Q10" t="n">
        <v>596.76</v>
      </c>
      <c r="R10" t="n">
        <v>42.52</v>
      </c>
      <c r="S10" t="n">
        <v>26.8</v>
      </c>
      <c r="T10" t="n">
        <v>7820.85</v>
      </c>
      <c r="U10" t="n">
        <v>0.63</v>
      </c>
      <c r="V10" t="n">
        <v>0.92</v>
      </c>
      <c r="W10" t="n">
        <v>0.15</v>
      </c>
      <c r="X10" t="n">
        <v>0.49</v>
      </c>
      <c r="Y10" t="n">
        <v>1</v>
      </c>
      <c r="Z10" t="n">
        <v>10</v>
      </c>
      <c r="AA10" t="n">
        <v>91.20727027584013</v>
      </c>
      <c r="AB10" t="n">
        <v>124.7938109721335</v>
      </c>
      <c r="AC10" t="n">
        <v>112.8836648021996</v>
      </c>
      <c r="AD10" t="n">
        <v>91207.27027584013</v>
      </c>
      <c r="AE10" t="n">
        <v>124793.8109721335</v>
      </c>
      <c r="AF10" t="n">
        <v>2.069691394166564e-06</v>
      </c>
      <c r="AG10" t="n">
        <v>0.2408333333333333</v>
      </c>
      <c r="AH10" t="n">
        <v>112883.6648021996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8.7357</v>
      </c>
      <c r="E11" t="n">
        <v>11.45</v>
      </c>
      <c r="F11" t="n">
        <v>8.300000000000001</v>
      </c>
      <c r="G11" t="n">
        <v>21.64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96.31999999999999</v>
      </c>
      <c r="Q11" t="n">
        <v>596.62</v>
      </c>
      <c r="R11" t="n">
        <v>41.17</v>
      </c>
      <c r="S11" t="n">
        <v>26.8</v>
      </c>
      <c r="T11" t="n">
        <v>7158.31</v>
      </c>
      <c r="U11" t="n">
        <v>0.65</v>
      </c>
      <c r="V11" t="n">
        <v>0.93</v>
      </c>
      <c r="W11" t="n">
        <v>0.14</v>
      </c>
      <c r="X11" t="n">
        <v>0.44</v>
      </c>
      <c r="Y11" t="n">
        <v>1</v>
      </c>
      <c r="Z11" t="n">
        <v>10</v>
      </c>
      <c r="AA11" t="n">
        <v>89.20726068596909</v>
      </c>
      <c r="AB11" t="n">
        <v>122.0573096170774</v>
      </c>
      <c r="AC11" t="n">
        <v>110.4083312957655</v>
      </c>
      <c r="AD11" t="n">
        <v>89207.26068596909</v>
      </c>
      <c r="AE11" t="n">
        <v>122057.3096170774</v>
      </c>
      <c r="AF11" t="n">
        <v>2.090414391326364e-06</v>
      </c>
      <c r="AG11" t="n">
        <v>0.2385416666666667</v>
      </c>
      <c r="AH11" t="n">
        <v>110408.3312957655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8.819599999999999</v>
      </c>
      <c r="E12" t="n">
        <v>11.34</v>
      </c>
      <c r="F12" t="n">
        <v>8.25</v>
      </c>
      <c r="G12" t="n">
        <v>23.58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19</v>
      </c>
      <c r="N12" t="n">
        <v>31.63</v>
      </c>
      <c r="O12" t="n">
        <v>21387.92</v>
      </c>
      <c r="P12" t="n">
        <v>95.13</v>
      </c>
      <c r="Q12" t="n">
        <v>596.63</v>
      </c>
      <c r="R12" t="n">
        <v>39.67</v>
      </c>
      <c r="S12" t="n">
        <v>26.8</v>
      </c>
      <c r="T12" t="n">
        <v>6418.84</v>
      </c>
      <c r="U12" t="n">
        <v>0.68</v>
      </c>
      <c r="V12" t="n">
        <v>0.93</v>
      </c>
      <c r="W12" t="n">
        <v>0.14</v>
      </c>
      <c r="X12" t="n">
        <v>0.4</v>
      </c>
      <c r="Y12" t="n">
        <v>1</v>
      </c>
      <c r="Z12" t="n">
        <v>10</v>
      </c>
      <c r="AA12" t="n">
        <v>87.48115178383263</v>
      </c>
      <c r="AB12" t="n">
        <v>119.6955712666252</v>
      </c>
      <c r="AC12" t="n">
        <v>108.2719939387591</v>
      </c>
      <c r="AD12" t="n">
        <v>87481.15178383263</v>
      </c>
      <c r="AE12" t="n">
        <v>119695.5712666252</v>
      </c>
      <c r="AF12" t="n">
        <v>2.11049129042229e-06</v>
      </c>
      <c r="AG12" t="n">
        <v>0.23625</v>
      </c>
      <c r="AH12" t="n">
        <v>108271.9939387591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8.9191</v>
      </c>
      <c r="E13" t="n">
        <v>11.21</v>
      </c>
      <c r="F13" t="n">
        <v>8.199999999999999</v>
      </c>
      <c r="G13" t="n">
        <v>25.88</v>
      </c>
      <c r="H13" t="n">
        <v>0.39</v>
      </c>
      <c r="I13" t="n">
        <v>19</v>
      </c>
      <c r="J13" t="n">
        <v>171.88</v>
      </c>
      <c r="K13" t="n">
        <v>51.39</v>
      </c>
      <c r="L13" t="n">
        <v>3.75</v>
      </c>
      <c r="M13" t="n">
        <v>17</v>
      </c>
      <c r="N13" t="n">
        <v>31.74</v>
      </c>
      <c r="O13" t="n">
        <v>21432.96</v>
      </c>
      <c r="P13" t="n">
        <v>93.73</v>
      </c>
      <c r="Q13" t="n">
        <v>596.65</v>
      </c>
      <c r="R13" t="n">
        <v>37.74</v>
      </c>
      <c r="S13" t="n">
        <v>26.8</v>
      </c>
      <c r="T13" t="n">
        <v>5464.09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85.51204408370303</v>
      </c>
      <c r="AB13" t="n">
        <v>117.0013512404085</v>
      </c>
      <c r="AC13" t="n">
        <v>105.8349064904821</v>
      </c>
      <c r="AD13" t="n">
        <v>85512.04408370303</v>
      </c>
      <c r="AE13" t="n">
        <v>117001.3512404085</v>
      </c>
      <c r="AF13" t="n">
        <v>2.13430120055393e-06</v>
      </c>
      <c r="AG13" t="n">
        <v>0.2335416666666667</v>
      </c>
      <c r="AH13" t="n">
        <v>105834.9064904821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8.928100000000001</v>
      </c>
      <c r="E14" t="n">
        <v>11.2</v>
      </c>
      <c r="F14" t="n">
        <v>8.220000000000001</v>
      </c>
      <c r="G14" t="n">
        <v>27.39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16</v>
      </c>
      <c r="N14" t="n">
        <v>31.86</v>
      </c>
      <c r="O14" t="n">
        <v>21478.05</v>
      </c>
      <c r="P14" t="n">
        <v>93.14</v>
      </c>
      <c r="Q14" t="n">
        <v>596.61</v>
      </c>
      <c r="R14" t="n">
        <v>39.15</v>
      </c>
      <c r="S14" t="n">
        <v>26.8</v>
      </c>
      <c r="T14" t="n">
        <v>6174.64</v>
      </c>
      <c r="U14" t="n">
        <v>0.68</v>
      </c>
      <c r="V14" t="n">
        <v>0.93</v>
      </c>
      <c r="W14" t="n">
        <v>0.13</v>
      </c>
      <c r="X14" t="n">
        <v>0.37</v>
      </c>
      <c r="Y14" t="n">
        <v>1</v>
      </c>
      <c r="Z14" t="n">
        <v>10</v>
      </c>
      <c r="AA14" t="n">
        <v>85.13067123081288</v>
      </c>
      <c r="AB14" t="n">
        <v>116.4795400781016</v>
      </c>
      <c r="AC14" t="n">
        <v>105.3628962531391</v>
      </c>
      <c r="AD14" t="n">
        <v>85130.67123081288</v>
      </c>
      <c r="AE14" t="n">
        <v>116479.5400781017</v>
      </c>
      <c r="AF14" t="n">
        <v>2.136454860766843e-06</v>
      </c>
      <c r="AG14" t="n">
        <v>0.2333333333333333</v>
      </c>
      <c r="AH14" t="n">
        <v>105362.8962531391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8.971500000000001</v>
      </c>
      <c r="E15" t="n">
        <v>11.15</v>
      </c>
      <c r="F15" t="n">
        <v>8.199999999999999</v>
      </c>
      <c r="G15" t="n">
        <v>28.93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15</v>
      </c>
      <c r="N15" t="n">
        <v>31.97</v>
      </c>
      <c r="O15" t="n">
        <v>21523.17</v>
      </c>
      <c r="P15" t="n">
        <v>92.17</v>
      </c>
      <c r="Q15" t="n">
        <v>596.62</v>
      </c>
      <c r="R15" t="n">
        <v>38.13</v>
      </c>
      <c r="S15" t="n">
        <v>26.8</v>
      </c>
      <c r="T15" t="n">
        <v>5670.35</v>
      </c>
      <c r="U15" t="n">
        <v>0.7</v>
      </c>
      <c r="V15" t="n">
        <v>0.9399999999999999</v>
      </c>
      <c r="W15" t="n">
        <v>0.13</v>
      </c>
      <c r="X15" t="n">
        <v>0.34</v>
      </c>
      <c r="Y15" t="n">
        <v>1</v>
      </c>
      <c r="Z15" t="n">
        <v>10</v>
      </c>
      <c r="AA15" t="n">
        <v>84.0763284586898</v>
      </c>
      <c r="AB15" t="n">
        <v>115.0369417829633</v>
      </c>
      <c r="AC15" t="n">
        <v>104.0579775145888</v>
      </c>
      <c r="AD15" t="n">
        <v>84076.32845868981</v>
      </c>
      <c r="AE15" t="n">
        <v>115036.9417829633</v>
      </c>
      <c r="AF15" t="n">
        <v>2.146840288904664e-06</v>
      </c>
      <c r="AG15" t="n">
        <v>0.2322916666666667</v>
      </c>
      <c r="AH15" t="n">
        <v>104057.9775145888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9.025700000000001</v>
      </c>
      <c r="E16" t="n">
        <v>11.08</v>
      </c>
      <c r="F16" t="n">
        <v>8.16</v>
      </c>
      <c r="G16" t="n">
        <v>30.62</v>
      </c>
      <c r="H16" t="n">
        <v>0.46</v>
      </c>
      <c r="I16" t="n">
        <v>16</v>
      </c>
      <c r="J16" t="n">
        <v>172.98</v>
      </c>
      <c r="K16" t="n">
        <v>51.39</v>
      </c>
      <c r="L16" t="n">
        <v>4.5</v>
      </c>
      <c r="M16" t="n">
        <v>14</v>
      </c>
      <c r="N16" t="n">
        <v>32.09</v>
      </c>
      <c r="O16" t="n">
        <v>21568.34</v>
      </c>
      <c r="P16" t="n">
        <v>91.01000000000001</v>
      </c>
      <c r="Q16" t="n">
        <v>596.61</v>
      </c>
      <c r="R16" t="n">
        <v>37.1</v>
      </c>
      <c r="S16" t="n">
        <v>26.8</v>
      </c>
      <c r="T16" t="n">
        <v>5155.83</v>
      </c>
      <c r="U16" t="n">
        <v>0.72</v>
      </c>
      <c r="V16" t="n">
        <v>0.9399999999999999</v>
      </c>
      <c r="W16" t="n">
        <v>0.13</v>
      </c>
      <c r="X16" t="n">
        <v>0.31</v>
      </c>
      <c r="Y16" t="n">
        <v>1</v>
      </c>
      <c r="Z16" t="n">
        <v>10</v>
      </c>
      <c r="AA16" t="n">
        <v>82.75754522209432</v>
      </c>
      <c r="AB16" t="n">
        <v>113.232524378044</v>
      </c>
      <c r="AC16" t="n">
        <v>102.4257711742788</v>
      </c>
      <c r="AD16" t="n">
        <v>82757.54522209433</v>
      </c>
      <c r="AE16" t="n">
        <v>113232.5243780441</v>
      </c>
      <c r="AF16" t="n">
        <v>2.15981010929798e-06</v>
      </c>
      <c r="AG16" t="n">
        <v>0.2308333333333333</v>
      </c>
      <c r="AH16" t="n">
        <v>102425.7711742788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9.0708</v>
      </c>
      <c r="E17" t="n">
        <v>11.02</v>
      </c>
      <c r="F17" t="n">
        <v>8.140000000000001</v>
      </c>
      <c r="G17" t="n">
        <v>32.57</v>
      </c>
      <c r="H17" t="n">
        <v>0.49</v>
      </c>
      <c r="I17" t="n">
        <v>15</v>
      </c>
      <c r="J17" t="n">
        <v>173.35</v>
      </c>
      <c r="K17" t="n">
        <v>51.39</v>
      </c>
      <c r="L17" t="n">
        <v>4.75</v>
      </c>
      <c r="M17" t="n">
        <v>13</v>
      </c>
      <c r="N17" t="n">
        <v>32.2</v>
      </c>
      <c r="O17" t="n">
        <v>21613.54</v>
      </c>
      <c r="P17" t="n">
        <v>90.09</v>
      </c>
      <c r="Q17" t="n">
        <v>596.65</v>
      </c>
      <c r="R17" t="n">
        <v>36.38</v>
      </c>
      <c r="S17" t="n">
        <v>26.8</v>
      </c>
      <c r="T17" t="n">
        <v>4803.69</v>
      </c>
      <c r="U17" t="n">
        <v>0.74</v>
      </c>
      <c r="V17" t="n">
        <v>0.9399999999999999</v>
      </c>
      <c r="W17" t="n">
        <v>0.13</v>
      </c>
      <c r="X17" t="n">
        <v>0.29</v>
      </c>
      <c r="Y17" t="n">
        <v>1</v>
      </c>
      <c r="Z17" t="n">
        <v>10</v>
      </c>
      <c r="AA17" t="n">
        <v>81.7401178549692</v>
      </c>
      <c r="AB17" t="n">
        <v>111.8404353686166</v>
      </c>
      <c r="AC17" t="n">
        <v>101.1665411861015</v>
      </c>
      <c r="AD17" t="n">
        <v>81740.1178549692</v>
      </c>
      <c r="AE17" t="n">
        <v>111840.4353686166</v>
      </c>
      <c r="AF17" t="n">
        <v>2.170602339920462e-06</v>
      </c>
      <c r="AG17" t="n">
        <v>0.2295833333333333</v>
      </c>
      <c r="AH17" t="n">
        <v>101166.5411861015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9.1257</v>
      </c>
      <c r="E18" t="n">
        <v>10.96</v>
      </c>
      <c r="F18" t="n">
        <v>8.109999999999999</v>
      </c>
      <c r="G18" t="n">
        <v>34.76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88.5</v>
      </c>
      <c r="Q18" t="n">
        <v>596.63</v>
      </c>
      <c r="R18" t="n">
        <v>35.3</v>
      </c>
      <c r="S18" t="n">
        <v>26.8</v>
      </c>
      <c r="T18" t="n">
        <v>4270.12</v>
      </c>
      <c r="U18" t="n">
        <v>0.76</v>
      </c>
      <c r="V18" t="n">
        <v>0.95</v>
      </c>
      <c r="W18" t="n">
        <v>0.13</v>
      </c>
      <c r="X18" t="n">
        <v>0.26</v>
      </c>
      <c r="Y18" t="n">
        <v>1</v>
      </c>
      <c r="Z18" t="n">
        <v>10</v>
      </c>
      <c r="AA18" t="n">
        <v>80.21855824594711</v>
      </c>
      <c r="AB18" t="n">
        <v>109.7585703850812</v>
      </c>
      <c r="AC18" t="n">
        <v>99.28336647467815</v>
      </c>
      <c r="AD18" t="n">
        <v>80218.5582459471</v>
      </c>
      <c r="AE18" t="n">
        <v>109758.5703850812</v>
      </c>
      <c r="AF18" t="n">
        <v>2.183739667219226e-06</v>
      </c>
      <c r="AG18" t="n">
        <v>0.2283333333333334</v>
      </c>
      <c r="AH18" t="n">
        <v>99283.36647467814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9.173400000000001</v>
      </c>
      <c r="E19" t="n">
        <v>10.9</v>
      </c>
      <c r="F19" t="n">
        <v>8.09</v>
      </c>
      <c r="G19" t="n">
        <v>37.33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87.2</v>
      </c>
      <c r="Q19" t="n">
        <v>596.63</v>
      </c>
      <c r="R19" t="n">
        <v>34.5</v>
      </c>
      <c r="S19" t="n">
        <v>26.8</v>
      </c>
      <c r="T19" t="n">
        <v>3875.31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78.97744917933578</v>
      </c>
      <c r="AB19" t="n">
        <v>108.0604302062767</v>
      </c>
      <c r="AC19" t="n">
        <v>97.74729441118353</v>
      </c>
      <c r="AD19" t="n">
        <v>78977.44917933577</v>
      </c>
      <c r="AE19" t="n">
        <v>108060.4302062767</v>
      </c>
      <c r="AF19" t="n">
        <v>2.195154066347661e-06</v>
      </c>
      <c r="AG19" t="n">
        <v>0.2270833333333333</v>
      </c>
      <c r="AH19" t="n">
        <v>97747.29441118354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9.201499999999999</v>
      </c>
      <c r="E20" t="n">
        <v>10.87</v>
      </c>
      <c r="F20" t="n">
        <v>8.050000000000001</v>
      </c>
      <c r="G20" t="n">
        <v>37.18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11</v>
      </c>
      <c r="N20" t="n">
        <v>32.56</v>
      </c>
      <c r="O20" t="n">
        <v>21749.39</v>
      </c>
      <c r="P20" t="n">
        <v>86.17</v>
      </c>
      <c r="Q20" t="n">
        <v>596.61</v>
      </c>
      <c r="R20" t="n">
        <v>33.58</v>
      </c>
      <c r="S20" t="n">
        <v>26.8</v>
      </c>
      <c r="T20" t="n">
        <v>3411.63</v>
      </c>
      <c r="U20" t="n">
        <v>0.8</v>
      </c>
      <c r="V20" t="n">
        <v>0.95</v>
      </c>
      <c r="W20" t="n">
        <v>0.12</v>
      </c>
      <c r="X20" t="n">
        <v>0.2</v>
      </c>
      <c r="Y20" t="n">
        <v>1</v>
      </c>
      <c r="Z20" t="n">
        <v>10</v>
      </c>
      <c r="AA20" t="n">
        <v>78.01070546603528</v>
      </c>
      <c r="AB20" t="n">
        <v>106.7376888080171</v>
      </c>
      <c r="AC20" t="n">
        <v>96.55079359549418</v>
      </c>
      <c r="AD20" t="n">
        <v>78010.70546603527</v>
      </c>
      <c r="AE20" t="n">
        <v>106737.6888080171</v>
      </c>
      <c r="AF20" t="n">
        <v>2.201878272123532e-06</v>
      </c>
      <c r="AG20" t="n">
        <v>0.2264583333333333</v>
      </c>
      <c r="AH20" t="n">
        <v>96550.79359549418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9.1975</v>
      </c>
      <c r="E21" t="n">
        <v>10.87</v>
      </c>
      <c r="F21" t="n">
        <v>8.09</v>
      </c>
      <c r="G21" t="n">
        <v>40.47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85.87</v>
      </c>
      <c r="Q21" t="n">
        <v>596.66</v>
      </c>
      <c r="R21" t="n">
        <v>34.79</v>
      </c>
      <c r="S21" t="n">
        <v>26.8</v>
      </c>
      <c r="T21" t="n">
        <v>4023.08</v>
      </c>
      <c r="U21" t="n">
        <v>0.77</v>
      </c>
      <c r="V21" t="n">
        <v>0.95</v>
      </c>
      <c r="W21" t="n">
        <v>0.13</v>
      </c>
      <c r="X21" t="n">
        <v>0.24</v>
      </c>
      <c r="Y21" t="n">
        <v>1</v>
      </c>
      <c r="Z21" t="n">
        <v>10</v>
      </c>
      <c r="AA21" t="n">
        <v>77.98772983539673</v>
      </c>
      <c r="AB21" t="n">
        <v>106.7062525365642</v>
      </c>
      <c r="AC21" t="n">
        <v>96.52235755766762</v>
      </c>
      <c r="AD21" t="n">
        <v>77987.72983539673</v>
      </c>
      <c r="AE21" t="n">
        <v>106706.2525365642</v>
      </c>
      <c r="AF21" t="n">
        <v>2.200921089806682e-06</v>
      </c>
      <c r="AG21" t="n">
        <v>0.2264583333333333</v>
      </c>
      <c r="AH21" t="n">
        <v>96522.35755766762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9.2013</v>
      </c>
      <c r="E22" t="n">
        <v>10.87</v>
      </c>
      <c r="F22" t="n">
        <v>8.09</v>
      </c>
      <c r="G22" t="n">
        <v>40.44</v>
      </c>
      <c r="H22" t="n">
        <v>0.61</v>
      </c>
      <c r="I22" t="n">
        <v>12</v>
      </c>
      <c r="J22" t="n">
        <v>175.18</v>
      </c>
      <c r="K22" t="n">
        <v>51.39</v>
      </c>
      <c r="L22" t="n">
        <v>6</v>
      </c>
      <c r="M22" t="n">
        <v>10</v>
      </c>
      <c r="N22" t="n">
        <v>32.79</v>
      </c>
      <c r="O22" t="n">
        <v>21840.16</v>
      </c>
      <c r="P22" t="n">
        <v>84.39</v>
      </c>
      <c r="Q22" t="n">
        <v>596.61</v>
      </c>
      <c r="R22" t="n">
        <v>34.72</v>
      </c>
      <c r="S22" t="n">
        <v>26.8</v>
      </c>
      <c r="T22" t="n">
        <v>3989.59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77.081258865442</v>
      </c>
      <c r="AB22" t="n">
        <v>105.4659789647959</v>
      </c>
      <c r="AC22" t="n">
        <v>95.40045395485366</v>
      </c>
      <c r="AD22" t="n">
        <v>77081.258865442</v>
      </c>
      <c r="AE22" t="n">
        <v>105465.9789647959</v>
      </c>
      <c r="AF22" t="n">
        <v>2.201830413007689e-06</v>
      </c>
      <c r="AG22" t="n">
        <v>0.2264583333333333</v>
      </c>
      <c r="AH22" t="n">
        <v>95400.45395485366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9.260199999999999</v>
      </c>
      <c r="E23" t="n">
        <v>10.8</v>
      </c>
      <c r="F23" t="n">
        <v>8.050000000000001</v>
      </c>
      <c r="G23" t="n">
        <v>43.93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83.61</v>
      </c>
      <c r="Q23" t="n">
        <v>596.61</v>
      </c>
      <c r="R23" t="n">
        <v>33.5</v>
      </c>
      <c r="S23" t="n">
        <v>26.8</v>
      </c>
      <c r="T23" t="n">
        <v>3380.81</v>
      </c>
      <c r="U23" t="n">
        <v>0.8</v>
      </c>
      <c r="V23" t="n">
        <v>0.95</v>
      </c>
      <c r="W23" t="n">
        <v>0.13</v>
      </c>
      <c r="X23" t="n">
        <v>0.2</v>
      </c>
      <c r="Y23" t="n">
        <v>1</v>
      </c>
      <c r="Z23" t="n">
        <v>10</v>
      </c>
      <c r="AA23" t="n">
        <v>76.02201571807394</v>
      </c>
      <c r="AB23" t="n">
        <v>104.0166757600581</v>
      </c>
      <c r="AC23" t="n">
        <v>94.08947021386571</v>
      </c>
      <c r="AD23" t="n">
        <v>76022.01571807395</v>
      </c>
      <c r="AE23" t="n">
        <v>104016.6757600581</v>
      </c>
      <c r="AF23" t="n">
        <v>2.215924922623303e-06</v>
      </c>
      <c r="AG23" t="n">
        <v>0.225</v>
      </c>
      <c r="AH23" t="n">
        <v>94089.47021386572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9.2514</v>
      </c>
      <c r="E24" t="n">
        <v>10.81</v>
      </c>
      <c r="F24" t="n">
        <v>8.06</v>
      </c>
      <c r="G24" t="n">
        <v>43.98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82.36</v>
      </c>
      <c r="Q24" t="n">
        <v>596.6799999999999</v>
      </c>
      <c r="R24" t="n">
        <v>33.85</v>
      </c>
      <c r="S24" t="n">
        <v>26.8</v>
      </c>
      <c r="T24" t="n">
        <v>3555.73</v>
      </c>
      <c r="U24" t="n">
        <v>0.79</v>
      </c>
      <c r="V24" t="n">
        <v>0.95</v>
      </c>
      <c r="W24" t="n">
        <v>0.13</v>
      </c>
      <c r="X24" t="n">
        <v>0.21</v>
      </c>
      <c r="Y24" t="n">
        <v>1</v>
      </c>
      <c r="Z24" t="n">
        <v>10</v>
      </c>
      <c r="AA24" t="n">
        <v>75.38771501707393</v>
      </c>
      <c r="AB24" t="n">
        <v>103.1487975575784</v>
      </c>
      <c r="AC24" t="n">
        <v>93.30442108895564</v>
      </c>
      <c r="AD24" t="n">
        <v>75387.71501707393</v>
      </c>
      <c r="AE24" t="n">
        <v>103148.7975575784</v>
      </c>
      <c r="AF24" t="n">
        <v>2.213819121526234e-06</v>
      </c>
      <c r="AG24" t="n">
        <v>0.2252083333333333</v>
      </c>
      <c r="AH24" t="n">
        <v>93304.42108895564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9.3429</v>
      </c>
      <c r="E25" t="n">
        <v>10.7</v>
      </c>
      <c r="F25" t="n">
        <v>7.99</v>
      </c>
      <c r="G25" t="n">
        <v>47.95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80.25</v>
      </c>
      <c r="Q25" t="n">
        <v>596.63</v>
      </c>
      <c r="R25" t="n">
        <v>31.51</v>
      </c>
      <c r="S25" t="n">
        <v>26.8</v>
      </c>
      <c r="T25" t="n">
        <v>2394.71</v>
      </c>
      <c r="U25" t="n">
        <v>0.85</v>
      </c>
      <c r="V25" t="n">
        <v>0.96</v>
      </c>
      <c r="W25" t="n">
        <v>0.12</v>
      </c>
      <c r="X25" t="n">
        <v>0.14</v>
      </c>
      <c r="Y25" t="n">
        <v>1</v>
      </c>
      <c r="Z25" t="n">
        <v>10</v>
      </c>
      <c r="AA25" t="n">
        <v>73.22634107369595</v>
      </c>
      <c r="AB25" t="n">
        <v>100.1915103751614</v>
      </c>
      <c r="AC25" t="n">
        <v>90.629373244649</v>
      </c>
      <c r="AD25" t="n">
        <v>73226.34107369595</v>
      </c>
      <c r="AE25" t="n">
        <v>100191.5103751614</v>
      </c>
      <c r="AF25" t="n">
        <v>2.235714667024175e-06</v>
      </c>
      <c r="AG25" t="n">
        <v>0.2229166666666667</v>
      </c>
      <c r="AH25" t="n">
        <v>90629.373244649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9.297000000000001</v>
      </c>
      <c r="E26" t="n">
        <v>10.76</v>
      </c>
      <c r="F26" t="n">
        <v>8.039999999999999</v>
      </c>
      <c r="G26" t="n">
        <v>48.27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80.06999999999999</v>
      </c>
      <c r="Q26" t="n">
        <v>596.66</v>
      </c>
      <c r="R26" t="n">
        <v>33.28</v>
      </c>
      <c r="S26" t="n">
        <v>26.8</v>
      </c>
      <c r="T26" t="n">
        <v>3278.07</v>
      </c>
      <c r="U26" t="n">
        <v>0.8100000000000001</v>
      </c>
      <c r="V26" t="n">
        <v>0.95</v>
      </c>
      <c r="W26" t="n">
        <v>0.12</v>
      </c>
      <c r="X26" t="n">
        <v>0.19</v>
      </c>
      <c r="Y26" t="n">
        <v>1</v>
      </c>
      <c r="Z26" t="n">
        <v>10</v>
      </c>
      <c r="AA26" t="n">
        <v>73.6255719280276</v>
      </c>
      <c r="AB26" t="n">
        <v>100.73775564288</v>
      </c>
      <c r="AC26" t="n">
        <v>91.12348563067668</v>
      </c>
      <c r="AD26" t="n">
        <v>73625.5719280276</v>
      </c>
      <c r="AE26" t="n">
        <v>100737.75564288</v>
      </c>
      <c r="AF26" t="n">
        <v>2.224730999938323e-06</v>
      </c>
      <c r="AG26" t="n">
        <v>0.2241666666666667</v>
      </c>
      <c r="AH26" t="n">
        <v>91123.48563067669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9.351100000000001</v>
      </c>
      <c r="E27" t="n">
        <v>10.69</v>
      </c>
      <c r="F27" t="n">
        <v>8.02</v>
      </c>
      <c r="G27" t="n">
        <v>53.44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6</v>
      </c>
      <c r="N27" t="n">
        <v>33.39</v>
      </c>
      <c r="O27" t="n">
        <v>22067.77</v>
      </c>
      <c r="P27" t="n">
        <v>79.25</v>
      </c>
      <c r="Q27" t="n">
        <v>596.65</v>
      </c>
      <c r="R27" t="n">
        <v>32.34</v>
      </c>
      <c r="S27" t="n">
        <v>26.8</v>
      </c>
      <c r="T27" t="n">
        <v>2814.59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72.67133581059272</v>
      </c>
      <c r="AB27" t="n">
        <v>99.43212768907981</v>
      </c>
      <c r="AC27" t="n">
        <v>89.94246497632648</v>
      </c>
      <c r="AD27" t="n">
        <v>72671.33581059272</v>
      </c>
      <c r="AE27" t="n">
        <v>99432.1276890798</v>
      </c>
      <c r="AF27" t="n">
        <v>2.237676890773717e-06</v>
      </c>
      <c r="AG27" t="n">
        <v>0.2227083333333333</v>
      </c>
      <c r="AH27" t="n">
        <v>89942.46497632648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9.3489</v>
      </c>
      <c r="E28" t="n">
        <v>10.7</v>
      </c>
      <c r="F28" t="n">
        <v>8.02</v>
      </c>
      <c r="G28" t="n">
        <v>53.46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6</v>
      </c>
      <c r="N28" t="n">
        <v>33.51</v>
      </c>
      <c r="O28" t="n">
        <v>22113.42</v>
      </c>
      <c r="P28" t="n">
        <v>78.43000000000001</v>
      </c>
      <c r="Q28" t="n">
        <v>596.61</v>
      </c>
      <c r="R28" t="n">
        <v>32.41</v>
      </c>
      <c r="S28" t="n">
        <v>26.8</v>
      </c>
      <c r="T28" t="n">
        <v>2846.08</v>
      </c>
      <c r="U28" t="n">
        <v>0.83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72.21137460182678</v>
      </c>
      <c r="AB28" t="n">
        <v>98.80278847119015</v>
      </c>
      <c r="AC28" t="n">
        <v>89.37318901010887</v>
      </c>
      <c r="AD28" t="n">
        <v>72211.37460182677</v>
      </c>
      <c r="AE28" t="n">
        <v>98802.78847119016</v>
      </c>
      <c r="AF28" t="n">
        <v>2.23715044049945e-06</v>
      </c>
      <c r="AG28" t="n">
        <v>0.2229166666666667</v>
      </c>
      <c r="AH28" t="n">
        <v>89373.18901010888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9.3451</v>
      </c>
      <c r="E29" t="n">
        <v>10.7</v>
      </c>
      <c r="F29" t="n">
        <v>8.02</v>
      </c>
      <c r="G29" t="n">
        <v>53.49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3</v>
      </c>
      <c r="N29" t="n">
        <v>33.63</v>
      </c>
      <c r="O29" t="n">
        <v>22159.1</v>
      </c>
      <c r="P29" t="n">
        <v>77.55</v>
      </c>
      <c r="Q29" t="n">
        <v>596.61</v>
      </c>
      <c r="R29" t="n">
        <v>32.35</v>
      </c>
      <c r="S29" t="n">
        <v>26.8</v>
      </c>
      <c r="T29" t="n">
        <v>2820.4</v>
      </c>
      <c r="U29" t="n">
        <v>0.83</v>
      </c>
      <c r="V29" t="n">
        <v>0.96</v>
      </c>
      <c r="W29" t="n">
        <v>0.13</v>
      </c>
      <c r="X29" t="n">
        <v>0.17</v>
      </c>
      <c r="Y29" t="n">
        <v>1</v>
      </c>
      <c r="Z29" t="n">
        <v>10</v>
      </c>
      <c r="AA29" t="n">
        <v>71.72724861808169</v>
      </c>
      <c r="AB29" t="n">
        <v>98.14038594209946</v>
      </c>
      <c r="AC29" t="n">
        <v>88.77400524870662</v>
      </c>
      <c r="AD29" t="n">
        <v>71727.24861808169</v>
      </c>
      <c r="AE29" t="n">
        <v>98140.38594209946</v>
      </c>
      <c r="AF29" t="n">
        <v>2.236241117298443e-06</v>
      </c>
      <c r="AG29" t="n">
        <v>0.2229166666666667</v>
      </c>
      <c r="AH29" t="n">
        <v>88774.00524870661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9.329599999999999</v>
      </c>
      <c r="E30" t="n">
        <v>10.72</v>
      </c>
      <c r="F30" t="n">
        <v>8.039999999999999</v>
      </c>
      <c r="G30" t="n">
        <v>53.61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2</v>
      </c>
      <c r="N30" t="n">
        <v>33.75</v>
      </c>
      <c r="O30" t="n">
        <v>22204.83</v>
      </c>
      <c r="P30" t="n">
        <v>77.17</v>
      </c>
      <c r="Q30" t="n">
        <v>596.61</v>
      </c>
      <c r="R30" t="n">
        <v>33.03</v>
      </c>
      <c r="S30" t="n">
        <v>26.8</v>
      </c>
      <c r="T30" t="n">
        <v>3155.86</v>
      </c>
      <c r="U30" t="n">
        <v>0.8100000000000001</v>
      </c>
      <c r="V30" t="n">
        <v>0.95</v>
      </c>
      <c r="W30" t="n">
        <v>0.13</v>
      </c>
      <c r="X30" t="n">
        <v>0.19</v>
      </c>
      <c r="Y30" t="n">
        <v>1</v>
      </c>
      <c r="Z30" t="n">
        <v>10</v>
      </c>
      <c r="AA30" t="n">
        <v>71.6822343675835</v>
      </c>
      <c r="AB30" t="n">
        <v>98.07879545867928</v>
      </c>
      <c r="AC30" t="n">
        <v>88.71829287458124</v>
      </c>
      <c r="AD30" t="n">
        <v>71682.2343675835</v>
      </c>
      <c r="AE30" t="n">
        <v>98078.79545867928</v>
      </c>
      <c r="AF30" t="n">
        <v>2.232532035820649e-06</v>
      </c>
      <c r="AG30" t="n">
        <v>0.2233333333333334</v>
      </c>
      <c r="AH30" t="n">
        <v>88718.29287458124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9.3269</v>
      </c>
      <c r="E31" t="n">
        <v>10.72</v>
      </c>
      <c r="F31" t="n">
        <v>8.039999999999999</v>
      </c>
      <c r="G31" t="n">
        <v>53.63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77.04000000000001</v>
      </c>
      <c r="Q31" t="n">
        <v>596.61</v>
      </c>
      <c r="R31" t="n">
        <v>33.11</v>
      </c>
      <c r="S31" t="n">
        <v>26.8</v>
      </c>
      <c r="T31" t="n">
        <v>3196.55</v>
      </c>
      <c r="U31" t="n">
        <v>0.8100000000000001</v>
      </c>
      <c r="V31" t="n">
        <v>0.95</v>
      </c>
      <c r="W31" t="n">
        <v>0.13</v>
      </c>
      <c r="X31" t="n">
        <v>0.19</v>
      </c>
      <c r="Y31" t="n">
        <v>1</v>
      </c>
      <c r="Z31" t="n">
        <v>10</v>
      </c>
      <c r="AA31" t="n">
        <v>71.62639599191219</v>
      </c>
      <c r="AB31" t="n">
        <v>98.00239492967054</v>
      </c>
      <c r="AC31" t="n">
        <v>88.64918390483227</v>
      </c>
      <c r="AD31" t="n">
        <v>71626.39599191218</v>
      </c>
      <c r="AE31" t="n">
        <v>98002.39492967054</v>
      </c>
      <c r="AF31" t="n">
        <v>2.231885937756776e-06</v>
      </c>
      <c r="AG31" t="n">
        <v>0.2233333333333334</v>
      </c>
      <c r="AH31" t="n">
        <v>88649.18390483227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9.322800000000001</v>
      </c>
      <c r="E32" t="n">
        <v>10.73</v>
      </c>
      <c r="F32" t="n">
        <v>8.050000000000001</v>
      </c>
      <c r="G32" t="n">
        <v>53.66</v>
      </c>
      <c r="H32" t="n">
        <v>0.84</v>
      </c>
      <c r="I32" t="n">
        <v>9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77.03</v>
      </c>
      <c r="Q32" t="n">
        <v>596.61</v>
      </c>
      <c r="R32" t="n">
        <v>33.24</v>
      </c>
      <c r="S32" t="n">
        <v>26.8</v>
      </c>
      <c r="T32" t="n">
        <v>3260.67</v>
      </c>
      <c r="U32" t="n">
        <v>0.8100000000000001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71.68181307352569</v>
      </c>
      <c r="AB32" t="n">
        <v>98.07821902556319</v>
      </c>
      <c r="AC32" t="n">
        <v>88.71777145543273</v>
      </c>
      <c r="AD32" t="n">
        <v>71681.81307352569</v>
      </c>
      <c r="AE32" t="n">
        <v>98078.21902556319</v>
      </c>
      <c r="AF32" t="n">
        <v>2.230904825882004e-06</v>
      </c>
      <c r="AG32" t="n">
        <v>0.2235416666666667</v>
      </c>
      <c r="AH32" t="n">
        <v>88717.77145543272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9.387499999999999</v>
      </c>
      <c r="E2" t="n">
        <v>10.65</v>
      </c>
      <c r="F2" t="n">
        <v>8.51</v>
      </c>
      <c r="G2" t="n">
        <v>15.96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7</v>
      </c>
      <c r="N2" t="n">
        <v>5.51</v>
      </c>
      <c r="O2" t="n">
        <v>6564.78</v>
      </c>
      <c r="P2" t="n">
        <v>39.31</v>
      </c>
      <c r="Q2" t="n">
        <v>596.6799999999999</v>
      </c>
      <c r="R2" t="n">
        <v>46.89</v>
      </c>
      <c r="S2" t="n">
        <v>26.8</v>
      </c>
      <c r="T2" t="n">
        <v>9970.559999999999</v>
      </c>
      <c r="U2" t="n">
        <v>0.57</v>
      </c>
      <c r="V2" t="n">
        <v>0.9</v>
      </c>
      <c r="W2" t="n">
        <v>0.19</v>
      </c>
      <c r="X2" t="n">
        <v>0.66</v>
      </c>
      <c r="Y2" t="n">
        <v>1</v>
      </c>
      <c r="Z2" t="n">
        <v>10</v>
      </c>
      <c r="AA2" t="n">
        <v>39.37088084264006</v>
      </c>
      <c r="AB2" t="n">
        <v>53.86897608941335</v>
      </c>
      <c r="AC2" t="n">
        <v>48.7277966171258</v>
      </c>
      <c r="AD2" t="n">
        <v>39370.88084264006</v>
      </c>
      <c r="AE2" t="n">
        <v>53868.97608941335</v>
      </c>
      <c r="AF2" t="n">
        <v>2.688378225473373e-06</v>
      </c>
      <c r="AG2" t="n">
        <v>0.221875</v>
      </c>
      <c r="AH2" t="n">
        <v>48727.79661712579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9.4275</v>
      </c>
      <c r="E3" t="n">
        <v>10.61</v>
      </c>
      <c r="F3" t="n">
        <v>8.48</v>
      </c>
      <c r="G3" t="n">
        <v>16.41</v>
      </c>
      <c r="H3" t="n">
        <v>0.42</v>
      </c>
      <c r="I3" t="n">
        <v>31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39.25</v>
      </c>
      <c r="Q3" t="n">
        <v>596.72</v>
      </c>
      <c r="R3" t="n">
        <v>45.47</v>
      </c>
      <c r="S3" t="n">
        <v>26.8</v>
      </c>
      <c r="T3" t="n">
        <v>9267.07</v>
      </c>
      <c r="U3" t="n">
        <v>0.59</v>
      </c>
      <c r="V3" t="n">
        <v>0.91</v>
      </c>
      <c r="W3" t="n">
        <v>0.2</v>
      </c>
      <c r="X3" t="n">
        <v>0.63</v>
      </c>
      <c r="Y3" t="n">
        <v>1</v>
      </c>
      <c r="Z3" t="n">
        <v>10</v>
      </c>
      <c r="AA3" t="n">
        <v>39.12683193553646</v>
      </c>
      <c r="AB3" t="n">
        <v>53.5350576080379</v>
      </c>
      <c r="AC3" t="n">
        <v>48.42574684695429</v>
      </c>
      <c r="AD3" t="n">
        <v>39126.83193553646</v>
      </c>
      <c r="AE3" t="n">
        <v>53535.0576080379</v>
      </c>
      <c r="AF3" t="n">
        <v>2.69983336571507e-06</v>
      </c>
      <c r="AG3" t="n">
        <v>0.2210416666666667</v>
      </c>
      <c r="AH3" t="n">
        <v>48425.74684695429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5.5314</v>
      </c>
      <c r="E2" t="n">
        <v>18.08</v>
      </c>
      <c r="F2" t="n">
        <v>10.18</v>
      </c>
      <c r="G2" t="n">
        <v>5.36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157.09</v>
      </c>
      <c r="Q2" t="n">
        <v>596.84</v>
      </c>
      <c r="R2" t="n">
        <v>99.76000000000001</v>
      </c>
      <c r="S2" t="n">
        <v>26.8</v>
      </c>
      <c r="T2" t="n">
        <v>35999.21</v>
      </c>
      <c r="U2" t="n">
        <v>0.27</v>
      </c>
      <c r="V2" t="n">
        <v>0.75</v>
      </c>
      <c r="W2" t="n">
        <v>0.29</v>
      </c>
      <c r="X2" t="n">
        <v>2.32</v>
      </c>
      <c r="Y2" t="n">
        <v>1</v>
      </c>
      <c r="Z2" t="n">
        <v>10</v>
      </c>
      <c r="AA2" t="n">
        <v>216.990576610548</v>
      </c>
      <c r="AB2" t="n">
        <v>296.8960798670292</v>
      </c>
      <c r="AC2" t="n">
        <v>268.5607347008728</v>
      </c>
      <c r="AD2" t="n">
        <v>216990.576610548</v>
      </c>
      <c r="AE2" t="n">
        <v>296896.0798670293</v>
      </c>
      <c r="AF2" t="n">
        <v>1.254048195586403e-06</v>
      </c>
      <c r="AG2" t="n">
        <v>0.3766666666666666</v>
      </c>
      <c r="AH2" t="n">
        <v>268560.7347008729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6.1662</v>
      </c>
      <c r="E3" t="n">
        <v>16.22</v>
      </c>
      <c r="F3" t="n">
        <v>9.59</v>
      </c>
      <c r="G3" t="n">
        <v>6.69</v>
      </c>
      <c r="H3" t="n">
        <v>0.1</v>
      </c>
      <c r="I3" t="n">
        <v>86</v>
      </c>
      <c r="J3" t="n">
        <v>233.1</v>
      </c>
      <c r="K3" t="n">
        <v>57.72</v>
      </c>
      <c r="L3" t="n">
        <v>1.25</v>
      </c>
      <c r="M3" t="n">
        <v>84</v>
      </c>
      <c r="N3" t="n">
        <v>54.13</v>
      </c>
      <c r="O3" t="n">
        <v>28983.75</v>
      </c>
      <c r="P3" t="n">
        <v>147.45</v>
      </c>
      <c r="Q3" t="n">
        <v>596.75</v>
      </c>
      <c r="R3" t="n">
        <v>81.56999999999999</v>
      </c>
      <c r="S3" t="n">
        <v>26.8</v>
      </c>
      <c r="T3" t="n">
        <v>27043.99</v>
      </c>
      <c r="U3" t="n">
        <v>0.33</v>
      </c>
      <c r="V3" t="n">
        <v>0.8</v>
      </c>
      <c r="W3" t="n">
        <v>0.24</v>
      </c>
      <c r="X3" t="n">
        <v>1.74</v>
      </c>
      <c r="Y3" t="n">
        <v>1</v>
      </c>
      <c r="Z3" t="n">
        <v>10</v>
      </c>
      <c r="AA3" t="n">
        <v>183.2347081111816</v>
      </c>
      <c r="AB3" t="n">
        <v>250.709811382404</v>
      </c>
      <c r="AC3" t="n">
        <v>226.7824188575705</v>
      </c>
      <c r="AD3" t="n">
        <v>183234.7081111817</v>
      </c>
      <c r="AE3" t="n">
        <v>250709.811382404</v>
      </c>
      <c r="AF3" t="n">
        <v>1.397966515461706e-06</v>
      </c>
      <c r="AG3" t="n">
        <v>0.3379166666666666</v>
      </c>
      <c r="AH3" t="n">
        <v>226782.4188575705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6.6224</v>
      </c>
      <c r="E4" t="n">
        <v>15.1</v>
      </c>
      <c r="F4" t="n">
        <v>9.25</v>
      </c>
      <c r="G4" t="n">
        <v>8.039999999999999</v>
      </c>
      <c r="H4" t="n">
        <v>0.11</v>
      </c>
      <c r="I4" t="n">
        <v>69</v>
      </c>
      <c r="J4" t="n">
        <v>233.53</v>
      </c>
      <c r="K4" t="n">
        <v>57.72</v>
      </c>
      <c r="L4" t="n">
        <v>1.5</v>
      </c>
      <c r="M4" t="n">
        <v>67</v>
      </c>
      <c r="N4" t="n">
        <v>54.31</v>
      </c>
      <c r="O4" t="n">
        <v>29036.54</v>
      </c>
      <c r="P4" t="n">
        <v>141.65</v>
      </c>
      <c r="Q4" t="n">
        <v>596.79</v>
      </c>
      <c r="R4" t="n">
        <v>71.03</v>
      </c>
      <c r="S4" t="n">
        <v>26.8</v>
      </c>
      <c r="T4" t="n">
        <v>21856.96</v>
      </c>
      <c r="U4" t="n">
        <v>0.38</v>
      </c>
      <c r="V4" t="n">
        <v>0.83</v>
      </c>
      <c r="W4" t="n">
        <v>0.21</v>
      </c>
      <c r="X4" t="n">
        <v>1.39</v>
      </c>
      <c r="Y4" t="n">
        <v>1</v>
      </c>
      <c r="Z4" t="n">
        <v>10</v>
      </c>
      <c r="AA4" t="n">
        <v>164.3069240977975</v>
      </c>
      <c r="AB4" t="n">
        <v>224.8119822604079</v>
      </c>
      <c r="AC4" t="n">
        <v>203.3562421991381</v>
      </c>
      <c r="AD4" t="n">
        <v>164306.9240977975</v>
      </c>
      <c r="AE4" t="n">
        <v>224811.9822604079</v>
      </c>
      <c r="AF4" t="n">
        <v>1.501393638220233e-06</v>
      </c>
      <c r="AG4" t="n">
        <v>0.3145833333333333</v>
      </c>
      <c r="AH4" t="n">
        <v>203356.242199138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6.9637</v>
      </c>
      <c r="E5" t="n">
        <v>14.36</v>
      </c>
      <c r="F5" t="n">
        <v>9.01</v>
      </c>
      <c r="G5" t="n">
        <v>9.32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137.47</v>
      </c>
      <c r="Q5" t="n">
        <v>596.7</v>
      </c>
      <c r="R5" t="n">
        <v>63.35</v>
      </c>
      <c r="S5" t="n">
        <v>26.8</v>
      </c>
      <c r="T5" t="n">
        <v>18074.15</v>
      </c>
      <c r="U5" t="n">
        <v>0.42</v>
      </c>
      <c r="V5" t="n">
        <v>0.85</v>
      </c>
      <c r="W5" t="n">
        <v>0.2</v>
      </c>
      <c r="X5" t="n">
        <v>1.15</v>
      </c>
      <c r="Y5" t="n">
        <v>1</v>
      </c>
      <c r="Z5" t="n">
        <v>10</v>
      </c>
      <c r="AA5" t="n">
        <v>151.9589914889409</v>
      </c>
      <c r="AB5" t="n">
        <v>207.9169961126388</v>
      </c>
      <c r="AC5" t="n">
        <v>188.0736898170446</v>
      </c>
      <c r="AD5" t="n">
        <v>151958.9914889409</v>
      </c>
      <c r="AE5" t="n">
        <v>207916.9961126388</v>
      </c>
      <c r="AF5" t="n">
        <v>1.578771273024015e-06</v>
      </c>
      <c r="AG5" t="n">
        <v>0.2991666666666666</v>
      </c>
      <c r="AH5" t="n">
        <v>188073.6898170446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7.2698</v>
      </c>
      <c r="E6" t="n">
        <v>13.76</v>
      </c>
      <c r="F6" t="n">
        <v>8.81</v>
      </c>
      <c r="G6" t="n">
        <v>10.79</v>
      </c>
      <c r="H6" t="n">
        <v>0.15</v>
      </c>
      <c r="I6" t="n">
        <v>49</v>
      </c>
      <c r="J6" t="n">
        <v>234.39</v>
      </c>
      <c r="K6" t="n">
        <v>57.72</v>
      </c>
      <c r="L6" t="n">
        <v>2</v>
      </c>
      <c r="M6" t="n">
        <v>47</v>
      </c>
      <c r="N6" t="n">
        <v>54.67</v>
      </c>
      <c r="O6" t="n">
        <v>29142.31</v>
      </c>
      <c r="P6" t="n">
        <v>133.92</v>
      </c>
      <c r="Q6" t="n">
        <v>596.71</v>
      </c>
      <c r="R6" t="n">
        <v>57.06</v>
      </c>
      <c r="S6" t="n">
        <v>26.8</v>
      </c>
      <c r="T6" t="n">
        <v>14975.23</v>
      </c>
      <c r="U6" t="n">
        <v>0.47</v>
      </c>
      <c r="V6" t="n">
        <v>0.87</v>
      </c>
      <c r="W6" t="n">
        <v>0.19</v>
      </c>
      <c r="X6" t="n">
        <v>0.96</v>
      </c>
      <c r="Y6" t="n">
        <v>1</v>
      </c>
      <c r="Z6" t="n">
        <v>10</v>
      </c>
      <c r="AA6" t="n">
        <v>142.0875340664348</v>
      </c>
      <c r="AB6" t="n">
        <v>194.4104325692072</v>
      </c>
      <c r="AC6" t="n">
        <v>175.8561737416128</v>
      </c>
      <c r="AD6" t="n">
        <v>142087.5340664348</v>
      </c>
      <c r="AE6" t="n">
        <v>194410.4325692072</v>
      </c>
      <c r="AF6" t="n">
        <v>1.648168559907805e-06</v>
      </c>
      <c r="AG6" t="n">
        <v>0.2866666666666667</v>
      </c>
      <c r="AH6" t="n">
        <v>175856.1737416128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7.4899</v>
      </c>
      <c r="E7" t="n">
        <v>13.35</v>
      </c>
      <c r="F7" t="n">
        <v>8.68</v>
      </c>
      <c r="G7" t="n">
        <v>12.12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131.43</v>
      </c>
      <c r="Q7" t="n">
        <v>596.84</v>
      </c>
      <c r="R7" t="n">
        <v>52.95</v>
      </c>
      <c r="S7" t="n">
        <v>26.8</v>
      </c>
      <c r="T7" t="n">
        <v>12950.19</v>
      </c>
      <c r="U7" t="n">
        <v>0.51</v>
      </c>
      <c r="V7" t="n">
        <v>0.88</v>
      </c>
      <c r="W7" t="n">
        <v>0.18</v>
      </c>
      <c r="X7" t="n">
        <v>0.83</v>
      </c>
      <c r="Y7" t="n">
        <v>1</v>
      </c>
      <c r="Z7" t="n">
        <v>10</v>
      </c>
      <c r="AA7" t="n">
        <v>135.5921719809015</v>
      </c>
      <c r="AB7" t="n">
        <v>185.5231916086339</v>
      </c>
      <c r="AC7" t="n">
        <v>167.8171185849928</v>
      </c>
      <c r="AD7" t="n">
        <v>135592.1719809015</v>
      </c>
      <c r="AE7" t="n">
        <v>185523.1916086338</v>
      </c>
      <c r="AF7" t="n">
        <v>1.698068405850707e-06</v>
      </c>
      <c r="AG7" t="n">
        <v>0.278125</v>
      </c>
      <c r="AH7" t="n">
        <v>167817.1185849928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7.7028</v>
      </c>
      <c r="E8" t="n">
        <v>12.98</v>
      </c>
      <c r="F8" t="n">
        <v>8.539999999999999</v>
      </c>
      <c r="G8" t="n">
        <v>13.49</v>
      </c>
      <c r="H8" t="n">
        <v>0.19</v>
      </c>
      <c r="I8" t="n">
        <v>38</v>
      </c>
      <c r="J8" t="n">
        <v>235.25</v>
      </c>
      <c r="K8" t="n">
        <v>57.72</v>
      </c>
      <c r="L8" t="n">
        <v>2.5</v>
      </c>
      <c r="M8" t="n">
        <v>36</v>
      </c>
      <c r="N8" t="n">
        <v>55.03</v>
      </c>
      <c r="O8" t="n">
        <v>29248.33</v>
      </c>
      <c r="P8" t="n">
        <v>128.8</v>
      </c>
      <c r="Q8" t="n">
        <v>596.6900000000001</v>
      </c>
      <c r="R8" t="n">
        <v>48.41</v>
      </c>
      <c r="S8" t="n">
        <v>26.8</v>
      </c>
      <c r="T8" t="n">
        <v>10704.97</v>
      </c>
      <c r="U8" t="n">
        <v>0.55</v>
      </c>
      <c r="V8" t="n">
        <v>0.9</v>
      </c>
      <c r="W8" t="n">
        <v>0.17</v>
      </c>
      <c r="X8" t="n">
        <v>0.6899999999999999</v>
      </c>
      <c r="Y8" t="n">
        <v>1</v>
      </c>
      <c r="Z8" t="n">
        <v>10</v>
      </c>
      <c r="AA8" t="n">
        <v>129.4468857520803</v>
      </c>
      <c r="AB8" t="n">
        <v>177.1149398794705</v>
      </c>
      <c r="AC8" t="n">
        <v>160.2113385998027</v>
      </c>
      <c r="AD8" t="n">
        <v>129446.8857520803</v>
      </c>
      <c r="AE8" t="n">
        <v>177114.9398794704</v>
      </c>
      <c r="AF8" t="n">
        <v>1.746335907900883e-06</v>
      </c>
      <c r="AG8" t="n">
        <v>0.2704166666666667</v>
      </c>
      <c r="AH8" t="n">
        <v>160211.3385998027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7.7826</v>
      </c>
      <c r="E9" t="n">
        <v>12.85</v>
      </c>
      <c r="F9" t="n">
        <v>8.550000000000001</v>
      </c>
      <c r="G9" t="n">
        <v>14.65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128.4</v>
      </c>
      <c r="Q9" t="n">
        <v>596.67</v>
      </c>
      <c r="R9" t="n">
        <v>49.68</v>
      </c>
      <c r="S9" t="n">
        <v>26.8</v>
      </c>
      <c r="T9" t="n">
        <v>11352.32</v>
      </c>
      <c r="U9" t="n">
        <v>0.54</v>
      </c>
      <c r="V9" t="n">
        <v>0.9</v>
      </c>
      <c r="W9" t="n">
        <v>0.14</v>
      </c>
      <c r="X9" t="n">
        <v>0.6899999999999999</v>
      </c>
      <c r="Y9" t="n">
        <v>1</v>
      </c>
      <c r="Z9" t="n">
        <v>10</v>
      </c>
      <c r="AA9" t="n">
        <v>127.8982308291292</v>
      </c>
      <c r="AB9" t="n">
        <v>174.9960018920566</v>
      </c>
      <c r="AC9" t="n">
        <v>158.2946290799588</v>
      </c>
      <c r="AD9" t="n">
        <v>127898.2308291292</v>
      </c>
      <c r="AE9" t="n">
        <v>174996.0018920566</v>
      </c>
      <c r="AF9" t="n">
        <v>1.764427719378592e-06</v>
      </c>
      <c r="AG9" t="n">
        <v>0.2677083333333333</v>
      </c>
      <c r="AH9" t="n">
        <v>158294.6290799587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7.8908</v>
      </c>
      <c r="E10" t="n">
        <v>12.67</v>
      </c>
      <c r="F10" t="n">
        <v>8.51</v>
      </c>
      <c r="G10" t="n">
        <v>15.95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30</v>
      </c>
      <c r="N10" t="n">
        <v>55.39</v>
      </c>
      <c r="O10" t="n">
        <v>29354.61</v>
      </c>
      <c r="P10" t="n">
        <v>127.33</v>
      </c>
      <c r="Q10" t="n">
        <v>596.63</v>
      </c>
      <c r="R10" t="n">
        <v>47.71</v>
      </c>
      <c r="S10" t="n">
        <v>26.8</v>
      </c>
      <c r="T10" t="n">
        <v>10383.41</v>
      </c>
      <c r="U10" t="n">
        <v>0.5600000000000001</v>
      </c>
      <c r="V10" t="n">
        <v>0.9</v>
      </c>
      <c r="W10" t="n">
        <v>0.16</v>
      </c>
      <c r="X10" t="n">
        <v>0.65</v>
      </c>
      <c r="Y10" t="n">
        <v>1</v>
      </c>
      <c r="Z10" t="n">
        <v>10</v>
      </c>
      <c r="AA10" t="n">
        <v>125.2655400643875</v>
      </c>
      <c r="AB10" t="n">
        <v>171.3938382416194</v>
      </c>
      <c r="AC10" t="n">
        <v>155.0362508726498</v>
      </c>
      <c r="AD10" t="n">
        <v>125265.5400643875</v>
      </c>
      <c r="AE10" t="n">
        <v>171393.8382416194</v>
      </c>
      <c r="AF10" t="n">
        <v>1.788958220655384e-06</v>
      </c>
      <c r="AG10" t="n">
        <v>0.2639583333333334</v>
      </c>
      <c r="AH10" t="n">
        <v>155036.2508726497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8.0237</v>
      </c>
      <c r="E11" t="n">
        <v>12.46</v>
      </c>
      <c r="F11" t="n">
        <v>8.43</v>
      </c>
      <c r="G11" t="n">
        <v>17.45</v>
      </c>
      <c r="H11" t="n">
        <v>0.24</v>
      </c>
      <c r="I11" t="n">
        <v>29</v>
      </c>
      <c r="J11" t="n">
        <v>236.54</v>
      </c>
      <c r="K11" t="n">
        <v>57.72</v>
      </c>
      <c r="L11" t="n">
        <v>3.25</v>
      </c>
      <c r="M11" t="n">
        <v>27</v>
      </c>
      <c r="N11" t="n">
        <v>55.57</v>
      </c>
      <c r="O11" t="n">
        <v>29407.85</v>
      </c>
      <c r="P11" t="n">
        <v>125.74</v>
      </c>
      <c r="Q11" t="n">
        <v>596.65</v>
      </c>
      <c r="R11" t="n">
        <v>45.49</v>
      </c>
      <c r="S11" t="n">
        <v>26.8</v>
      </c>
      <c r="T11" t="n">
        <v>9286.219999999999</v>
      </c>
      <c r="U11" t="n">
        <v>0.59</v>
      </c>
      <c r="V11" t="n">
        <v>0.91</v>
      </c>
      <c r="W11" t="n">
        <v>0.15</v>
      </c>
      <c r="X11" t="n">
        <v>0.58</v>
      </c>
      <c r="Y11" t="n">
        <v>1</v>
      </c>
      <c r="Z11" t="n">
        <v>10</v>
      </c>
      <c r="AA11" t="n">
        <v>121.8186641131949</v>
      </c>
      <c r="AB11" t="n">
        <v>166.6776704997654</v>
      </c>
      <c r="AC11" t="n">
        <v>150.7701875608937</v>
      </c>
      <c r="AD11" t="n">
        <v>121818.6641131949</v>
      </c>
      <c r="AE11" t="n">
        <v>166677.6704997653</v>
      </c>
      <c r="AF11" t="n">
        <v>1.819088568341943e-06</v>
      </c>
      <c r="AG11" t="n">
        <v>0.2595833333333333</v>
      </c>
      <c r="AH11" t="n">
        <v>150770.1875608937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8.118499999999999</v>
      </c>
      <c r="E12" t="n">
        <v>12.32</v>
      </c>
      <c r="F12" t="n">
        <v>8.380000000000001</v>
      </c>
      <c r="G12" t="n">
        <v>18.62</v>
      </c>
      <c r="H12" t="n">
        <v>0.26</v>
      </c>
      <c r="I12" t="n">
        <v>27</v>
      </c>
      <c r="J12" t="n">
        <v>236.98</v>
      </c>
      <c r="K12" t="n">
        <v>57.72</v>
      </c>
      <c r="L12" t="n">
        <v>3.5</v>
      </c>
      <c r="M12" t="n">
        <v>25</v>
      </c>
      <c r="N12" t="n">
        <v>55.75</v>
      </c>
      <c r="O12" t="n">
        <v>29461.15</v>
      </c>
      <c r="P12" t="n">
        <v>124.47</v>
      </c>
      <c r="Q12" t="n">
        <v>596.79</v>
      </c>
      <c r="R12" t="n">
        <v>43.76</v>
      </c>
      <c r="S12" t="n">
        <v>26.8</v>
      </c>
      <c r="T12" t="n">
        <v>8431.66</v>
      </c>
      <c r="U12" t="n">
        <v>0.61</v>
      </c>
      <c r="V12" t="n">
        <v>0.92</v>
      </c>
      <c r="W12" t="n">
        <v>0.15</v>
      </c>
      <c r="X12" t="n">
        <v>0.52</v>
      </c>
      <c r="Y12" t="n">
        <v>1</v>
      </c>
      <c r="Z12" t="n">
        <v>10</v>
      </c>
      <c r="AA12" t="n">
        <v>119.3663506085528</v>
      </c>
      <c r="AB12" t="n">
        <v>163.3223069742793</v>
      </c>
      <c r="AC12" t="n">
        <v>147.7350552209967</v>
      </c>
      <c r="AD12" t="n">
        <v>119366.3506085528</v>
      </c>
      <c r="AE12" t="n">
        <v>163322.3069742793</v>
      </c>
      <c r="AF12" t="n">
        <v>1.840581096262829e-06</v>
      </c>
      <c r="AG12" t="n">
        <v>0.2566666666666667</v>
      </c>
      <c r="AH12" t="n">
        <v>147735.0552209967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8.205299999999999</v>
      </c>
      <c r="E13" t="n">
        <v>12.19</v>
      </c>
      <c r="F13" t="n">
        <v>8.34</v>
      </c>
      <c r="G13" t="n">
        <v>20.01</v>
      </c>
      <c r="H13" t="n">
        <v>0.28</v>
      </c>
      <c r="I13" t="n">
        <v>25</v>
      </c>
      <c r="J13" t="n">
        <v>237.41</v>
      </c>
      <c r="K13" t="n">
        <v>57.72</v>
      </c>
      <c r="L13" t="n">
        <v>3.75</v>
      </c>
      <c r="M13" t="n">
        <v>23</v>
      </c>
      <c r="N13" t="n">
        <v>55.93</v>
      </c>
      <c r="O13" t="n">
        <v>29514.51</v>
      </c>
      <c r="P13" t="n">
        <v>123.37</v>
      </c>
      <c r="Q13" t="n">
        <v>596.61</v>
      </c>
      <c r="R13" t="n">
        <v>42.49</v>
      </c>
      <c r="S13" t="n">
        <v>26.8</v>
      </c>
      <c r="T13" t="n">
        <v>7807.56</v>
      </c>
      <c r="U13" t="n">
        <v>0.63</v>
      </c>
      <c r="V13" t="n">
        <v>0.92</v>
      </c>
      <c r="W13" t="n">
        <v>0.15</v>
      </c>
      <c r="X13" t="n">
        <v>0.49</v>
      </c>
      <c r="Y13" t="n">
        <v>1</v>
      </c>
      <c r="Z13" t="n">
        <v>10</v>
      </c>
      <c r="AA13" t="n">
        <v>117.234590332684</v>
      </c>
      <c r="AB13" t="n">
        <v>160.4055385182113</v>
      </c>
      <c r="AC13" t="n">
        <v>145.0966590526646</v>
      </c>
      <c r="AD13" t="n">
        <v>117234.590332684</v>
      </c>
      <c r="AE13" t="n">
        <v>160405.5385182113</v>
      </c>
      <c r="AF13" t="n">
        <v>1.860259908747354e-06</v>
      </c>
      <c r="AG13" t="n">
        <v>0.2539583333333333</v>
      </c>
      <c r="AH13" t="n">
        <v>145096.6590526646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8.301399999999999</v>
      </c>
      <c r="E14" t="n">
        <v>12.05</v>
      </c>
      <c r="F14" t="n">
        <v>8.289999999999999</v>
      </c>
      <c r="G14" t="n">
        <v>21.62</v>
      </c>
      <c r="H14" t="n">
        <v>0.3</v>
      </c>
      <c r="I14" t="n">
        <v>23</v>
      </c>
      <c r="J14" t="n">
        <v>237.84</v>
      </c>
      <c r="K14" t="n">
        <v>57.72</v>
      </c>
      <c r="L14" t="n">
        <v>4</v>
      </c>
      <c r="M14" t="n">
        <v>21</v>
      </c>
      <c r="N14" t="n">
        <v>56.12</v>
      </c>
      <c r="O14" t="n">
        <v>29567.95</v>
      </c>
      <c r="P14" t="n">
        <v>122.14</v>
      </c>
      <c r="Q14" t="n">
        <v>596.61</v>
      </c>
      <c r="R14" t="n">
        <v>40.96</v>
      </c>
      <c r="S14" t="n">
        <v>26.8</v>
      </c>
      <c r="T14" t="n">
        <v>7051.53</v>
      </c>
      <c r="U14" t="n">
        <v>0.65</v>
      </c>
      <c r="V14" t="n">
        <v>0.93</v>
      </c>
      <c r="W14" t="n">
        <v>0.14</v>
      </c>
      <c r="X14" t="n">
        <v>0.44</v>
      </c>
      <c r="Y14" t="n">
        <v>1</v>
      </c>
      <c r="Z14" t="n">
        <v>10</v>
      </c>
      <c r="AA14" t="n">
        <v>114.8963947643449</v>
      </c>
      <c r="AB14" t="n">
        <v>157.2063161877032</v>
      </c>
      <c r="AC14" t="n">
        <v>142.2027660112424</v>
      </c>
      <c r="AD14" t="n">
        <v>114896.3947643449</v>
      </c>
      <c r="AE14" t="n">
        <v>157206.3161877032</v>
      </c>
      <c r="AF14" t="n">
        <v>1.882047165426649e-06</v>
      </c>
      <c r="AG14" t="n">
        <v>0.2510416666666667</v>
      </c>
      <c r="AH14" t="n">
        <v>142202.7660112424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8.3469</v>
      </c>
      <c r="E15" t="n">
        <v>11.98</v>
      </c>
      <c r="F15" t="n">
        <v>8.27</v>
      </c>
      <c r="G15" t="n">
        <v>22.55</v>
      </c>
      <c r="H15" t="n">
        <v>0.32</v>
      </c>
      <c r="I15" t="n">
        <v>22</v>
      </c>
      <c r="J15" t="n">
        <v>238.28</v>
      </c>
      <c r="K15" t="n">
        <v>57.72</v>
      </c>
      <c r="L15" t="n">
        <v>4.25</v>
      </c>
      <c r="M15" t="n">
        <v>20</v>
      </c>
      <c r="N15" t="n">
        <v>56.3</v>
      </c>
      <c r="O15" t="n">
        <v>29621.44</v>
      </c>
      <c r="P15" t="n">
        <v>121.41</v>
      </c>
      <c r="Q15" t="n">
        <v>596.61</v>
      </c>
      <c r="R15" t="n">
        <v>40.26</v>
      </c>
      <c r="S15" t="n">
        <v>26.8</v>
      </c>
      <c r="T15" t="n">
        <v>6708.64</v>
      </c>
      <c r="U15" t="n">
        <v>0.67</v>
      </c>
      <c r="V15" t="n">
        <v>0.93</v>
      </c>
      <c r="W15" t="n">
        <v>0.14</v>
      </c>
      <c r="X15" t="n">
        <v>0.42</v>
      </c>
      <c r="Y15" t="n">
        <v>1</v>
      </c>
      <c r="Z15" t="n">
        <v>10</v>
      </c>
      <c r="AA15" t="n">
        <v>113.7255876129725</v>
      </c>
      <c r="AB15" t="n">
        <v>155.60436619083</v>
      </c>
      <c r="AC15" t="n">
        <v>140.7537038737194</v>
      </c>
      <c r="AD15" t="n">
        <v>113725.5876129725</v>
      </c>
      <c r="AE15" t="n">
        <v>155604.36619083</v>
      </c>
      <c r="AF15" t="n">
        <v>1.892362671970957e-06</v>
      </c>
      <c r="AG15" t="n">
        <v>0.2495833333333334</v>
      </c>
      <c r="AH15" t="n">
        <v>140753.7038737194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8.387700000000001</v>
      </c>
      <c r="E16" t="n">
        <v>11.92</v>
      </c>
      <c r="F16" t="n">
        <v>8.26</v>
      </c>
      <c r="G16" t="n">
        <v>23.59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120.77</v>
      </c>
      <c r="Q16" t="n">
        <v>596.7</v>
      </c>
      <c r="R16" t="n">
        <v>39.84</v>
      </c>
      <c r="S16" t="n">
        <v>26.8</v>
      </c>
      <c r="T16" t="n">
        <v>6501.73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112.7266048476088</v>
      </c>
      <c r="AB16" t="n">
        <v>154.237513899251</v>
      </c>
      <c r="AC16" t="n">
        <v>139.5173020464591</v>
      </c>
      <c r="AD16" t="n">
        <v>112726.6048476088</v>
      </c>
      <c r="AE16" t="n">
        <v>154237.513899251</v>
      </c>
      <c r="AF16" t="n">
        <v>1.901612620696401e-06</v>
      </c>
      <c r="AG16" t="n">
        <v>0.2483333333333333</v>
      </c>
      <c r="AH16" t="n">
        <v>139517.3020464591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8.4932</v>
      </c>
      <c r="E17" t="n">
        <v>11.77</v>
      </c>
      <c r="F17" t="n">
        <v>8.199999999999999</v>
      </c>
      <c r="G17" t="n">
        <v>25.89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17</v>
      </c>
      <c r="N17" t="n">
        <v>56.67</v>
      </c>
      <c r="O17" t="n">
        <v>29728.63</v>
      </c>
      <c r="P17" t="n">
        <v>119.27</v>
      </c>
      <c r="Q17" t="n">
        <v>596.66</v>
      </c>
      <c r="R17" t="n">
        <v>37.88</v>
      </c>
      <c r="S17" t="n">
        <v>26.8</v>
      </c>
      <c r="T17" t="n">
        <v>5533.78</v>
      </c>
      <c r="U17" t="n">
        <v>0.71</v>
      </c>
      <c r="V17" t="n">
        <v>0.9399999999999999</v>
      </c>
      <c r="W17" t="n">
        <v>0.14</v>
      </c>
      <c r="X17" t="n">
        <v>0.35</v>
      </c>
      <c r="Y17" t="n">
        <v>1</v>
      </c>
      <c r="Z17" t="n">
        <v>10</v>
      </c>
      <c r="AA17" t="n">
        <v>110.1581243131969</v>
      </c>
      <c r="AB17" t="n">
        <v>150.7232055187064</v>
      </c>
      <c r="AC17" t="n">
        <v>136.3383943253897</v>
      </c>
      <c r="AD17" t="n">
        <v>110158.1243131969</v>
      </c>
      <c r="AE17" t="n">
        <v>150723.2055187064</v>
      </c>
      <c r="AF17" t="n">
        <v>1.925530993013421e-06</v>
      </c>
      <c r="AG17" t="n">
        <v>0.2452083333333333</v>
      </c>
      <c r="AH17" t="n">
        <v>136338.3943253897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8.5806</v>
      </c>
      <c r="E18" t="n">
        <v>11.65</v>
      </c>
      <c r="F18" t="n">
        <v>8.130000000000001</v>
      </c>
      <c r="G18" t="n">
        <v>27.08</v>
      </c>
      <c r="H18" t="n">
        <v>0.37</v>
      </c>
      <c r="I18" t="n">
        <v>18</v>
      </c>
      <c r="J18" t="n">
        <v>239.58</v>
      </c>
      <c r="K18" t="n">
        <v>57.72</v>
      </c>
      <c r="L18" t="n">
        <v>5</v>
      </c>
      <c r="M18" t="n">
        <v>16</v>
      </c>
      <c r="N18" t="n">
        <v>56.86</v>
      </c>
      <c r="O18" t="n">
        <v>29782.33</v>
      </c>
      <c r="P18" t="n">
        <v>117.45</v>
      </c>
      <c r="Q18" t="n">
        <v>596.61</v>
      </c>
      <c r="R18" t="n">
        <v>35.78</v>
      </c>
      <c r="S18" t="n">
        <v>26.8</v>
      </c>
      <c r="T18" t="n">
        <v>4485.77</v>
      </c>
      <c r="U18" t="n">
        <v>0.75</v>
      </c>
      <c r="V18" t="n">
        <v>0.9399999999999999</v>
      </c>
      <c r="W18" t="n">
        <v>0.13</v>
      </c>
      <c r="X18" t="n">
        <v>0.27</v>
      </c>
      <c r="Y18" t="n">
        <v>1</v>
      </c>
      <c r="Z18" t="n">
        <v>10</v>
      </c>
      <c r="AA18" t="n">
        <v>107.6360371911636</v>
      </c>
      <c r="AB18" t="n">
        <v>147.2723746517113</v>
      </c>
      <c r="AC18" t="n">
        <v>133.216905913068</v>
      </c>
      <c r="AD18" t="n">
        <v>107636.0371911636</v>
      </c>
      <c r="AE18" t="n">
        <v>147272.3746517113</v>
      </c>
      <c r="AF18" t="n">
        <v>1.945345834155673e-06</v>
      </c>
      <c r="AG18" t="n">
        <v>0.2427083333333333</v>
      </c>
      <c r="AH18" t="n">
        <v>133216.905913068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8.5199</v>
      </c>
      <c r="E19" t="n">
        <v>11.74</v>
      </c>
      <c r="F19" t="n">
        <v>8.210000000000001</v>
      </c>
      <c r="G19" t="n">
        <v>27.36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118.52</v>
      </c>
      <c r="Q19" t="n">
        <v>596.6799999999999</v>
      </c>
      <c r="R19" t="n">
        <v>38.5</v>
      </c>
      <c r="S19" t="n">
        <v>26.8</v>
      </c>
      <c r="T19" t="n">
        <v>5847.6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109.3773379160746</v>
      </c>
      <c r="AB19" t="n">
        <v>149.6548991242996</v>
      </c>
      <c r="AC19" t="n">
        <v>135.3720455938872</v>
      </c>
      <c r="AD19" t="n">
        <v>109377.3379160746</v>
      </c>
      <c r="AE19" t="n">
        <v>149654.8991242996</v>
      </c>
      <c r="AF19" t="n">
        <v>1.931584268282279e-06</v>
      </c>
      <c r="AG19" t="n">
        <v>0.2445833333333333</v>
      </c>
      <c r="AH19" t="n">
        <v>135372.0455938872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8.5657</v>
      </c>
      <c r="E20" t="n">
        <v>11.67</v>
      </c>
      <c r="F20" t="n">
        <v>8.19</v>
      </c>
      <c r="G20" t="n">
        <v>28.91</v>
      </c>
      <c r="H20" t="n">
        <v>0.41</v>
      </c>
      <c r="I20" t="n">
        <v>17</v>
      </c>
      <c r="J20" t="n">
        <v>240.45</v>
      </c>
      <c r="K20" t="n">
        <v>57.72</v>
      </c>
      <c r="L20" t="n">
        <v>5.5</v>
      </c>
      <c r="M20" t="n">
        <v>15</v>
      </c>
      <c r="N20" t="n">
        <v>57.23</v>
      </c>
      <c r="O20" t="n">
        <v>29890.04</v>
      </c>
      <c r="P20" t="n">
        <v>117.78</v>
      </c>
      <c r="Q20" t="n">
        <v>596.67</v>
      </c>
      <c r="R20" t="n">
        <v>37.91</v>
      </c>
      <c r="S20" t="n">
        <v>26.8</v>
      </c>
      <c r="T20" t="n">
        <v>5559.96</v>
      </c>
      <c r="U20" t="n">
        <v>0.71</v>
      </c>
      <c r="V20" t="n">
        <v>0.9399999999999999</v>
      </c>
      <c r="W20" t="n">
        <v>0.13</v>
      </c>
      <c r="X20" t="n">
        <v>0.34</v>
      </c>
      <c r="Y20" t="n">
        <v>1</v>
      </c>
      <c r="Z20" t="n">
        <v>10</v>
      </c>
      <c r="AA20" t="n">
        <v>108.2553574859963</v>
      </c>
      <c r="AB20" t="n">
        <v>148.119756001584</v>
      </c>
      <c r="AC20" t="n">
        <v>133.9834143762163</v>
      </c>
      <c r="AD20" t="n">
        <v>108255.3574859963</v>
      </c>
      <c r="AE20" t="n">
        <v>148119.756001584</v>
      </c>
      <c r="AF20" t="n">
        <v>1.941967789155449e-06</v>
      </c>
      <c r="AG20" t="n">
        <v>0.243125</v>
      </c>
      <c r="AH20" t="n">
        <v>133983.4143762163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8.622999999999999</v>
      </c>
      <c r="E21" t="n">
        <v>11.6</v>
      </c>
      <c r="F21" t="n">
        <v>8.16</v>
      </c>
      <c r="G21" t="n">
        <v>30.6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116.94</v>
      </c>
      <c r="Q21" t="n">
        <v>596.63</v>
      </c>
      <c r="R21" t="n">
        <v>36.85</v>
      </c>
      <c r="S21" t="n">
        <v>26.8</v>
      </c>
      <c r="T21" t="n">
        <v>5032.97</v>
      </c>
      <c r="U21" t="n">
        <v>0.73</v>
      </c>
      <c r="V21" t="n">
        <v>0.9399999999999999</v>
      </c>
      <c r="W21" t="n">
        <v>0.13</v>
      </c>
      <c r="X21" t="n">
        <v>0.31</v>
      </c>
      <c r="Y21" t="n">
        <v>1</v>
      </c>
      <c r="Z21" t="n">
        <v>10</v>
      </c>
      <c r="AA21" t="n">
        <v>106.9055003405163</v>
      </c>
      <c r="AB21" t="n">
        <v>146.2728219036449</v>
      </c>
      <c r="AC21" t="n">
        <v>132.3127490763956</v>
      </c>
      <c r="AD21" t="n">
        <v>106905.5003405163</v>
      </c>
      <c r="AE21" t="n">
        <v>146272.8219036449</v>
      </c>
      <c r="AF21" t="n">
        <v>1.95495852596839e-06</v>
      </c>
      <c r="AG21" t="n">
        <v>0.2416666666666667</v>
      </c>
      <c r="AH21" t="n">
        <v>132312.7490763956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8.670299999999999</v>
      </c>
      <c r="E22" t="n">
        <v>11.53</v>
      </c>
      <c r="F22" t="n">
        <v>8.140000000000001</v>
      </c>
      <c r="G22" t="n">
        <v>32.57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116.03</v>
      </c>
      <c r="Q22" t="n">
        <v>596.62</v>
      </c>
      <c r="R22" t="n">
        <v>36.25</v>
      </c>
      <c r="S22" t="n">
        <v>26.8</v>
      </c>
      <c r="T22" t="n">
        <v>4735.83</v>
      </c>
      <c r="U22" t="n">
        <v>0.74</v>
      </c>
      <c r="V22" t="n">
        <v>0.9399999999999999</v>
      </c>
      <c r="W22" t="n">
        <v>0.13</v>
      </c>
      <c r="X22" t="n">
        <v>0.29</v>
      </c>
      <c r="Y22" t="n">
        <v>1</v>
      </c>
      <c r="Z22" t="n">
        <v>10</v>
      </c>
      <c r="AA22" t="n">
        <v>105.6852366381886</v>
      </c>
      <c r="AB22" t="n">
        <v>144.6032032718858</v>
      </c>
      <c r="AC22" t="n">
        <v>130.8024765035266</v>
      </c>
      <c r="AD22" t="n">
        <v>105685.2366381886</v>
      </c>
      <c r="AE22" t="n">
        <v>144603.2032718858</v>
      </c>
      <c r="AF22" t="n">
        <v>1.965682118485879e-06</v>
      </c>
      <c r="AG22" t="n">
        <v>0.2402083333333333</v>
      </c>
      <c r="AH22" t="n">
        <v>130802.4765035266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8.6707</v>
      </c>
      <c r="E23" t="n">
        <v>11.53</v>
      </c>
      <c r="F23" t="n">
        <v>8.140000000000001</v>
      </c>
      <c r="G23" t="n">
        <v>32.56</v>
      </c>
      <c r="H23" t="n">
        <v>0.46</v>
      </c>
      <c r="I23" t="n">
        <v>15</v>
      </c>
      <c r="J23" t="n">
        <v>241.77</v>
      </c>
      <c r="K23" t="n">
        <v>57.72</v>
      </c>
      <c r="L23" t="n">
        <v>6.25</v>
      </c>
      <c r="M23" t="n">
        <v>13</v>
      </c>
      <c r="N23" t="n">
        <v>57.79</v>
      </c>
      <c r="O23" t="n">
        <v>30051.93</v>
      </c>
      <c r="P23" t="n">
        <v>115.59</v>
      </c>
      <c r="Q23" t="n">
        <v>596.63</v>
      </c>
      <c r="R23" t="n">
        <v>36.26</v>
      </c>
      <c r="S23" t="n">
        <v>26.8</v>
      </c>
      <c r="T23" t="n">
        <v>4741.53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105.4043283977512</v>
      </c>
      <c r="AB23" t="n">
        <v>144.2188522245226</v>
      </c>
      <c r="AC23" t="n">
        <v>130.4548073806835</v>
      </c>
      <c r="AD23" t="n">
        <v>105404.3283977512</v>
      </c>
      <c r="AE23" t="n">
        <v>144218.8522245226</v>
      </c>
      <c r="AF23" t="n">
        <v>1.965772804257697e-06</v>
      </c>
      <c r="AG23" t="n">
        <v>0.2402083333333333</v>
      </c>
      <c r="AH23" t="n">
        <v>130454.8073806835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8.723699999999999</v>
      </c>
      <c r="E24" t="n">
        <v>11.46</v>
      </c>
      <c r="F24" t="n">
        <v>8.119999999999999</v>
      </c>
      <c r="G24" t="n">
        <v>34.78</v>
      </c>
      <c r="H24" t="n">
        <v>0.48</v>
      </c>
      <c r="I24" t="n">
        <v>14</v>
      </c>
      <c r="J24" t="n">
        <v>242.2</v>
      </c>
      <c r="K24" t="n">
        <v>57.72</v>
      </c>
      <c r="L24" t="n">
        <v>6.5</v>
      </c>
      <c r="M24" t="n">
        <v>12</v>
      </c>
      <c r="N24" t="n">
        <v>57.98</v>
      </c>
      <c r="O24" t="n">
        <v>30106.03</v>
      </c>
      <c r="P24" t="n">
        <v>114.4</v>
      </c>
      <c r="Q24" t="n">
        <v>596.62</v>
      </c>
      <c r="R24" t="n">
        <v>35.45</v>
      </c>
      <c r="S24" t="n">
        <v>26.8</v>
      </c>
      <c r="T24" t="n">
        <v>4345.4</v>
      </c>
      <c r="U24" t="n">
        <v>0.76</v>
      </c>
      <c r="V24" t="n">
        <v>0.95</v>
      </c>
      <c r="W24" t="n">
        <v>0.13</v>
      </c>
      <c r="X24" t="n">
        <v>0.26</v>
      </c>
      <c r="Y24" t="n">
        <v>1</v>
      </c>
      <c r="Z24" t="n">
        <v>10</v>
      </c>
      <c r="AA24" t="n">
        <v>103.9578027229433</v>
      </c>
      <c r="AB24" t="n">
        <v>142.2396519800426</v>
      </c>
      <c r="AC24" t="n">
        <v>128.6644992297111</v>
      </c>
      <c r="AD24" t="n">
        <v>103957.8027229433</v>
      </c>
      <c r="AE24" t="n">
        <v>142239.6519800426</v>
      </c>
      <c r="AF24" t="n">
        <v>1.977788669023593e-06</v>
      </c>
      <c r="AG24" t="n">
        <v>0.23875</v>
      </c>
      <c r="AH24" t="n">
        <v>128664.4992297111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8.780900000000001</v>
      </c>
      <c r="E25" t="n">
        <v>11.39</v>
      </c>
      <c r="F25" t="n">
        <v>8.09</v>
      </c>
      <c r="G25" t="n">
        <v>37.33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113.21</v>
      </c>
      <c r="Q25" t="n">
        <v>596.62</v>
      </c>
      <c r="R25" t="n">
        <v>34.61</v>
      </c>
      <c r="S25" t="n">
        <v>26.8</v>
      </c>
      <c r="T25" t="n">
        <v>3926.33</v>
      </c>
      <c r="U25" t="n">
        <v>0.77</v>
      </c>
      <c r="V25" t="n">
        <v>0.95</v>
      </c>
      <c r="W25" t="n">
        <v>0.13</v>
      </c>
      <c r="X25" t="n">
        <v>0.23</v>
      </c>
      <c r="Y25" t="n">
        <v>1</v>
      </c>
      <c r="Z25" t="n">
        <v>10</v>
      </c>
      <c r="AA25" t="n">
        <v>102.4442694650519</v>
      </c>
      <c r="AB25" t="n">
        <v>140.1687690042219</v>
      </c>
      <c r="AC25" t="n">
        <v>126.7912584185996</v>
      </c>
      <c r="AD25" t="n">
        <v>102444.2694650519</v>
      </c>
      <c r="AE25" t="n">
        <v>140168.7690042219</v>
      </c>
      <c r="AF25" t="n">
        <v>1.99075673439358e-06</v>
      </c>
      <c r="AG25" t="n">
        <v>0.2372916666666667</v>
      </c>
      <c r="AH25" t="n">
        <v>126791.2584185996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8.7906</v>
      </c>
      <c r="E26" t="n">
        <v>11.38</v>
      </c>
      <c r="F26" t="n">
        <v>8.07</v>
      </c>
      <c r="G26" t="n">
        <v>37.27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11</v>
      </c>
      <c r="N26" t="n">
        <v>58.36</v>
      </c>
      <c r="O26" t="n">
        <v>30214.44</v>
      </c>
      <c r="P26" t="n">
        <v>113.21</v>
      </c>
      <c r="Q26" t="n">
        <v>596.63</v>
      </c>
      <c r="R26" t="n">
        <v>34.05</v>
      </c>
      <c r="S26" t="n">
        <v>26.8</v>
      </c>
      <c r="T26" t="n">
        <v>3647.93</v>
      </c>
      <c r="U26" t="n">
        <v>0.79</v>
      </c>
      <c r="V26" t="n">
        <v>0.95</v>
      </c>
      <c r="W26" t="n">
        <v>0.13</v>
      </c>
      <c r="X26" t="n">
        <v>0.22</v>
      </c>
      <c r="Y26" t="n">
        <v>1</v>
      </c>
      <c r="Z26" t="n">
        <v>10</v>
      </c>
      <c r="AA26" t="n">
        <v>102.2600807466674</v>
      </c>
      <c r="AB26" t="n">
        <v>139.9167538738956</v>
      </c>
      <c r="AC26" t="n">
        <v>126.563295258606</v>
      </c>
      <c r="AD26" t="n">
        <v>102260.0807466674</v>
      </c>
      <c r="AE26" t="n">
        <v>139916.7538738956</v>
      </c>
      <c r="AF26" t="n">
        <v>1.992955864360168e-06</v>
      </c>
      <c r="AG26" t="n">
        <v>0.2370833333333333</v>
      </c>
      <c r="AH26" t="n">
        <v>126563.295258606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8.776199999999999</v>
      </c>
      <c r="E27" t="n">
        <v>11.39</v>
      </c>
      <c r="F27" t="n">
        <v>8.09</v>
      </c>
      <c r="G27" t="n">
        <v>37.35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11</v>
      </c>
      <c r="N27" t="n">
        <v>58.55</v>
      </c>
      <c r="O27" t="n">
        <v>30268.74</v>
      </c>
      <c r="P27" t="n">
        <v>112.72</v>
      </c>
      <c r="Q27" t="n">
        <v>596.64</v>
      </c>
      <c r="R27" t="n">
        <v>34.96</v>
      </c>
      <c r="S27" t="n">
        <v>26.8</v>
      </c>
      <c r="T27" t="n">
        <v>4104.89</v>
      </c>
      <c r="U27" t="n">
        <v>0.77</v>
      </c>
      <c r="V27" t="n">
        <v>0.95</v>
      </c>
      <c r="W27" t="n">
        <v>0.12</v>
      </c>
      <c r="X27" t="n">
        <v>0.24</v>
      </c>
      <c r="Y27" t="n">
        <v>1</v>
      </c>
      <c r="Z27" t="n">
        <v>10</v>
      </c>
      <c r="AA27" t="n">
        <v>102.1938736093863</v>
      </c>
      <c r="AB27" t="n">
        <v>139.8261663478148</v>
      </c>
      <c r="AC27" t="n">
        <v>126.481353278874</v>
      </c>
      <c r="AD27" t="n">
        <v>102193.8736093863</v>
      </c>
      <c r="AE27" t="n">
        <v>139826.1663478148</v>
      </c>
      <c r="AF27" t="n">
        <v>1.989691176574717e-06</v>
      </c>
      <c r="AG27" t="n">
        <v>0.2372916666666667</v>
      </c>
      <c r="AH27" t="n">
        <v>126481.353278874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8.815099999999999</v>
      </c>
      <c r="E28" t="n">
        <v>11.34</v>
      </c>
      <c r="F28" t="n">
        <v>8.09</v>
      </c>
      <c r="G28" t="n">
        <v>40.44</v>
      </c>
      <c r="H28" t="n">
        <v>0.55</v>
      </c>
      <c r="I28" t="n">
        <v>12</v>
      </c>
      <c r="J28" t="n">
        <v>243.96</v>
      </c>
      <c r="K28" t="n">
        <v>57.72</v>
      </c>
      <c r="L28" t="n">
        <v>7.5</v>
      </c>
      <c r="M28" t="n">
        <v>10</v>
      </c>
      <c r="N28" t="n">
        <v>58.74</v>
      </c>
      <c r="O28" t="n">
        <v>30323.11</v>
      </c>
      <c r="P28" t="n">
        <v>112.34</v>
      </c>
      <c r="Q28" t="n">
        <v>596.61</v>
      </c>
      <c r="R28" t="n">
        <v>34.68</v>
      </c>
      <c r="S28" t="n">
        <v>26.8</v>
      </c>
      <c r="T28" t="n">
        <v>3967.72</v>
      </c>
      <c r="U28" t="n">
        <v>0.77</v>
      </c>
      <c r="V28" t="n">
        <v>0.95</v>
      </c>
      <c r="W28" t="n">
        <v>0.13</v>
      </c>
      <c r="X28" t="n">
        <v>0.24</v>
      </c>
      <c r="Y28" t="n">
        <v>1</v>
      </c>
      <c r="Z28" t="n">
        <v>10</v>
      </c>
      <c r="AA28" t="n">
        <v>101.5155417848742</v>
      </c>
      <c r="AB28" t="n">
        <v>138.8980428196298</v>
      </c>
      <c r="AC28" t="n">
        <v>125.6418085575891</v>
      </c>
      <c r="AD28" t="n">
        <v>101515.5417848742</v>
      </c>
      <c r="AE28" t="n">
        <v>138898.0428196298</v>
      </c>
      <c r="AF28" t="n">
        <v>1.998510367884026e-06</v>
      </c>
      <c r="AG28" t="n">
        <v>0.23625</v>
      </c>
      <c r="AH28" t="n">
        <v>125641.8085575891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8.816000000000001</v>
      </c>
      <c r="E29" t="n">
        <v>11.34</v>
      </c>
      <c r="F29" t="n">
        <v>8.09</v>
      </c>
      <c r="G29" t="n">
        <v>40.44</v>
      </c>
      <c r="H29" t="n">
        <v>0.5600000000000001</v>
      </c>
      <c r="I29" t="n">
        <v>12</v>
      </c>
      <c r="J29" t="n">
        <v>244.41</v>
      </c>
      <c r="K29" t="n">
        <v>57.72</v>
      </c>
      <c r="L29" t="n">
        <v>7.75</v>
      </c>
      <c r="M29" t="n">
        <v>10</v>
      </c>
      <c r="N29" t="n">
        <v>58.93</v>
      </c>
      <c r="O29" t="n">
        <v>30377.55</v>
      </c>
      <c r="P29" t="n">
        <v>111.71</v>
      </c>
      <c r="Q29" t="n">
        <v>596.61</v>
      </c>
      <c r="R29" t="n">
        <v>34.61</v>
      </c>
      <c r="S29" t="n">
        <v>26.8</v>
      </c>
      <c r="T29" t="n">
        <v>3934.12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101.1165606840904</v>
      </c>
      <c r="AB29" t="n">
        <v>138.3521392757338</v>
      </c>
      <c r="AC29" t="n">
        <v>125.1480052817419</v>
      </c>
      <c r="AD29" t="n">
        <v>101116.5606840904</v>
      </c>
      <c r="AE29" t="n">
        <v>138352.1392757338</v>
      </c>
      <c r="AF29" t="n">
        <v>1.998714410870617e-06</v>
      </c>
      <c r="AG29" t="n">
        <v>0.23625</v>
      </c>
      <c r="AH29" t="n">
        <v>125148.0052817419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8.8757</v>
      </c>
      <c r="E30" t="n">
        <v>11.27</v>
      </c>
      <c r="F30" t="n">
        <v>8.06</v>
      </c>
      <c r="G30" t="n">
        <v>43.95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110.59</v>
      </c>
      <c r="Q30" t="n">
        <v>596.65</v>
      </c>
      <c r="R30" t="n">
        <v>33.63</v>
      </c>
      <c r="S30" t="n">
        <v>26.8</v>
      </c>
      <c r="T30" t="n">
        <v>3449.03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99.65255086762068</v>
      </c>
      <c r="AB30" t="n">
        <v>136.3490164572862</v>
      </c>
      <c r="AC30" t="n">
        <v>123.3360576936858</v>
      </c>
      <c r="AD30" t="n">
        <v>99652.55086762068</v>
      </c>
      <c r="AE30" t="n">
        <v>136349.0164572862</v>
      </c>
      <c r="AF30" t="n">
        <v>2.012249262314466e-06</v>
      </c>
      <c r="AG30" t="n">
        <v>0.2347916666666666</v>
      </c>
      <c r="AH30" t="n">
        <v>123336.0576936858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8.8781</v>
      </c>
      <c r="E31" t="n">
        <v>11.26</v>
      </c>
      <c r="F31" t="n">
        <v>8.050000000000001</v>
      </c>
      <c r="G31" t="n">
        <v>43.93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110.2</v>
      </c>
      <c r="Q31" t="n">
        <v>596.61</v>
      </c>
      <c r="R31" t="n">
        <v>33.47</v>
      </c>
      <c r="S31" t="n">
        <v>26.8</v>
      </c>
      <c r="T31" t="n">
        <v>3365.65</v>
      </c>
      <c r="U31" t="n">
        <v>0.8</v>
      </c>
      <c r="V31" t="n">
        <v>0.95</v>
      </c>
      <c r="W31" t="n">
        <v>0.13</v>
      </c>
      <c r="X31" t="n">
        <v>0.2</v>
      </c>
      <c r="Y31" t="n">
        <v>1</v>
      </c>
      <c r="Z31" t="n">
        <v>10</v>
      </c>
      <c r="AA31" t="n">
        <v>99.3501485413255</v>
      </c>
      <c r="AB31" t="n">
        <v>135.9352562534002</v>
      </c>
      <c r="AC31" t="n">
        <v>122.9617861829425</v>
      </c>
      <c r="AD31" t="n">
        <v>99350.1485413255</v>
      </c>
      <c r="AE31" t="n">
        <v>135935.2562534002</v>
      </c>
      <c r="AF31" t="n">
        <v>2.012793376945375e-06</v>
      </c>
      <c r="AG31" t="n">
        <v>0.2345833333333333</v>
      </c>
      <c r="AH31" t="n">
        <v>122961.7861829425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8.876200000000001</v>
      </c>
      <c r="E32" t="n">
        <v>11.27</v>
      </c>
      <c r="F32" t="n">
        <v>8.06</v>
      </c>
      <c r="G32" t="n">
        <v>43.94</v>
      </c>
      <c r="H32" t="n">
        <v>0.62</v>
      </c>
      <c r="I32" t="n">
        <v>11</v>
      </c>
      <c r="J32" t="n">
        <v>245.73</v>
      </c>
      <c r="K32" t="n">
        <v>57.72</v>
      </c>
      <c r="L32" t="n">
        <v>8.5</v>
      </c>
      <c r="M32" t="n">
        <v>9</v>
      </c>
      <c r="N32" t="n">
        <v>59.51</v>
      </c>
      <c r="O32" t="n">
        <v>30541.29</v>
      </c>
      <c r="P32" t="n">
        <v>109.37</v>
      </c>
      <c r="Q32" t="n">
        <v>596.64</v>
      </c>
      <c r="R32" t="n">
        <v>33.61</v>
      </c>
      <c r="S32" t="n">
        <v>26.8</v>
      </c>
      <c r="T32" t="n">
        <v>3440.06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98.8991094905665</v>
      </c>
      <c r="AB32" t="n">
        <v>135.3181247257136</v>
      </c>
      <c r="AC32" t="n">
        <v>122.4035528221085</v>
      </c>
      <c r="AD32" t="n">
        <v>98899.10949056651</v>
      </c>
      <c r="AE32" t="n">
        <v>135318.1247257136</v>
      </c>
      <c r="AF32" t="n">
        <v>2.012362619529239e-06</v>
      </c>
      <c r="AG32" t="n">
        <v>0.2347916666666666</v>
      </c>
      <c r="AH32" t="n">
        <v>122403.5528221085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8.933</v>
      </c>
      <c r="E33" t="n">
        <v>11.19</v>
      </c>
      <c r="F33" t="n">
        <v>8.029999999999999</v>
      </c>
      <c r="G33" t="n">
        <v>48.18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108.49</v>
      </c>
      <c r="Q33" t="n">
        <v>596.62</v>
      </c>
      <c r="R33" t="n">
        <v>32.71</v>
      </c>
      <c r="S33" t="n">
        <v>26.8</v>
      </c>
      <c r="T33" t="n">
        <v>2994.85</v>
      </c>
      <c r="U33" t="n">
        <v>0.82</v>
      </c>
      <c r="V33" t="n">
        <v>0.96</v>
      </c>
      <c r="W33" t="n">
        <v>0.13</v>
      </c>
      <c r="X33" t="n">
        <v>0.18</v>
      </c>
      <c r="Y33" t="n">
        <v>1</v>
      </c>
      <c r="Z33" t="n">
        <v>10</v>
      </c>
      <c r="AA33" t="n">
        <v>97.6357926350678</v>
      </c>
      <c r="AB33" t="n">
        <v>133.5895988704149</v>
      </c>
      <c r="AC33" t="n">
        <v>120.8399950484377</v>
      </c>
      <c r="AD33" t="n">
        <v>97635.7926350678</v>
      </c>
      <c r="AE33" t="n">
        <v>133589.5988704149</v>
      </c>
      <c r="AF33" t="n">
        <v>2.025239999127407e-06</v>
      </c>
      <c r="AG33" t="n">
        <v>0.233125</v>
      </c>
      <c r="AH33" t="n">
        <v>120839.9950484377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8.9633</v>
      </c>
      <c r="E34" t="n">
        <v>11.16</v>
      </c>
      <c r="F34" t="n">
        <v>7.99</v>
      </c>
      <c r="G34" t="n">
        <v>47.95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107.15</v>
      </c>
      <c r="Q34" t="n">
        <v>596.61</v>
      </c>
      <c r="R34" t="n">
        <v>31.43</v>
      </c>
      <c r="S34" t="n">
        <v>26.8</v>
      </c>
      <c r="T34" t="n">
        <v>2352.02</v>
      </c>
      <c r="U34" t="n">
        <v>0.85</v>
      </c>
      <c r="V34" t="n">
        <v>0.96</v>
      </c>
      <c r="W34" t="n">
        <v>0.12</v>
      </c>
      <c r="X34" t="n">
        <v>0.14</v>
      </c>
      <c r="Y34" t="n">
        <v>1</v>
      </c>
      <c r="Z34" t="n">
        <v>10</v>
      </c>
      <c r="AA34" t="n">
        <v>96.35485822372276</v>
      </c>
      <c r="AB34" t="n">
        <v>131.8369678979756</v>
      </c>
      <c r="AC34" t="n">
        <v>119.2546327161745</v>
      </c>
      <c r="AD34" t="n">
        <v>96354.85822372275</v>
      </c>
      <c r="AE34" t="n">
        <v>131836.9678979756</v>
      </c>
      <c r="AF34" t="n">
        <v>2.032109446342627e-06</v>
      </c>
      <c r="AG34" t="n">
        <v>0.2325</v>
      </c>
      <c r="AH34" t="n">
        <v>119254.6327161745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8.910399999999999</v>
      </c>
      <c r="E35" t="n">
        <v>11.22</v>
      </c>
      <c r="F35" t="n">
        <v>8.06</v>
      </c>
      <c r="G35" t="n">
        <v>48.35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8</v>
      </c>
      <c r="N35" t="n">
        <v>60.09</v>
      </c>
      <c r="O35" t="n">
        <v>30705.66</v>
      </c>
      <c r="P35" t="n">
        <v>107.6</v>
      </c>
      <c r="Q35" t="n">
        <v>596.61</v>
      </c>
      <c r="R35" t="n">
        <v>33.88</v>
      </c>
      <c r="S35" t="n">
        <v>26.8</v>
      </c>
      <c r="T35" t="n">
        <v>3576.65</v>
      </c>
      <c r="U35" t="n">
        <v>0.79</v>
      </c>
      <c r="V35" t="n">
        <v>0.95</v>
      </c>
      <c r="W35" t="n">
        <v>0.12</v>
      </c>
      <c r="X35" t="n">
        <v>0.21</v>
      </c>
      <c r="Y35" t="n">
        <v>1</v>
      </c>
      <c r="Z35" t="n">
        <v>10</v>
      </c>
      <c r="AA35" t="n">
        <v>97.44416501617336</v>
      </c>
      <c r="AB35" t="n">
        <v>133.3274055082297</v>
      </c>
      <c r="AC35" t="n">
        <v>120.6028250527488</v>
      </c>
      <c r="AD35" t="n">
        <v>97444.16501617336</v>
      </c>
      <c r="AE35" t="n">
        <v>133327.4055082297</v>
      </c>
      <c r="AF35" t="n">
        <v>2.020116253019685e-06</v>
      </c>
      <c r="AG35" t="n">
        <v>0.23375</v>
      </c>
      <c r="AH35" t="n">
        <v>120602.8250527488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8.9169</v>
      </c>
      <c r="E36" t="n">
        <v>11.21</v>
      </c>
      <c r="F36" t="n">
        <v>8.050000000000001</v>
      </c>
      <c r="G36" t="n">
        <v>48.3</v>
      </c>
      <c r="H36" t="n">
        <v>0.68</v>
      </c>
      <c r="I36" t="n">
        <v>10</v>
      </c>
      <c r="J36" t="n">
        <v>247.51</v>
      </c>
      <c r="K36" t="n">
        <v>57.72</v>
      </c>
      <c r="L36" t="n">
        <v>9.5</v>
      </c>
      <c r="M36" t="n">
        <v>8</v>
      </c>
      <c r="N36" t="n">
        <v>60.29</v>
      </c>
      <c r="O36" t="n">
        <v>30760.6</v>
      </c>
      <c r="P36" t="n">
        <v>106.84</v>
      </c>
      <c r="Q36" t="n">
        <v>596.64</v>
      </c>
      <c r="R36" t="n">
        <v>33.57</v>
      </c>
      <c r="S36" t="n">
        <v>26.8</v>
      </c>
      <c r="T36" t="n">
        <v>3425.36</v>
      </c>
      <c r="U36" t="n">
        <v>0.8</v>
      </c>
      <c r="V36" t="n">
        <v>0.95</v>
      </c>
      <c r="W36" t="n">
        <v>0.12</v>
      </c>
      <c r="X36" t="n">
        <v>0.2</v>
      </c>
      <c r="Y36" t="n">
        <v>1</v>
      </c>
      <c r="Z36" t="n">
        <v>10</v>
      </c>
      <c r="AA36" t="n">
        <v>96.87426421315757</v>
      </c>
      <c r="AB36" t="n">
        <v>132.547642087295</v>
      </c>
      <c r="AC36" t="n">
        <v>119.8974811583029</v>
      </c>
      <c r="AD36" t="n">
        <v>96874.26421315757</v>
      </c>
      <c r="AE36" t="n">
        <v>132547.642087295</v>
      </c>
      <c r="AF36" t="n">
        <v>2.021589896811729e-06</v>
      </c>
      <c r="AG36" t="n">
        <v>0.2335416666666667</v>
      </c>
      <c r="AH36" t="n">
        <v>119897.4811583029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8.9823</v>
      </c>
      <c r="E37" t="n">
        <v>11.13</v>
      </c>
      <c r="F37" t="n">
        <v>8.01</v>
      </c>
      <c r="G37" t="n">
        <v>53.43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106.23</v>
      </c>
      <c r="Q37" t="n">
        <v>596.65</v>
      </c>
      <c r="R37" t="n">
        <v>32.34</v>
      </c>
      <c r="S37" t="n">
        <v>26.8</v>
      </c>
      <c r="T37" t="n">
        <v>2811.08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95.66815510681597</v>
      </c>
      <c r="AB37" t="n">
        <v>130.8973903982208</v>
      </c>
      <c r="AC37" t="n">
        <v>118.4047271742907</v>
      </c>
      <c r="AD37" t="n">
        <v>95668.15510681598</v>
      </c>
      <c r="AE37" t="n">
        <v>130897.3903982208</v>
      </c>
      <c r="AF37" t="n">
        <v>2.036417020503986e-06</v>
      </c>
      <c r="AG37" t="n">
        <v>0.231875</v>
      </c>
      <c r="AH37" t="n">
        <v>118404.7271742907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8.9742</v>
      </c>
      <c r="E38" t="n">
        <v>11.14</v>
      </c>
      <c r="F38" t="n">
        <v>8.02</v>
      </c>
      <c r="G38" t="n">
        <v>53.49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105.78</v>
      </c>
      <c r="Q38" t="n">
        <v>596.61</v>
      </c>
      <c r="R38" t="n">
        <v>32.67</v>
      </c>
      <c r="S38" t="n">
        <v>26.8</v>
      </c>
      <c r="T38" t="n">
        <v>2975.51</v>
      </c>
      <c r="U38" t="n">
        <v>0.82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95.51598610451714</v>
      </c>
      <c r="AB38" t="n">
        <v>130.6891860560531</v>
      </c>
      <c r="AC38" t="n">
        <v>118.2163935623227</v>
      </c>
      <c r="AD38" t="n">
        <v>95515.98610451714</v>
      </c>
      <c r="AE38" t="n">
        <v>130689.1860560531</v>
      </c>
      <c r="AF38" t="n">
        <v>2.03458063362467e-06</v>
      </c>
      <c r="AG38" t="n">
        <v>0.2320833333333333</v>
      </c>
      <c r="AH38" t="n">
        <v>118216.3935623227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8.9793</v>
      </c>
      <c r="E39" t="n">
        <v>11.14</v>
      </c>
      <c r="F39" t="n">
        <v>8.02</v>
      </c>
      <c r="G39" t="n">
        <v>53.45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105.29</v>
      </c>
      <c r="Q39" t="n">
        <v>596.61</v>
      </c>
      <c r="R39" t="n">
        <v>32.44</v>
      </c>
      <c r="S39" t="n">
        <v>26.8</v>
      </c>
      <c r="T39" t="n">
        <v>2863.01</v>
      </c>
      <c r="U39" t="n">
        <v>0.83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95.16626031644576</v>
      </c>
      <c r="AB39" t="n">
        <v>130.2106758040012</v>
      </c>
      <c r="AC39" t="n">
        <v>117.7835516571331</v>
      </c>
      <c r="AD39" t="n">
        <v>95166.26031644575</v>
      </c>
      <c r="AE39" t="n">
        <v>130210.6758040012</v>
      </c>
      <c r="AF39" t="n">
        <v>2.035736877215351e-06</v>
      </c>
      <c r="AG39" t="n">
        <v>0.2320833333333333</v>
      </c>
      <c r="AH39" t="n">
        <v>117783.5516571331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8.9823</v>
      </c>
      <c r="E40" t="n">
        <v>11.13</v>
      </c>
      <c r="F40" t="n">
        <v>8.01</v>
      </c>
      <c r="G40" t="n">
        <v>53.43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103.55</v>
      </c>
      <c r="Q40" t="n">
        <v>596.6799999999999</v>
      </c>
      <c r="R40" t="n">
        <v>32.28</v>
      </c>
      <c r="S40" t="n">
        <v>26.8</v>
      </c>
      <c r="T40" t="n">
        <v>2781.66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94.04446752574555</v>
      </c>
      <c r="AB40" t="n">
        <v>128.6757894177609</v>
      </c>
      <c r="AC40" t="n">
        <v>116.3951526733685</v>
      </c>
      <c r="AD40" t="n">
        <v>94044.46752574555</v>
      </c>
      <c r="AE40" t="n">
        <v>128675.7894177608</v>
      </c>
      <c r="AF40" t="n">
        <v>2.036417020503986e-06</v>
      </c>
      <c r="AG40" t="n">
        <v>0.231875</v>
      </c>
      <c r="AH40" t="n">
        <v>116395.1526733685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9.0525</v>
      </c>
      <c r="E41" t="n">
        <v>11.05</v>
      </c>
      <c r="F41" t="n">
        <v>7.97</v>
      </c>
      <c r="G41" t="n">
        <v>59.8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102.83</v>
      </c>
      <c r="Q41" t="n">
        <v>596.6799999999999</v>
      </c>
      <c r="R41" t="n">
        <v>30.79</v>
      </c>
      <c r="S41" t="n">
        <v>26.8</v>
      </c>
      <c r="T41" t="n">
        <v>2041.34</v>
      </c>
      <c r="U41" t="n">
        <v>0.87</v>
      </c>
      <c r="V41" t="n">
        <v>0.96</v>
      </c>
      <c r="W41" t="n">
        <v>0.12</v>
      </c>
      <c r="X41" t="n">
        <v>0.12</v>
      </c>
      <c r="Y41" t="n">
        <v>1</v>
      </c>
      <c r="Z41" t="n">
        <v>10</v>
      </c>
      <c r="AA41" t="n">
        <v>92.75344777936996</v>
      </c>
      <c r="AB41" t="n">
        <v>126.9093592449992</v>
      </c>
      <c r="AC41" t="n">
        <v>114.7973081170944</v>
      </c>
      <c r="AD41" t="n">
        <v>92753.44777936996</v>
      </c>
      <c r="AE41" t="n">
        <v>126909.3592449992</v>
      </c>
      <c r="AF41" t="n">
        <v>2.05233237345806e-06</v>
      </c>
      <c r="AG41" t="n">
        <v>0.2302083333333333</v>
      </c>
      <c r="AH41" t="n">
        <v>114797.3081170944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9.0375</v>
      </c>
      <c r="E42" t="n">
        <v>11.06</v>
      </c>
      <c r="F42" t="n">
        <v>7.99</v>
      </c>
      <c r="G42" t="n">
        <v>59.94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102.93</v>
      </c>
      <c r="Q42" t="n">
        <v>596.61</v>
      </c>
      <c r="R42" t="n">
        <v>31.69</v>
      </c>
      <c r="S42" t="n">
        <v>26.8</v>
      </c>
      <c r="T42" t="n">
        <v>2491.79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93.03533446799609</v>
      </c>
      <c r="AB42" t="n">
        <v>127.2950490483403</v>
      </c>
      <c r="AC42" t="n">
        <v>115.1461882269238</v>
      </c>
      <c r="AD42" t="n">
        <v>93035.3344679961</v>
      </c>
      <c r="AE42" t="n">
        <v>127295.0490483403</v>
      </c>
      <c r="AF42" t="n">
        <v>2.048931657014882e-06</v>
      </c>
      <c r="AG42" t="n">
        <v>0.2304166666666667</v>
      </c>
      <c r="AH42" t="n">
        <v>115146.1882269238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9.0259</v>
      </c>
      <c r="E43" t="n">
        <v>11.08</v>
      </c>
      <c r="F43" t="n">
        <v>8.01</v>
      </c>
      <c r="G43" t="n">
        <v>60.04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102.76</v>
      </c>
      <c r="Q43" t="n">
        <v>596.64</v>
      </c>
      <c r="R43" t="n">
        <v>32.11</v>
      </c>
      <c r="S43" t="n">
        <v>26.8</v>
      </c>
      <c r="T43" t="n">
        <v>2703.87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93.1220926803479</v>
      </c>
      <c r="AB43" t="n">
        <v>127.4137554619821</v>
      </c>
      <c r="AC43" t="n">
        <v>115.2535654670532</v>
      </c>
      <c r="AD43" t="n">
        <v>93122.09268034791</v>
      </c>
      <c r="AE43" t="n">
        <v>127413.7554619821</v>
      </c>
      <c r="AF43" t="n">
        <v>2.046301769632158e-06</v>
      </c>
      <c r="AG43" t="n">
        <v>0.2308333333333333</v>
      </c>
      <c r="AH43" t="n">
        <v>115253.5654670532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9.032500000000001</v>
      </c>
      <c r="E44" t="n">
        <v>11.07</v>
      </c>
      <c r="F44" t="n">
        <v>8</v>
      </c>
      <c r="G44" t="n">
        <v>59.98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101.64</v>
      </c>
      <c r="Q44" t="n">
        <v>596.63</v>
      </c>
      <c r="R44" t="n">
        <v>31.77</v>
      </c>
      <c r="S44" t="n">
        <v>26.8</v>
      </c>
      <c r="T44" t="n">
        <v>2534.24</v>
      </c>
      <c r="U44" t="n">
        <v>0.84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92.34467839615662</v>
      </c>
      <c r="AB44" t="n">
        <v>126.3500629412545</v>
      </c>
      <c r="AC44" t="n">
        <v>114.2913902676016</v>
      </c>
      <c r="AD44" t="n">
        <v>92344.67839615663</v>
      </c>
      <c r="AE44" t="n">
        <v>126350.0629412545</v>
      </c>
      <c r="AF44" t="n">
        <v>2.047798084867156e-06</v>
      </c>
      <c r="AG44" t="n">
        <v>0.230625</v>
      </c>
      <c r="AH44" t="n">
        <v>114291.3902676016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9.026899999999999</v>
      </c>
      <c r="E45" t="n">
        <v>11.08</v>
      </c>
      <c r="F45" t="n">
        <v>8</v>
      </c>
      <c r="G45" t="n">
        <v>60.04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100.99</v>
      </c>
      <c r="Q45" t="n">
        <v>596.61</v>
      </c>
      <c r="R45" t="n">
        <v>31.98</v>
      </c>
      <c r="S45" t="n">
        <v>26.8</v>
      </c>
      <c r="T45" t="n">
        <v>2637.89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92.00937362328992</v>
      </c>
      <c r="AB45" t="n">
        <v>125.891284158416</v>
      </c>
      <c r="AC45" t="n">
        <v>113.876396687897</v>
      </c>
      <c r="AD45" t="n">
        <v>92009.37362328992</v>
      </c>
      <c r="AE45" t="n">
        <v>125891.284158416</v>
      </c>
      <c r="AF45" t="n">
        <v>2.046528484061703e-06</v>
      </c>
      <c r="AG45" t="n">
        <v>0.2308333333333333</v>
      </c>
      <c r="AH45" t="n">
        <v>113876.396687897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9.0893</v>
      </c>
      <c r="E46" t="n">
        <v>11</v>
      </c>
      <c r="F46" t="n">
        <v>7.97</v>
      </c>
      <c r="G46" t="n">
        <v>68.34999999999999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5</v>
      </c>
      <c r="N46" t="n">
        <v>62.27</v>
      </c>
      <c r="O46" t="n">
        <v>31313.87</v>
      </c>
      <c r="P46" t="n">
        <v>99.84</v>
      </c>
      <c r="Q46" t="n">
        <v>596.61</v>
      </c>
      <c r="R46" t="n">
        <v>31.05</v>
      </c>
      <c r="S46" t="n">
        <v>26.8</v>
      </c>
      <c r="T46" t="n">
        <v>2180.02</v>
      </c>
      <c r="U46" t="n">
        <v>0.86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90.5938794600155</v>
      </c>
      <c r="AB46" t="n">
        <v>123.9545425970297</v>
      </c>
      <c r="AC46" t="n">
        <v>112.1244950228949</v>
      </c>
      <c r="AD46" t="n">
        <v>90593.87946001549</v>
      </c>
      <c r="AE46" t="n">
        <v>123954.5425970297</v>
      </c>
      <c r="AF46" t="n">
        <v>2.060675464465324e-06</v>
      </c>
      <c r="AG46" t="n">
        <v>0.2291666666666667</v>
      </c>
      <c r="AH46" t="n">
        <v>112124.4950228949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9.093</v>
      </c>
      <c r="E47" t="n">
        <v>11</v>
      </c>
      <c r="F47" t="n">
        <v>7.97</v>
      </c>
      <c r="G47" t="n">
        <v>68.31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99.81</v>
      </c>
      <c r="Q47" t="n">
        <v>596.61</v>
      </c>
      <c r="R47" t="n">
        <v>30.88</v>
      </c>
      <c r="S47" t="n">
        <v>26.8</v>
      </c>
      <c r="T47" t="n">
        <v>2094.74</v>
      </c>
      <c r="U47" t="n">
        <v>0.87</v>
      </c>
      <c r="V47" t="n">
        <v>0.96</v>
      </c>
      <c r="W47" t="n">
        <v>0.12</v>
      </c>
      <c r="X47" t="n">
        <v>0.12</v>
      </c>
      <c r="Y47" t="n">
        <v>1</v>
      </c>
      <c r="Z47" t="n">
        <v>10</v>
      </c>
      <c r="AA47" t="n">
        <v>90.54012581470457</v>
      </c>
      <c r="AB47" t="n">
        <v>123.8809944880718</v>
      </c>
      <c r="AC47" t="n">
        <v>112.0579662422305</v>
      </c>
      <c r="AD47" t="n">
        <v>90540.12581470457</v>
      </c>
      <c r="AE47" t="n">
        <v>123880.9944880718</v>
      </c>
      <c r="AF47" t="n">
        <v>2.061514307854641e-06</v>
      </c>
      <c r="AG47" t="n">
        <v>0.2291666666666667</v>
      </c>
      <c r="AH47" t="n">
        <v>112057.9662422305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9.1061</v>
      </c>
      <c r="E48" t="n">
        <v>10.98</v>
      </c>
      <c r="F48" t="n">
        <v>7.95</v>
      </c>
      <c r="G48" t="n">
        <v>68.18000000000001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98.56</v>
      </c>
      <c r="Q48" t="n">
        <v>596.61</v>
      </c>
      <c r="R48" t="n">
        <v>30.43</v>
      </c>
      <c r="S48" t="n">
        <v>26.8</v>
      </c>
      <c r="T48" t="n">
        <v>1868.86</v>
      </c>
      <c r="U48" t="n">
        <v>0.88</v>
      </c>
      <c r="V48" t="n">
        <v>0.96</v>
      </c>
      <c r="W48" t="n">
        <v>0.12</v>
      </c>
      <c r="X48" t="n">
        <v>0.1</v>
      </c>
      <c r="Y48" t="n">
        <v>1</v>
      </c>
      <c r="Z48" t="n">
        <v>10</v>
      </c>
      <c r="AA48" t="n">
        <v>89.59418834447274</v>
      </c>
      <c r="AB48" t="n">
        <v>122.5867211094854</v>
      </c>
      <c r="AC48" t="n">
        <v>110.8872164983719</v>
      </c>
      <c r="AD48" t="n">
        <v>89594.18834447274</v>
      </c>
      <c r="AE48" t="n">
        <v>122586.7211094854</v>
      </c>
      <c r="AF48" t="n">
        <v>2.064484266881684e-06</v>
      </c>
      <c r="AG48" t="n">
        <v>0.22875</v>
      </c>
      <c r="AH48" t="n">
        <v>110887.2164983719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9.0822</v>
      </c>
      <c r="E49" t="n">
        <v>11.01</v>
      </c>
      <c r="F49" t="n">
        <v>7.98</v>
      </c>
      <c r="G49" t="n">
        <v>68.42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98.39</v>
      </c>
      <c r="Q49" t="n">
        <v>596.61</v>
      </c>
      <c r="R49" t="n">
        <v>31.31</v>
      </c>
      <c r="S49" t="n">
        <v>26.8</v>
      </c>
      <c r="T49" t="n">
        <v>2307.28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89.83013894569915</v>
      </c>
      <c r="AB49" t="n">
        <v>122.9095591314891</v>
      </c>
      <c r="AC49" t="n">
        <v>111.1792433126617</v>
      </c>
      <c r="AD49" t="n">
        <v>89830.13894569915</v>
      </c>
      <c r="AE49" t="n">
        <v>122909.5591314891</v>
      </c>
      <c r="AF49" t="n">
        <v>2.059065792015553e-06</v>
      </c>
      <c r="AG49" t="n">
        <v>0.229375</v>
      </c>
      <c r="AH49" t="n">
        <v>111179.2433126617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9.0852</v>
      </c>
      <c r="E50" t="n">
        <v>11.01</v>
      </c>
      <c r="F50" t="n">
        <v>7.98</v>
      </c>
      <c r="G50" t="n">
        <v>68.39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98.02</v>
      </c>
      <c r="Q50" t="n">
        <v>596.61</v>
      </c>
      <c r="R50" t="n">
        <v>31.19</v>
      </c>
      <c r="S50" t="n">
        <v>26.8</v>
      </c>
      <c r="T50" t="n">
        <v>2247.48</v>
      </c>
      <c r="U50" t="n">
        <v>0.86</v>
      </c>
      <c r="V50" t="n">
        <v>0.96</v>
      </c>
      <c r="W50" t="n">
        <v>0.12</v>
      </c>
      <c r="X50" t="n">
        <v>0.13</v>
      </c>
      <c r="Y50" t="n">
        <v>1</v>
      </c>
      <c r="Z50" t="n">
        <v>10</v>
      </c>
      <c r="AA50" t="n">
        <v>89.57971314864413</v>
      </c>
      <c r="AB50" t="n">
        <v>122.5669155079521</v>
      </c>
      <c r="AC50" t="n">
        <v>110.8693011156516</v>
      </c>
      <c r="AD50" t="n">
        <v>89579.71314864414</v>
      </c>
      <c r="AE50" t="n">
        <v>122566.9155079521</v>
      </c>
      <c r="AF50" t="n">
        <v>2.059745935304189e-06</v>
      </c>
      <c r="AG50" t="n">
        <v>0.229375</v>
      </c>
      <c r="AH50" t="n">
        <v>110869.3011156516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9.080399999999999</v>
      </c>
      <c r="E51" t="n">
        <v>11.01</v>
      </c>
      <c r="F51" t="n">
        <v>7.99</v>
      </c>
      <c r="G51" t="n">
        <v>68.44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4</v>
      </c>
      <c r="N51" t="n">
        <v>63.29</v>
      </c>
      <c r="O51" t="n">
        <v>31593.26</v>
      </c>
      <c r="P51" t="n">
        <v>96.65000000000001</v>
      </c>
      <c r="Q51" t="n">
        <v>596.66</v>
      </c>
      <c r="R51" t="n">
        <v>31.4</v>
      </c>
      <c r="S51" t="n">
        <v>26.8</v>
      </c>
      <c r="T51" t="n">
        <v>2353.64</v>
      </c>
      <c r="U51" t="n">
        <v>0.85</v>
      </c>
      <c r="V51" t="n">
        <v>0.96</v>
      </c>
      <c r="W51" t="n">
        <v>0.12</v>
      </c>
      <c r="X51" t="n">
        <v>0.13</v>
      </c>
      <c r="Y51" t="n">
        <v>1</v>
      </c>
      <c r="Z51" t="n">
        <v>10</v>
      </c>
      <c r="AA51" t="n">
        <v>88.84005206137476</v>
      </c>
      <c r="AB51" t="n">
        <v>121.5548785768065</v>
      </c>
      <c r="AC51" t="n">
        <v>109.9538515688115</v>
      </c>
      <c r="AD51" t="n">
        <v>88840.05206137476</v>
      </c>
      <c r="AE51" t="n">
        <v>121554.8785768065</v>
      </c>
      <c r="AF51" t="n">
        <v>2.058657706042372e-06</v>
      </c>
      <c r="AG51" t="n">
        <v>0.229375</v>
      </c>
      <c r="AH51" t="n">
        <v>109953.8515688115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9.084</v>
      </c>
      <c r="E52" t="n">
        <v>11.01</v>
      </c>
      <c r="F52" t="n">
        <v>7.98</v>
      </c>
      <c r="G52" t="n">
        <v>68.40000000000001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95.69</v>
      </c>
      <c r="Q52" t="n">
        <v>596.64</v>
      </c>
      <c r="R52" t="n">
        <v>31.16</v>
      </c>
      <c r="S52" t="n">
        <v>26.8</v>
      </c>
      <c r="T52" t="n">
        <v>2233.55</v>
      </c>
      <c r="U52" t="n">
        <v>0.86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88.19536633454048</v>
      </c>
      <c r="AB52" t="n">
        <v>120.6727911238253</v>
      </c>
      <c r="AC52" t="n">
        <v>109.155949304325</v>
      </c>
      <c r="AD52" t="n">
        <v>88195.36633454048</v>
      </c>
      <c r="AE52" t="n">
        <v>120672.7911238253</v>
      </c>
      <c r="AF52" t="n">
        <v>2.059473877988735e-06</v>
      </c>
      <c r="AG52" t="n">
        <v>0.229375</v>
      </c>
      <c r="AH52" t="n">
        <v>109155.949304325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9.0753</v>
      </c>
      <c r="E53" t="n">
        <v>11.02</v>
      </c>
      <c r="F53" t="n">
        <v>7.99</v>
      </c>
      <c r="G53" t="n">
        <v>68.5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95.59999999999999</v>
      </c>
      <c r="Q53" t="n">
        <v>596.64</v>
      </c>
      <c r="R53" t="n">
        <v>31.46</v>
      </c>
      <c r="S53" t="n">
        <v>26.8</v>
      </c>
      <c r="T53" t="n">
        <v>2383.99</v>
      </c>
      <c r="U53" t="n">
        <v>0.85</v>
      </c>
      <c r="V53" t="n">
        <v>0.96</v>
      </c>
      <c r="W53" t="n">
        <v>0.12</v>
      </c>
      <c r="X53" t="n">
        <v>0.14</v>
      </c>
      <c r="Y53" t="n">
        <v>1</v>
      </c>
      <c r="Z53" t="n">
        <v>10</v>
      </c>
      <c r="AA53" t="n">
        <v>88.25977250586368</v>
      </c>
      <c r="AB53" t="n">
        <v>120.7609144888295</v>
      </c>
      <c r="AC53" t="n">
        <v>109.2356622990551</v>
      </c>
      <c r="AD53" t="n">
        <v>88259.77250586369</v>
      </c>
      <c r="AE53" t="n">
        <v>120760.9144888295</v>
      </c>
      <c r="AF53" t="n">
        <v>2.057501462451691e-06</v>
      </c>
      <c r="AG53" t="n">
        <v>0.2295833333333333</v>
      </c>
      <c r="AH53" t="n">
        <v>109235.6622990551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9.136100000000001</v>
      </c>
      <c r="E54" t="n">
        <v>10.95</v>
      </c>
      <c r="F54" t="n">
        <v>7.96</v>
      </c>
      <c r="G54" t="n">
        <v>79.63</v>
      </c>
      <c r="H54" t="n">
        <v>0.97</v>
      </c>
      <c r="I54" t="n">
        <v>6</v>
      </c>
      <c r="J54" t="n">
        <v>255.63</v>
      </c>
      <c r="K54" t="n">
        <v>57.72</v>
      </c>
      <c r="L54" t="n">
        <v>14</v>
      </c>
      <c r="M54" t="n">
        <v>0</v>
      </c>
      <c r="N54" t="n">
        <v>63.91</v>
      </c>
      <c r="O54" t="n">
        <v>31761.8</v>
      </c>
      <c r="P54" t="n">
        <v>94.79000000000001</v>
      </c>
      <c r="Q54" t="n">
        <v>596.64</v>
      </c>
      <c r="R54" t="n">
        <v>30.51</v>
      </c>
      <c r="S54" t="n">
        <v>26.8</v>
      </c>
      <c r="T54" t="n">
        <v>1911.64</v>
      </c>
      <c r="U54" t="n">
        <v>0.88</v>
      </c>
      <c r="V54" t="n">
        <v>0.96</v>
      </c>
      <c r="W54" t="n">
        <v>0.12</v>
      </c>
      <c r="X54" t="n">
        <v>0.11</v>
      </c>
      <c r="Y54" t="n">
        <v>1</v>
      </c>
      <c r="Z54" t="n">
        <v>10</v>
      </c>
      <c r="AA54" t="n">
        <v>87.09547982324686</v>
      </c>
      <c r="AB54" t="n">
        <v>119.1678778755059</v>
      </c>
      <c r="AC54" t="n">
        <v>107.7946628642657</v>
      </c>
      <c r="AD54" t="n">
        <v>87095.47982324686</v>
      </c>
      <c r="AE54" t="n">
        <v>119167.8778755059</v>
      </c>
      <c r="AF54" t="n">
        <v>2.071285699768041e-06</v>
      </c>
      <c r="AG54" t="n">
        <v>0.228125</v>
      </c>
      <c r="AH54" t="n">
        <v>107794.6628642657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4.7775</v>
      </c>
      <c r="E2" t="n">
        <v>20.93</v>
      </c>
      <c r="F2" t="n">
        <v>10.65</v>
      </c>
      <c r="G2" t="n">
        <v>4.7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187.53</v>
      </c>
      <c r="Q2" t="n">
        <v>597</v>
      </c>
      <c r="R2" t="n">
        <v>114.93</v>
      </c>
      <c r="S2" t="n">
        <v>26.8</v>
      </c>
      <c r="T2" t="n">
        <v>43471.62</v>
      </c>
      <c r="U2" t="n">
        <v>0.23</v>
      </c>
      <c r="V2" t="n">
        <v>0.72</v>
      </c>
      <c r="W2" t="n">
        <v>0.32</v>
      </c>
      <c r="X2" t="n">
        <v>2.8</v>
      </c>
      <c r="Y2" t="n">
        <v>1</v>
      </c>
      <c r="Z2" t="n">
        <v>10</v>
      </c>
      <c r="AA2" t="n">
        <v>294.546152205801</v>
      </c>
      <c r="AB2" t="n">
        <v>403.0110399071103</v>
      </c>
      <c r="AC2" t="n">
        <v>364.5482318879219</v>
      </c>
      <c r="AD2" t="n">
        <v>294546.152205801</v>
      </c>
      <c r="AE2" t="n">
        <v>403011.0399071103</v>
      </c>
      <c r="AF2" t="n">
        <v>1.049424912635134e-06</v>
      </c>
      <c r="AG2" t="n">
        <v>0.4360416666666667</v>
      </c>
      <c r="AH2" t="n">
        <v>364548.2318879219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5.4666</v>
      </c>
      <c r="E3" t="n">
        <v>18.29</v>
      </c>
      <c r="F3" t="n">
        <v>9.9</v>
      </c>
      <c r="G3" t="n">
        <v>5.88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173.81</v>
      </c>
      <c r="Q3" t="n">
        <v>596.86</v>
      </c>
      <c r="R3" t="n">
        <v>91.26000000000001</v>
      </c>
      <c r="S3" t="n">
        <v>26.8</v>
      </c>
      <c r="T3" t="n">
        <v>31811.63</v>
      </c>
      <c r="U3" t="n">
        <v>0.29</v>
      </c>
      <c r="V3" t="n">
        <v>0.78</v>
      </c>
      <c r="W3" t="n">
        <v>0.27</v>
      </c>
      <c r="X3" t="n">
        <v>2.05</v>
      </c>
      <c r="Y3" t="n">
        <v>1</v>
      </c>
      <c r="Z3" t="n">
        <v>10</v>
      </c>
      <c r="AA3" t="n">
        <v>239.201455249248</v>
      </c>
      <c r="AB3" t="n">
        <v>327.2859838952929</v>
      </c>
      <c r="AC3" t="n">
        <v>296.0502689411868</v>
      </c>
      <c r="AD3" t="n">
        <v>239201.455249248</v>
      </c>
      <c r="AE3" t="n">
        <v>327285.9838952929</v>
      </c>
      <c r="AF3" t="n">
        <v>1.200792512278645e-06</v>
      </c>
      <c r="AG3" t="n">
        <v>0.3810416666666667</v>
      </c>
      <c r="AH3" t="n">
        <v>296050.2689411868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5.9481</v>
      </c>
      <c r="E4" t="n">
        <v>16.81</v>
      </c>
      <c r="F4" t="n">
        <v>9.5</v>
      </c>
      <c r="G4" t="n">
        <v>7.04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166.33</v>
      </c>
      <c r="Q4" t="n">
        <v>596.84</v>
      </c>
      <c r="R4" t="n">
        <v>78.38</v>
      </c>
      <c r="S4" t="n">
        <v>26.8</v>
      </c>
      <c r="T4" t="n">
        <v>25474.46</v>
      </c>
      <c r="U4" t="n">
        <v>0.34</v>
      </c>
      <c r="V4" t="n">
        <v>0.8100000000000001</v>
      </c>
      <c r="W4" t="n">
        <v>0.24</v>
      </c>
      <c r="X4" t="n">
        <v>1.64</v>
      </c>
      <c r="Y4" t="n">
        <v>1</v>
      </c>
      <c r="Z4" t="n">
        <v>10</v>
      </c>
      <c r="AA4" t="n">
        <v>210.7922431378948</v>
      </c>
      <c r="AB4" t="n">
        <v>288.415246558576</v>
      </c>
      <c r="AC4" t="n">
        <v>260.8893002204513</v>
      </c>
      <c r="AD4" t="n">
        <v>210792.2431378948</v>
      </c>
      <c r="AE4" t="n">
        <v>288415.2465585759</v>
      </c>
      <c r="AF4" t="n">
        <v>1.306558727963379e-06</v>
      </c>
      <c r="AG4" t="n">
        <v>0.3502083333333333</v>
      </c>
      <c r="AH4" t="n">
        <v>260889.3002204513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6.3445</v>
      </c>
      <c r="E5" t="n">
        <v>15.76</v>
      </c>
      <c r="F5" t="n">
        <v>9.199999999999999</v>
      </c>
      <c r="G5" t="n">
        <v>8.24</v>
      </c>
      <c r="H5" t="n">
        <v>0.11</v>
      </c>
      <c r="I5" t="n">
        <v>67</v>
      </c>
      <c r="J5" t="n">
        <v>286.69</v>
      </c>
      <c r="K5" t="n">
        <v>61.2</v>
      </c>
      <c r="L5" t="n">
        <v>1.75</v>
      </c>
      <c r="M5" t="n">
        <v>65</v>
      </c>
      <c r="N5" t="n">
        <v>78.73999999999999</v>
      </c>
      <c r="O5" t="n">
        <v>35592.57</v>
      </c>
      <c r="P5" t="n">
        <v>160.71</v>
      </c>
      <c r="Q5" t="n">
        <v>596.73</v>
      </c>
      <c r="R5" t="n">
        <v>69.51000000000001</v>
      </c>
      <c r="S5" t="n">
        <v>26.8</v>
      </c>
      <c r="T5" t="n">
        <v>21106.35</v>
      </c>
      <c r="U5" t="n">
        <v>0.39</v>
      </c>
      <c r="V5" t="n">
        <v>0.83</v>
      </c>
      <c r="W5" t="n">
        <v>0.21</v>
      </c>
      <c r="X5" t="n">
        <v>1.35</v>
      </c>
      <c r="Y5" t="n">
        <v>1</v>
      </c>
      <c r="Z5" t="n">
        <v>10</v>
      </c>
      <c r="AA5" t="n">
        <v>191.2621078488727</v>
      </c>
      <c r="AB5" t="n">
        <v>261.6932538473897</v>
      </c>
      <c r="AC5" t="n">
        <v>236.7176169890597</v>
      </c>
      <c r="AD5" t="n">
        <v>191262.1078488728</v>
      </c>
      <c r="AE5" t="n">
        <v>261693.2538473896</v>
      </c>
      <c r="AF5" t="n">
        <v>1.393631890782545e-06</v>
      </c>
      <c r="AG5" t="n">
        <v>0.3283333333333333</v>
      </c>
      <c r="AH5" t="n">
        <v>236717.6169890597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6.6693</v>
      </c>
      <c r="E6" t="n">
        <v>14.99</v>
      </c>
      <c r="F6" t="n">
        <v>8.970000000000001</v>
      </c>
      <c r="G6" t="n">
        <v>9.449999999999999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156.33</v>
      </c>
      <c r="Q6" t="n">
        <v>596.73</v>
      </c>
      <c r="R6" t="n">
        <v>62.26</v>
      </c>
      <c r="S6" t="n">
        <v>26.8</v>
      </c>
      <c r="T6" t="n">
        <v>17534.6</v>
      </c>
      <c r="U6" t="n">
        <v>0.43</v>
      </c>
      <c r="V6" t="n">
        <v>0.86</v>
      </c>
      <c r="W6" t="n">
        <v>0.2</v>
      </c>
      <c r="X6" t="n">
        <v>1.12</v>
      </c>
      <c r="Y6" t="n">
        <v>1</v>
      </c>
      <c r="Z6" t="n">
        <v>10</v>
      </c>
      <c r="AA6" t="n">
        <v>177.2556403720982</v>
      </c>
      <c r="AB6" t="n">
        <v>242.528987123942</v>
      </c>
      <c r="AC6" t="n">
        <v>219.3823609844746</v>
      </c>
      <c r="AD6" t="n">
        <v>177255.6403720982</v>
      </c>
      <c r="AE6" t="n">
        <v>242528.987123942</v>
      </c>
      <c r="AF6" t="n">
        <v>1.464977408652538e-06</v>
      </c>
      <c r="AG6" t="n">
        <v>0.3122916666666667</v>
      </c>
      <c r="AH6" t="n">
        <v>219382.3609844746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6.9109</v>
      </c>
      <c r="E7" t="n">
        <v>14.47</v>
      </c>
      <c r="F7" t="n">
        <v>8.83</v>
      </c>
      <c r="G7" t="n">
        <v>10.59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153.37</v>
      </c>
      <c r="Q7" t="n">
        <v>596.73</v>
      </c>
      <c r="R7" t="n">
        <v>57.66</v>
      </c>
      <c r="S7" t="n">
        <v>26.8</v>
      </c>
      <c r="T7" t="n">
        <v>15267.84</v>
      </c>
      <c r="U7" t="n">
        <v>0.46</v>
      </c>
      <c r="V7" t="n">
        <v>0.87</v>
      </c>
      <c r="W7" t="n">
        <v>0.18</v>
      </c>
      <c r="X7" t="n">
        <v>0.97</v>
      </c>
      <c r="Y7" t="n">
        <v>1</v>
      </c>
      <c r="Z7" t="n">
        <v>10</v>
      </c>
      <c r="AA7" t="n">
        <v>168.0822739388034</v>
      </c>
      <c r="AB7" t="n">
        <v>229.9775824695497</v>
      </c>
      <c r="AC7" t="n">
        <v>208.0288447742864</v>
      </c>
      <c r="AD7" t="n">
        <v>168082.2739388034</v>
      </c>
      <c r="AE7" t="n">
        <v>229977.5824695497</v>
      </c>
      <c r="AF7" t="n">
        <v>1.518047227363715e-06</v>
      </c>
      <c r="AG7" t="n">
        <v>0.3014583333333333</v>
      </c>
      <c r="AH7" t="n">
        <v>208028.8447742864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7.0898</v>
      </c>
      <c r="E8" t="n">
        <v>14.1</v>
      </c>
      <c r="F8" t="n">
        <v>8.73</v>
      </c>
      <c r="G8" t="n">
        <v>11.64</v>
      </c>
      <c r="H8" t="n">
        <v>0.15</v>
      </c>
      <c r="I8" t="n">
        <v>45</v>
      </c>
      <c r="J8" t="n">
        <v>288.2</v>
      </c>
      <c r="K8" t="n">
        <v>61.2</v>
      </c>
      <c r="L8" t="n">
        <v>2.5</v>
      </c>
      <c r="M8" t="n">
        <v>43</v>
      </c>
      <c r="N8" t="n">
        <v>79.5</v>
      </c>
      <c r="O8" t="n">
        <v>35779.11</v>
      </c>
      <c r="P8" t="n">
        <v>151.33</v>
      </c>
      <c r="Q8" t="n">
        <v>596.65</v>
      </c>
      <c r="R8" t="n">
        <v>54.56</v>
      </c>
      <c r="S8" t="n">
        <v>26.8</v>
      </c>
      <c r="T8" t="n">
        <v>13742.98</v>
      </c>
      <c r="U8" t="n">
        <v>0.49</v>
      </c>
      <c r="V8" t="n">
        <v>0.88</v>
      </c>
      <c r="W8" t="n">
        <v>0.18</v>
      </c>
      <c r="X8" t="n">
        <v>0.88</v>
      </c>
      <c r="Y8" t="n">
        <v>1</v>
      </c>
      <c r="Z8" t="n">
        <v>10</v>
      </c>
      <c r="AA8" t="n">
        <v>161.826235105379</v>
      </c>
      <c r="AB8" t="n">
        <v>221.4177941407082</v>
      </c>
      <c r="AC8" t="n">
        <v>200.2859906298085</v>
      </c>
      <c r="AD8" t="n">
        <v>161826.235105379</v>
      </c>
      <c r="AE8" t="n">
        <v>221417.7941407082</v>
      </c>
      <c r="AF8" t="n">
        <v>1.557344373752082e-06</v>
      </c>
      <c r="AG8" t="n">
        <v>0.29375</v>
      </c>
      <c r="AH8" t="n">
        <v>200285.9906298085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7.2917</v>
      </c>
      <c r="E9" t="n">
        <v>13.71</v>
      </c>
      <c r="F9" t="n">
        <v>8.609999999999999</v>
      </c>
      <c r="G9" t="n">
        <v>12.91</v>
      </c>
      <c r="H9" t="n">
        <v>0.17</v>
      </c>
      <c r="I9" t="n">
        <v>40</v>
      </c>
      <c r="J9" t="n">
        <v>288.71</v>
      </c>
      <c r="K9" t="n">
        <v>61.2</v>
      </c>
      <c r="L9" t="n">
        <v>2.75</v>
      </c>
      <c r="M9" t="n">
        <v>38</v>
      </c>
      <c r="N9" t="n">
        <v>79.76000000000001</v>
      </c>
      <c r="O9" t="n">
        <v>35841.5</v>
      </c>
      <c r="P9" t="n">
        <v>148.83</v>
      </c>
      <c r="Q9" t="n">
        <v>596.7</v>
      </c>
      <c r="R9" t="n">
        <v>50.67</v>
      </c>
      <c r="S9" t="n">
        <v>26.8</v>
      </c>
      <c r="T9" t="n">
        <v>11824.94</v>
      </c>
      <c r="U9" t="n">
        <v>0.53</v>
      </c>
      <c r="V9" t="n">
        <v>0.89</v>
      </c>
      <c r="W9" t="n">
        <v>0.17</v>
      </c>
      <c r="X9" t="n">
        <v>0.76</v>
      </c>
      <c r="Y9" t="n">
        <v>1</v>
      </c>
      <c r="Z9" t="n">
        <v>10</v>
      </c>
      <c r="AA9" t="n">
        <v>154.9535619162486</v>
      </c>
      <c r="AB9" t="n">
        <v>212.0142994824024</v>
      </c>
      <c r="AC9" t="n">
        <v>191.7799523038007</v>
      </c>
      <c r="AD9" t="n">
        <v>154953.5619162486</v>
      </c>
      <c r="AE9" t="n">
        <v>212014.2994824024</v>
      </c>
      <c r="AF9" t="n">
        <v>1.601693696590603e-06</v>
      </c>
      <c r="AG9" t="n">
        <v>0.285625</v>
      </c>
      <c r="AH9" t="n">
        <v>191779.9523038006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7.5086</v>
      </c>
      <c r="E10" t="n">
        <v>13.32</v>
      </c>
      <c r="F10" t="n">
        <v>8.43</v>
      </c>
      <c r="G10" t="n">
        <v>14.05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145.27</v>
      </c>
      <c r="Q10" t="n">
        <v>596.66</v>
      </c>
      <c r="R10" t="n">
        <v>44.83</v>
      </c>
      <c r="S10" t="n">
        <v>26.8</v>
      </c>
      <c r="T10" t="n">
        <v>8920.719999999999</v>
      </c>
      <c r="U10" t="n">
        <v>0.6</v>
      </c>
      <c r="V10" t="n">
        <v>0.91</v>
      </c>
      <c r="W10" t="n">
        <v>0.16</v>
      </c>
      <c r="X10" t="n">
        <v>0.57</v>
      </c>
      <c r="Y10" t="n">
        <v>1</v>
      </c>
      <c r="Z10" t="n">
        <v>10</v>
      </c>
      <c r="AA10" t="n">
        <v>147.1127935013038</v>
      </c>
      <c r="AB10" t="n">
        <v>201.286214226791</v>
      </c>
      <c r="AC10" t="n">
        <v>182.0757404480192</v>
      </c>
      <c r="AD10" t="n">
        <v>147112.7935013038</v>
      </c>
      <c r="AE10" t="n">
        <v>201286.214226791</v>
      </c>
      <c r="AF10" t="n">
        <v>1.649337917114007e-06</v>
      </c>
      <c r="AG10" t="n">
        <v>0.2775</v>
      </c>
      <c r="AH10" t="n">
        <v>182075.7404480192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7.4294</v>
      </c>
      <c r="E11" t="n">
        <v>13.46</v>
      </c>
      <c r="F11" t="n">
        <v>8.68</v>
      </c>
      <c r="G11" t="n">
        <v>15.32</v>
      </c>
      <c r="H11" t="n">
        <v>0.2</v>
      </c>
      <c r="I11" t="n">
        <v>34</v>
      </c>
      <c r="J11" t="n">
        <v>289.72</v>
      </c>
      <c r="K11" t="n">
        <v>61.2</v>
      </c>
      <c r="L11" t="n">
        <v>3.25</v>
      </c>
      <c r="M11" t="n">
        <v>32</v>
      </c>
      <c r="N11" t="n">
        <v>80.27</v>
      </c>
      <c r="O11" t="n">
        <v>35966.59</v>
      </c>
      <c r="P11" t="n">
        <v>149.43</v>
      </c>
      <c r="Q11" t="n">
        <v>596.74</v>
      </c>
      <c r="R11" t="n">
        <v>53.44</v>
      </c>
      <c r="S11" t="n">
        <v>26.8</v>
      </c>
      <c r="T11" t="n">
        <v>13238.46</v>
      </c>
      <c r="U11" t="n">
        <v>0.5</v>
      </c>
      <c r="V11" t="n">
        <v>0.88</v>
      </c>
      <c r="W11" t="n">
        <v>0.17</v>
      </c>
      <c r="X11" t="n">
        <v>0.82</v>
      </c>
      <c r="Y11" t="n">
        <v>1</v>
      </c>
      <c r="Z11" t="n">
        <v>10</v>
      </c>
      <c r="AA11" t="n">
        <v>152.8787980486809</v>
      </c>
      <c r="AB11" t="n">
        <v>209.1755160266758</v>
      </c>
      <c r="AC11" t="n">
        <v>189.2120983568302</v>
      </c>
      <c r="AD11" t="n">
        <v>152878.7980486809</v>
      </c>
      <c r="AE11" t="n">
        <v>209175.5160266758</v>
      </c>
      <c r="AF11" t="n">
        <v>1.631940857337826e-06</v>
      </c>
      <c r="AG11" t="n">
        <v>0.2804166666666667</v>
      </c>
      <c r="AH11" t="n">
        <v>189212.0983568302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7.6273</v>
      </c>
      <c r="E12" t="n">
        <v>13.11</v>
      </c>
      <c r="F12" t="n">
        <v>8.49</v>
      </c>
      <c r="G12" t="n">
        <v>16.43</v>
      </c>
      <c r="H12" t="n">
        <v>0.21</v>
      </c>
      <c r="I12" t="n">
        <v>31</v>
      </c>
      <c r="J12" t="n">
        <v>290.23</v>
      </c>
      <c r="K12" t="n">
        <v>61.2</v>
      </c>
      <c r="L12" t="n">
        <v>3.5</v>
      </c>
      <c r="M12" t="n">
        <v>29</v>
      </c>
      <c r="N12" t="n">
        <v>80.53</v>
      </c>
      <c r="O12" t="n">
        <v>36029.29</v>
      </c>
      <c r="P12" t="n">
        <v>145.79</v>
      </c>
      <c r="Q12" t="n">
        <v>596.7</v>
      </c>
      <c r="R12" t="n">
        <v>47.3</v>
      </c>
      <c r="S12" t="n">
        <v>26.8</v>
      </c>
      <c r="T12" t="n">
        <v>10181.66</v>
      </c>
      <c r="U12" t="n">
        <v>0.57</v>
      </c>
      <c r="V12" t="n">
        <v>0.9</v>
      </c>
      <c r="W12" t="n">
        <v>0.16</v>
      </c>
      <c r="X12" t="n">
        <v>0.64</v>
      </c>
      <c r="Y12" t="n">
        <v>1</v>
      </c>
      <c r="Z12" t="n">
        <v>10</v>
      </c>
      <c r="AA12" t="n">
        <v>145.4926074622325</v>
      </c>
      <c r="AB12" t="n">
        <v>199.0694042105713</v>
      </c>
      <c r="AC12" t="n">
        <v>180.0704996684345</v>
      </c>
      <c r="AD12" t="n">
        <v>145492.6074622325</v>
      </c>
      <c r="AE12" t="n">
        <v>199069.4042105713</v>
      </c>
      <c r="AF12" t="n">
        <v>1.675411540793712e-06</v>
      </c>
      <c r="AG12" t="n">
        <v>0.273125</v>
      </c>
      <c r="AH12" t="n">
        <v>180070.4996684345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7.7218</v>
      </c>
      <c r="E13" t="n">
        <v>12.95</v>
      </c>
      <c r="F13" t="n">
        <v>8.44</v>
      </c>
      <c r="G13" t="n">
        <v>17.46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144.51</v>
      </c>
      <c r="Q13" t="n">
        <v>596.6900000000001</v>
      </c>
      <c r="R13" t="n">
        <v>45.45</v>
      </c>
      <c r="S13" t="n">
        <v>26.8</v>
      </c>
      <c r="T13" t="n">
        <v>9267.690000000001</v>
      </c>
      <c r="U13" t="n">
        <v>0.59</v>
      </c>
      <c r="V13" t="n">
        <v>0.91</v>
      </c>
      <c r="W13" t="n">
        <v>0.16</v>
      </c>
      <c r="X13" t="n">
        <v>0.58</v>
      </c>
      <c r="Y13" t="n">
        <v>1</v>
      </c>
      <c r="Z13" t="n">
        <v>10</v>
      </c>
      <c r="AA13" t="n">
        <v>142.6052112943261</v>
      </c>
      <c r="AB13" t="n">
        <v>195.1187413907151</v>
      </c>
      <c r="AC13" t="n">
        <v>176.496882563314</v>
      </c>
      <c r="AD13" t="n">
        <v>142605.2112943261</v>
      </c>
      <c r="AE13" t="n">
        <v>195118.7413907151</v>
      </c>
      <c r="AF13" t="n">
        <v>1.696169396208473e-06</v>
      </c>
      <c r="AG13" t="n">
        <v>0.2697916666666667</v>
      </c>
      <c r="AH13" t="n">
        <v>176496.882563314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7.8193</v>
      </c>
      <c r="E14" t="n">
        <v>12.79</v>
      </c>
      <c r="F14" t="n">
        <v>8.380000000000001</v>
      </c>
      <c r="G14" t="n">
        <v>18.63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143.33</v>
      </c>
      <c r="Q14" t="n">
        <v>596.65</v>
      </c>
      <c r="R14" t="n">
        <v>43.81</v>
      </c>
      <c r="S14" t="n">
        <v>26.8</v>
      </c>
      <c r="T14" t="n">
        <v>8460.379999999999</v>
      </c>
      <c r="U14" t="n">
        <v>0.61</v>
      </c>
      <c r="V14" t="n">
        <v>0.92</v>
      </c>
      <c r="W14" t="n">
        <v>0.15</v>
      </c>
      <c r="X14" t="n">
        <v>0.53</v>
      </c>
      <c r="Y14" t="n">
        <v>1</v>
      </c>
      <c r="Z14" t="n">
        <v>10</v>
      </c>
      <c r="AA14" t="n">
        <v>139.7599228071105</v>
      </c>
      <c r="AB14" t="n">
        <v>191.2256921572396</v>
      </c>
      <c r="AC14" t="n">
        <v>172.9753804847512</v>
      </c>
      <c r="AD14" t="n">
        <v>139759.9228071104</v>
      </c>
      <c r="AE14" t="n">
        <v>191225.6921572397</v>
      </c>
      <c r="AF14" t="n">
        <v>1.71758623116021e-06</v>
      </c>
      <c r="AG14" t="n">
        <v>0.2664583333333333</v>
      </c>
      <c r="AH14" t="n">
        <v>172975.3804847513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7.9154</v>
      </c>
      <c r="E15" t="n">
        <v>12.63</v>
      </c>
      <c r="F15" t="n">
        <v>8.34</v>
      </c>
      <c r="G15" t="n">
        <v>20.01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142</v>
      </c>
      <c r="Q15" t="n">
        <v>596.64</v>
      </c>
      <c r="R15" t="n">
        <v>42.38</v>
      </c>
      <c r="S15" t="n">
        <v>26.8</v>
      </c>
      <c r="T15" t="n">
        <v>7751.8</v>
      </c>
      <c r="U15" t="n">
        <v>0.63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136.9926796138268</v>
      </c>
      <c r="AB15" t="n">
        <v>187.4394279380373</v>
      </c>
      <c r="AC15" t="n">
        <v>169.5504720085732</v>
      </c>
      <c r="AD15" t="n">
        <v>136992.6796138268</v>
      </c>
      <c r="AE15" t="n">
        <v>187439.4279380373</v>
      </c>
      <c r="AF15" t="n">
        <v>1.738695542328025e-06</v>
      </c>
      <c r="AG15" t="n">
        <v>0.263125</v>
      </c>
      <c r="AH15" t="n">
        <v>169550.4720085732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7.9572</v>
      </c>
      <c r="E16" t="n">
        <v>12.57</v>
      </c>
      <c r="F16" t="n">
        <v>8.32</v>
      </c>
      <c r="G16" t="n">
        <v>20.81</v>
      </c>
      <c r="H16" t="n">
        <v>0.27</v>
      </c>
      <c r="I16" t="n">
        <v>24</v>
      </c>
      <c r="J16" t="n">
        <v>292.27</v>
      </c>
      <c r="K16" t="n">
        <v>61.2</v>
      </c>
      <c r="L16" t="n">
        <v>4.5</v>
      </c>
      <c r="M16" t="n">
        <v>22</v>
      </c>
      <c r="N16" t="n">
        <v>81.56999999999999</v>
      </c>
      <c r="O16" t="n">
        <v>36281.16</v>
      </c>
      <c r="P16" t="n">
        <v>141.49</v>
      </c>
      <c r="Q16" t="n">
        <v>596.65</v>
      </c>
      <c r="R16" t="n">
        <v>42</v>
      </c>
      <c r="S16" t="n">
        <v>26.8</v>
      </c>
      <c r="T16" t="n">
        <v>7567.17</v>
      </c>
      <c r="U16" t="n">
        <v>0.64</v>
      </c>
      <c r="V16" t="n">
        <v>0.92</v>
      </c>
      <c r="W16" t="n">
        <v>0.15</v>
      </c>
      <c r="X16" t="n">
        <v>0.47</v>
      </c>
      <c r="Y16" t="n">
        <v>1</v>
      </c>
      <c r="Z16" t="n">
        <v>10</v>
      </c>
      <c r="AA16" t="n">
        <v>135.8461556030225</v>
      </c>
      <c r="AB16" t="n">
        <v>185.8707032053862</v>
      </c>
      <c r="AC16" t="n">
        <v>168.1314641626867</v>
      </c>
      <c r="AD16" t="n">
        <v>135846.1556030225</v>
      </c>
      <c r="AE16" t="n">
        <v>185870.7032053862</v>
      </c>
      <c r="AF16" t="n">
        <v>1.747877323876565e-06</v>
      </c>
      <c r="AG16" t="n">
        <v>0.261875</v>
      </c>
      <c r="AH16" t="n">
        <v>168131.4641626867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8.0091</v>
      </c>
      <c r="E17" t="n">
        <v>12.49</v>
      </c>
      <c r="F17" t="n">
        <v>8.300000000000001</v>
      </c>
      <c r="G17" t="n">
        <v>21.64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140.59</v>
      </c>
      <c r="Q17" t="n">
        <v>596.62</v>
      </c>
      <c r="R17" t="n">
        <v>41.23</v>
      </c>
      <c r="S17" t="n">
        <v>26.8</v>
      </c>
      <c r="T17" t="n">
        <v>7188.07</v>
      </c>
      <c r="U17" t="n">
        <v>0.65</v>
      </c>
      <c r="V17" t="n">
        <v>0.92</v>
      </c>
      <c r="W17" t="n">
        <v>0.14</v>
      </c>
      <c r="X17" t="n">
        <v>0.44</v>
      </c>
      <c r="Y17" t="n">
        <v>1</v>
      </c>
      <c r="Z17" t="n">
        <v>10</v>
      </c>
      <c r="AA17" t="n">
        <v>134.2783553675466</v>
      </c>
      <c r="AB17" t="n">
        <v>183.7255697567442</v>
      </c>
      <c r="AC17" t="n">
        <v>166.1910592396688</v>
      </c>
      <c r="AD17" t="n">
        <v>134278.3553675466</v>
      </c>
      <c r="AE17" t="n">
        <v>183725.5697567442</v>
      </c>
      <c r="AF17" t="n">
        <v>1.759277669866259e-06</v>
      </c>
      <c r="AG17" t="n">
        <v>0.2602083333333333</v>
      </c>
      <c r="AH17" t="n">
        <v>166191.0592396688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8.110799999999999</v>
      </c>
      <c r="E18" t="n">
        <v>12.33</v>
      </c>
      <c r="F18" t="n">
        <v>8.25</v>
      </c>
      <c r="G18" t="n">
        <v>23.57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139.53</v>
      </c>
      <c r="Q18" t="n">
        <v>596.63</v>
      </c>
      <c r="R18" t="n">
        <v>39.46</v>
      </c>
      <c r="S18" t="n">
        <v>26.8</v>
      </c>
      <c r="T18" t="n">
        <v>6313.79</v>
      </c>
      <c r="U18" t="n">
        <v>0.68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131.6896103427649</v>
      </c>
      <c r="AB18" t="n">
        <v>180.1835346064695</v>
      </c>
      <c r="AC18" t="n">
        <v>162.9870709528576</v>
      </c>
      <c r="AD18" t="n">
        <v>131689.6103427649</v>
      </c>
      <c r="AE18" t="n">
        <v>180183.5346064695</v>
      </c>
      <c r="AF18" t="n">
        <v>1.781617076169764e-06</v>
      </c>
      <c r="AG18" t="n">
        <v>0.256875</v>
      </c>
      <c r="AH18" t="n">
        <v>162987.0709528576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138.79</v>
      </c>
      <c r="Q19" t="n">
        <v>596.6799999999999</v>
      </c>
      <c r="R19" t="n">
        <v>38.9</v>
      </c>
      <c r="S19" t="n">
        <v>26.8</v>
      </c>
      <c r="T19" t="n">
        <v>6038.76</v>
      </c>
      <c r="U19" t="n">
        <v>0.6899999999999999</v>
      </c>
      <c r="V19" t="n">
        <v>0.93</v>
      </c>
      <c r="W19" t="n">
        <v>0.14</v>
      </c>
      <c r="X19" t="n">
        <v>0.38</v>
      </c>
      <c r="Y19" t="n">
        <v>1</v>
      </c>
      <c r="Z19" t="n">
        <v>10</v>
      </c>
      <c r="AA19" t="n">
        <v>130.3334988088043</v>
      </c>
      <c r="AB19" t="n">
        <v>178.3280429782871</v>
      </c>
      <c r="AC19" t="n">
        <v>161.3086648414695</v>
      </c>
      <c r="AD19" t="n">
        <v>130333.4988088043</v>
      </c>
      <c r="AE19" t="n">
        <v>178328.0429782871</v>
      </c>
      <c r="AF19" t="n">
        <v>1.792336476637915e-06</v>
      </c>
      <c r="AG19" t="n">
        <v>0.2554166666666667</v>
      </c>
      <c r="AH19" t="n">
        <v>161308.6648414695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8.2171</v>
      </c>
      <c r="E20" t="n">
        <v>12.17</v>
      </c>
      <c r="F20" t="n">
        <v>8.199999999999999</v>
      </c>
      <c r="G20" t="n">
        <v>25.88</v>
      </c>
      <c r="H20" t="n">
        <v>0.33</v>
      </c>
      <c r="I20" t="n">
        <v>19</v>
      </c>
      <c r="J20" t="n">
        <v>294.33</v>
      </c>
      <c r="K20" t="n">
        <v>61.2</v>
      </c>
      <c r="L20" t="n">
        <v>5.5</v>
      </c>
      <c r="M20" t="n">
        <v>17</v>
      </c>
      <c r="N20" t="n">
        <v>82.63</v>
      </c>
      <c r="O20" t="n">
        <v>36534.76</v>
      </c>
      <c r="P20" t="n">
        <v>137.85</v>
      </c>
      <c r="Q20" t="n">
        <v>596.61</v>
      </c>
      <c r="R20" t="n">
        <v>37.86</v>
      </c>
      <c r="S20" t="n">
        <v>26.8</v>
      </c>
      <c r="T20" t="n">
        <v>5524.76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128.6832395992012</v>
      </c>
      <c r="AB20" t="n">
        <v>176.0700855234113</v>
      </c>
      <c r="AC20" t="n">
        <v>159.2662036770231</v>
      </c>
      <c r="AD20" t="n">
        <v>128683.2395992012</v>
      </c>
      <c r="AE20" t="n">
        <v>176070.0855234113</v>
      </c>
      <c r="AF20" t="n">
        <v>1.804966917763299e-06</v>
      </c>
      <c r="AG20" t="n">
        <v>0.2535416666666667</v>
      </c>
      <c r="AH20" t="n">
        <v>159266.2036770231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8.313499999999999</v>
      </c>
      <c r="E21" t="n">
        <v>12.03</v>
      </c>
      <c r="F21" t="n">
        <v>8.109999999999999</v>
      </c>
      <c r="G21" t="n">
        <v>27.03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135.72</v>
      </c>
      <c r="Q21" t="n">
        <v>596.6900000000001</v>
      </c>
      <c r="R21" t="n">
        <v>35.04</v>
      </c>
      <c r="S21" t="n">
        <v>26.8</v>
      </c>
      <c r="T21" t="n">
        <v>4116.64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125.4400169054035</v>
      </c>
      <c r="AB21" t="n">
        <v>171.6325651528724</v>
      </c>
      <c r="AC21" t="n">
        <v>155.2521940225481</v>
      </c>
      <c r="AD21" t="n">
        <v>125440.0169054035</v>
      </c>
      <c r="AE21" t="n">
        <v>171632.5651528724</v>
      </c>
      <c r="AF21" t="n">
        <v>1.826142126884812e-06</v>
      </c>
      <c r="AG21" t="n">
        <v>0.250625</v>
      </c>
      <c r="AH21" t="n">
        <v>155252.1940225481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8.206799999999999</v>
      </c>
      <c r="E22" t="n">
        <v>12.18</v>
      </c>
      <c r="F22" t="n">
        <v>8.27</v>
      </c>
      <c r="G22" t="n">
        <v>27.55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138.42</v>
      </c>
      <c r="Q22" t="n">
        <v>596.61</v>
      </c>
      <c r="R22" t="n">
        <v>40.52</v>
      </c>
      <c r="S22" t="n">
        <v>26.8</v>
      </c>
      <c r="T22" t="n">
        <v>6856.13</v>
      </c>
      <c r="U22" t="n">
        <v>0.66</v>
      </c>
      <c r="V22" t="n">
        <v>0.93</v>
      </c>
      <c r="W22" t="n">
        <v>0.14</v>
      </c>
      <c r="X22" t="n">
        <v>0.41</v>
      </c>
      <c r="Y22" t="n">
        <v>1</v>
      </c>
      <c r="Z22" t="n">
        <v>10</v>
      </c>
      <c r="AA22" t="n">
        <v>129.516283593431</v>
      </c>
      <c r="AB22" t="n">
        <v>177.2098930676231</v>
      </c>
      <c r="AC22" t="n">
        <v>160.2972295889457</v>
      </c>
      <c r="AD22" t="n">
        <v>129516.283593431</v>
      </c>
      <c r="AE22" t="n">
        <v>177209.8930676231</v>
      </c>
      <c r="AF22" t="n">
        <v>1.802704421353013e-06</v>
      </c>
      <c r="AG22" t="n">
        <v>0.25375</v>
      </c>
      <c r="AH22" t="n">
        <v>160297.2295889457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8.3026</v>
      </c>
      <c r="E23" t="n">
        <v>12.04</v>
      </c>
      <c r="F23" t="n">
        <v>8.18</v>
      </c>
      <c r="G23" t="n">
        <v>28.87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136.59</v>
      </c>
      <c r="Q23" t="n">
        <v>596.61</v>
      </c>
      <c r="R23" t="n">
        <v>37.52</v>
      </c>
      <c r="S23" t="n">
        <v>26.8</v>
      </c>
      <c r="T23" t="n">
        <v>5364.57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126.4649550399182</v>
      </c>
      <c r="AB23" t="n">
        <v>173.0349307255939</v>
      </c>
      <c r="AC23" t="n">
        <v>156.5207197932419</v>
      </c>
      <c r="AD23" t="n">
        <v>126464.9550399182</v>
      </c>
      <c r="AE23" t="n">
        <v>173034.9307255939</v>
      </c>
      <c r="AF23" t="n">
        <v>1.82374783456713e-06</v>
      </c>
      <c r="AG23" t="n">
        <v>0.2508333333333333</v>
      </c>
      <c r="AH23" t="n">
        <v>156520.7197932419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8.16</v>
      </c>
      <c r="G24" t="n">
        <v>30.6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135.73</v>
      </c>
      <c r="Q24" t="n">
        <v>596.62</v>
      </c>
      <c r="R24" t="n">
        <v>36.93</v>
      </c>
      <c r="S24" t="n">
        <v>26.8</v>
      </c>
      <c r="T24" t="n">
        <v>5072.91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125.0700469073529</v>
      </c>
      <c r="AB24" t="n">
        <v>171.1263558796153</v>
      </c>
      <c r="AC24" t="n">
        <v>154.7942966518613</v>
      </c>
      <c r="AD24" t="n">
        <v>125070.0469073529</v>
      </c>
      <c r="AE24" t="n">
        <v>171126.3558796153</v>
      </c>
      <c r="AF24" t="n">
        <v>1.83479672480377e-06</v>
      </c>
      <c r="AG24" t="n">
        <v>0.249375</v>
      </c>
      <c r="AH24" t="n">
        <v>154794.2966518613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8.3474</v>
      </c>
      <c r="E25" t="n">
        <v>11.98</v>
      </c>
      <c r="F25" t="n">
        <v>8.17</v>
      </c>
      <c r="G25" t="n">
        <v>30.63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135.73</v>
      </c>
      <c r="Q25" t="n">
        <v>596.64</v>
      </c>
      <c r="R25" t="n">
        <v>37.17</v>
      </c>
      <c r="S25" t="n">
        <v>26.8</v>
      </c>
      <c r="T25" t="n">
        <v>5191.44</v>
      </c>
      <c r="U25" t="n">
        <v>0.72</v>
      </c>
      <c r="V25" t="n">
        <v>0.9399999999999999</v>
      </c>
      <c r="W25" t="n">
        <v>0.13</v>
      </c>
      <c r="X25" t="n">
        <v>0.32</v>
      </c>
      <c r="Y25" t="n">
        <v>1</v>
      </c>
      <c r="Z25" t="n">
        <v>10</v>
      </c>
      <c r="AA25" t="n">
        <v>125.1931593161105</v>
      </c>
      <c r="AB25" t="n">
        <v>171.2948037086135</v>
      </c>
      <c r="AC25" t="n">
        <v>154.946668056478</v>
      </c>
      <c r="AD25" t="n">
        <v>125193.1593161105</v>
      </c>
      <c r="AE25" t="n">
        <v>171294.8037086135</v>
      </c>
      <c r="AF25" t="n">
        <v>1.833588595652647e-06</v>
      </c>
      <c r="AG25" t="n">
        <v>0.2495833333333334</v>
      </c>
      <c r="AH25" t="n">
        <v>154946.668056478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8.4057</v>
      </c>
      <c r="E26" t="n">
        <v>11.9</v>
      </c>
      <c r="F26" t="n">
        <v>8.140000000000001</v>
      </c>
      <c r="G26" t="n">
        <v>32.56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134.8</v>
      </c>
      <c r="Q26" t="n">
        <v>596.63</v>
      </c>
      <c r="R26" t="n">
        <v>36.24</v>
      </c>
      <c r="S26" t="n">
        <v>26.8</v>
      </c>
      <c r="T26" t="n">
        <v>4731.38</v>
      </c>
      <c r="U26" t="n">
        <v>0.74</v>
      </c>
      <c r="V26" t="n">
        <v>0.9399999999999999</v>
      </c>
      <c r="W26" t="n">
        <v>0.13</v>
      </c>
      <c r="X26" t="n">
        <v>0.29</v>
      </c>
      <c r="Y26" t="n">
        <v>1</v>
      </c>
      <c r="Z26" t="n">
        <v>10</v>
      </c>
      <c r="AA26" t="n">
        <v>123.6104638971605</v>
      </c>
      <c r="AB26" t="n">
        <v>169.1292900128133</v>
      </c>
      <c r="AC26" t="n">
        <v>152.9878279484867</v>
      </c>
      <c r="AD26" t="n">
        <v>123610.4638971605</v>
      </c>
      <c r="AE26" t="n">
        <v>169129.2900128133</v>
      </c>
      <c r="AF26" t="n">
        <v>1.846394764654557e-06</v>
      </c>
      <c r="AG26" t="n">
        <v>0.2479166666666667</v>
      </c>
      <c r="AH26" t="n">
        <v>152987.8279484867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8.4061</v>
      </c>
      <c r="E27" t="n">
        <v>11.9</v>
      </c>
      <c r="F27" t="n">
        <v>8.140000000000001</v>
      </c>
      <c r="G27" t="n">
        <v>32.55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134.61</v>
      </c>
      <c r="Q27" t="n">
        <v>596.61</v>
      </c>
      <c r="R27" t="n">
        <v>36.16</v>
      </c>
      <c r="S27" t="n">
        <v>26.8</v>
      </c>
      <c r="T27" t="n">
        <v>4694.19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123.4817088622248</v>
      </c>
      <c r="AB27" t="n">
        <v>168.9531216937431</v>
      </c>
      <c r="AC27" t="n">
        <v>152.8284728865348</v>
      </c>
      <c r="AD27" t="n">
        <v>123481.7088622248</v>
      </c>
      <c r="AE27" t="n">
        <v>168953.1216937431</v>
      </c>
      <c r="AF27" t="n">
        <v>1.846482628592821e-06</v>
      </c>
      <c r="AG27" t="n">
        <v>0.2479166666666667</v>
      </c>
      <c r="AH27" t="n">
        <v>152828.4728865348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8.462999999999999</v>
      </c>
      <c r="E28" t="n">
        <v>11.82</v>
      </c>
      <c r="F28" t="n">
        <v>8.109999999999999</v>
      </c>
      <c r="G28" t="n">
        <v>34.77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133.79</v>
      </c>
      <c r="Q28" t="n">
        <v>596.62</v>
      </c>
      <c r="R28" t="n">
        <v>35.34</v>
      </c>
      <c r="S28" t="n">
        <v>26.8</v>
      </c>
      <c r="T28" t="n">
        <v>4288.23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122.0121293123659</v>
      </c>
      <c r="AB28" t="n">
        <v>166.9423781203531</v>
      </c>
      <c r="AC28" t="n">
        <v>151.0096318576921</v>
      </c>
      <c r="AD28" t="n">
        <v>122012.1293123659</v>
      </c>
      <c r="AE28" t="n">
        <v>166942.3781203531</v>
      </c>
      <c r="AF28" t="n">
        <v>1.858981273810809e-06</v>
      </c>
      <c r="AG28" t="n">
        <v>0.24625</v>
      </c>
      <c r="AH28" t="n">
        <v>151009.6318576921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8.119999999999999</v>
      </c>
      <c r="G29" t="n">
        <v>34.78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133.16</v>
      </c>
      <c r="Q29" t="n">
        <v>596.66</v>
      </c>
      <c r="R29" t="n">
        <v>35.45</v>
      </c>
      <c r="S29" t="n">
        <v>26.8</v>
      </c>
      <c r="T29" t="n">
        <v>4340.59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121.6845904984562</v>
      </c>
      <c r="AB29" t="n">
        <v>166.4942250651694</v>
      </c>
      <c r="AC29" t="n">
        <v>150.6042499011083</v>
      </c>
      <c r="AD29" t="n">
        <v>121684.5904984562</v>
      </c>
      <c r="AE29" t="n">
        <v>166494.2250651694</v>
      </c>
      <c r="AF29" t="n">
        <v>1.858410158212096e-06</v>
      </c>
      <c r="AG29" t="n">
        <v>0.24625</v>
      </c>
      <c r="AH29" t="n">
        <v>150604.2499011083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8.5197</v>
      </c>
      <c r="E30" t="n">
        <v>11.74</v>
      </c>
      <c r="F30" t="n">
        <v>8.09</v>
      </c>
      <c r="G30" t="n">
        <v>37.33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132.38</v>
      </c>
      <c r="Q30" t="n">
        <v>596.64</v>
      </c>
      <c r="R30" t="n">
        <v>34.58</v>
      </c>
      <c r="S30" t="n">
        <v>26.8</v>
      </c>
      <c r="T30" t="n">
        <v>3911.66</v>
      </c>
      <c r="U30" t="n">
        <v>0.78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120.2287319931886</v>
      </c>
      <c r="AB30" t="n">
        <v>164.5022552303191</v>
      </c>
      <c r="AC30" t="n">
        <v>148.8023908715481</v>
      </c>
      <c r="AD30" t="n">
        <v>120228.7319931886</v>
      </c>
      <c r="AE30" t="n">
        <v>164502.2552303191</v>
      </c>
      <c r="AF30" t="n">
        <v>1.871435987059666e-06</v>
      </c>
      <c r="AG30" t="n">
        <v>0.2445833333333333</v>
      </c>
      <c r="AH30" t="n">
        <v>148802.3908715482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8.5397</v>
      </c>
      <c r="E31" t="n">
        <v>11.71</v>
      </c>
      <c r="F31" t="n">
        <v>8.06</v>
      </c>
      <c r="G31" t="n">
        <v>37.2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131.79</v>
      </c>
      <c r="Q31" t="n">
        <v>596.64</v>
      </c>
      <c r="R31" t="n">
        <v>33.48</v>
      </c>
      <c r="S31" t="n">
        <v>26.8</v>
      </c>
      <c r="T31" t="n">
        <v>3362.12</v>
      </c>
      <c r="U31" t="n">
        <v>0.8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119.4528170490431</v>
      </c>
      <c r="AB31" t="n">
        <v>163.4406141727884</v>
      </c>
      <c r="AC31" t="n">
        <v>147.8420713465253</v>
      </c>
      <c r="AD31" t="n">
        <v>119452.8170490432</v>
      </c>
      <c r="AE31" t="n">
        <v>163440.6141727884</v>
      </c>
      <c r="AF31" t="n">
        <v>1.875829183972843e-06</v>
      </c>
      <c r="AG31" t="n">
        <v>0.2439583333333334</v>
      </c>
      <c r="AH31" t="n">
        <v>147842.0713465253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8.5106</v>
      </c>
      <c r="E32" t="n">
        <v>11.75</v>
      </c>
      <c r="F32" t="n">
        <v>8.1</v>
      </c>
      <c r="G32" t="n">
        <v>37.39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131.96</v>
      </c>
      <c r="Q32" t="n">
        <v>596.64</v>
      </c>
      <c r="R32" t="n">
        <v>35.22</v>
      </c>
      <c r="S32" t="n">
        <v>26.8</v>
      </c>
      <c r="T32" t="n">
        <v>4232</v>
      </c>
      <c r="U32" t="n">
        <v>0.76</v>
      </c>
      <c r="V32" t="n">
        <v>0.95</v>
      </c>
      <c r="W32" t="n">
        <v>0.12</v>
      </c>
      <c r="X32" t="n">
        <v>0.25</v>
      </c>
      <c r="Y32" t="n">
        <v>1</v>
      </c>
      <c r="Z32" t="n">
        <v>10</v>
      </c>
      <c r="AA32" t="n">
        <v>120.1275361129567</v>
      </c>
      <c r="AB32" t="n">
        <v>164.3637945625388</v>
      </c>
      <c r="AC32" t="n">
        <v>148.67714469557</v>
      </c>
      <c r="AD32" t="n">
        <v>120127.5361129567</v>
      </c>
      <c r="AE32" t="n">
        <v>164363.7945625388</v>
      </c>
      <c r="AF32" t="n">
        <v>1.86943708246417e-06</v>
      </c>
      <c r="AG32" t="n">
        <v>0.2447916666666667</v>
      </c>
      <c r="AH32" t="n">
        <v>148677.14469557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8.565099999999999</v>
      </c>
      <c r="E33" t="n">
        <v>11.68</v>
      </c>
      <c r="F33" t="n">
        <v>8.08</v>
      </c>
      <c r="G33" t="n">
        <v>40.4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131.46</v>
      </c>
      <c r="Q33" t="n">
        <v>596.62</v>
      </c>
      <c r="R33" t="n">
        <v>34.43</v>
      </c>
      <c r="S33" t="n">
        <v>26.8</v>
      </c>
      <c r="T33" t="n">
        <v>3841.11</v>
      </c>
      <c r="U33" t="n">
        <v>0.78</v>
      </c>
      <c r="V33" t="n">
        <v>0.95</v>
      </c>
      <c r="W33" t="n">
        <v>0.12</v>
      </c>
      <c r="X33" t="n">
        <v>0.23</v>
      </c>
      <c r="Y33" t="n">
        <v>1</v>
      </c>
      <c r="Z33" t="n">
        <v>10</v>
      </c>
      <c r="AA33" t="n">
        <v>118.975242821981</v>
      </c>
      <c r="AB33" t="n">
        <v>162.7871760462344</v>
      </c>
      <c r="AC33" t="n">
        <v>147.2509964376632</v>
      </c>
      <c r="AD33" t="n">
        <v>118975.242821981</v>
      </c>
      <c r="AE33" t="n">
        <v>162787.1760462344</v>
      </c>
      <c r="AF33" t="n">
        <v>1.881408544052577e-06</v>
      </c>
      <c r="AG33" t="n">
        <v>0.2433333333333333</v>
      </c>
      <c r="AH33" t="n">
        <v>147250.9964376632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8.5657</v>
      </c>
      <c r="E34" t="n">
        <v>11.67</v>
      </c>
      <c r="F34" t="n">
        <v>8.08</v>
      </c>
      <c r="G34" t="n">
        <v>40.39</v>
      </c>
      <c r="H34" t="n">
        <v>0.53</v>
      </c>
      <c r="I34" t="n">
        <v>12</v>
      </c>
      <c r="J34" t="n">
        <v>301.64</v>
      </c>
      <c r="K34" t="n">
        <v>61.2</v>
      </c>
      <c r="L34" t="n">
        <v>9</v>
      </c>
      <c r="M34" t="n">
        <v>10</v>
      </c>
      <c r="N34" t="n">
        <v>86.44</v>
      </c>
      <c r="O34" t="n">
        <v>37436.63</v>
      </c>
      <c r="P34" t="n">
        <v>131.1</v>
      </c>
      <c r="Q34" t="n">
        <v>596.63</v>
      </c>
      <c r="R34" t="n">
        <v>34.38</v>
      </c>
      <c r="S34" t="n">
        <v>26.8</v>
      </c>
      <c r="T34" t="n">
        <v>3819.9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118.7374681981574</v>
      </c>
      <c r="AB34" t="n">
        <v>162.461842316043</v>
      </c>
      <c r="AC34" t="n">
        <v>146.9567121020725</v>
      </c>
      <c r="AD34" t="n">
        <v>118737.4681981574</v>
      </c>
      <c r="AE34" t="n">
        <v>162461.842316043</v>
      </c>
      <c r="AF34" t="n">
        <v>1.881540339959972e-06</v>
      </c>
      <c r="AG34" t="n">
        <v>0.243125</v>
      </c>
      <c r="AH34" t="n">
        <v>146956.7121020725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8.562099999999999</v>
      </c>
      <c r="E35" t="n">
        <v>11.68</v>
      </c>
      <c r="F35" t="n">
        <v>8.08</v>
      </c>
      <c r="G35" t="n">
        <v>40.42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130.47</v>
      </c>
      <c r="Q35" t="n">
        <v>596.66</v>
      </c>
      <c r="R35" t="n">
        <v>34.59</v>
      </c>
      <c r="S35" t="n">
        <v>26.8</v>
      </c>
      <c r="T35" t="n">
        <v>3923.85</v>
      </c>
      <c r="U35" t="n">
        <v>0.77</v>
      </c>
      <c r="V35" t="n">
        <v>0.95</v>
      </c>
      <c r="W35" t="n">
        <v>0.12</v>
      </c>
      <c r="X35" t="n">
        <v>0.23</v>
      </c>
      <c r="Y35" t="n">
        <v>1</v>
      </c>
      <c r="Z35" t="n">
        <v>10</v>
      </c>
      <c r="AA35" t="n">
        <v>118.3867519756216</v>
      </c>
      <c r="AB35" t="n">
        <v>161.981976907862</v>
      </c>
      <c r="AC35" t="n">
        <v>146.5226443749528</v>
      </c>
      <c r="AD35" t="n">
        <v>118386.7519756216</v>
      </c>
      <c r="AE35" t="n">
        <v>161981.976907862</v>
      </c>
      <c r="AF35" t="n">
        <v>1.8807495645156e-06</v>
      </c>
      <c r="AG35" t="n">
        <v>0.2433333333333333</v>
      </c>
      <c r="AH35" t="n">
        <v>146522.6443749528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8.6228</v>
      </c>
      <c r="E36" t="n">
        <v>11.6</v>
      </c>
      <c r="F36" t="n">
        <v>8.06</v>
      </c>
      <c r="G36" t="n">
        <v>43.94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129.84</v>
      </c>
      <c r="Q36" t="n">
        <v>596.61</v>
      </c>
      <c r="R36" t="n">
        <v>33.57</v>
      </c>
      <c r="S36" t="n">
        <v>26.8</v>
      </c>
      <c r="T36" t="n">
        <v>3417.01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117.0869484560698</v>
      </c>
      <c r="AB36" t="n">
        <v>160.2035283891279</v>
      </c>
      <c r="AC36" t="n">
        <v>144.913928486778</v>
      </c>
      <c r="AD36" t="n">
        <v>117086.9484560698</v>
      </c>
      <c r="AE36" t="n">
        <v>160203.5283891279</v>
      </c>
      <c r="AF36" t="n">
        <v>1.894082917147093e-06</v>
      </c>
      <c r="AG36" t="n">
        <v>0.2416666666666667</v>
      </c>
      <c r="AH36" t="n">
        <v>144913.928486778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8.6225</v>
      </c>
      <c r="E37" t="n">
        <v>11.6</v>
      </c>
      <c r="F37" t="n">
        <v>8.06</v>
      </c>
      <c r="G37" t="n">
        <v>43.94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9</v>
      </c>
      <c r="N37" t="n">
        <v>87.28</v>
      </c>
      <c r="O37" t="n">
        <v>37632.84</v>
      </c>
      <c r="P37" t="n">
        <v>129.62</v>
      </c>
      <c r="Q37" t="n">
        <v>596.61</v>
      </c>
      <c r="R37" t="n">
        <v>33.56</v>
      </c>
      <c r="S37" t="n">
        <v>26.8</v>
      </c>
      <c r="T37" t="n">
        <v>3412.15</v>
      </c>
      <c r="U37" t="n">
        <v>0.8</v>
      </c>
      <c r="V37" t="n">
        <v>0.95</v>
      </c>
      <c r="W37" t="n">
        <v>0.13</v>
      </c>
      <c r="X37" t="n">
        <v>0.2</v>
      </c>
      <c r="Y37" t="n">
        <v>1</v>
      </c>
      <c r="Z37" t="n">
        <v>10</v>
      </c>
      <c r="AA37" t="n">
        <v>116.9520788675831</v>
      </c>
      <c r="AB37" t="n">
        <v>160.0189938681342</v>
      </c>
      <c r="AC37" t="n">
        <v>144.747005681472</v>
      </c>
      <c r="AD37" t="n">
        <v>116952.0788675831</v>
      </c>
      <c r="AE37" t="n">
        <v>160018.9938681342</v>
      </c>
      <c r="AF37" t="n">
        <v>1.894017019193395e-06</v>
      </c>
      <c r="AG37" t="n">
        <v>0.2416666666666667</v>
      </c>
      <c r="AH37" t="n">
        <v>144747.005681472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8.623799999999999</v>
      </c>
      <c r="E38" t="n">
        <v>11.6</v>
      </c>
      <c r="F38" t="n">
        <v>8.050000000000001</v>
      </c>
      <c r="G38" t="n">
        <v>43.93</v>
      </c>
      <c r="H38" t="n">
        <v>0.59</v>
      </c>
      <c r="I38" t="n">
        <v>11</v>
      </c>
      <c r="J38" t="n">
        <v>303.76</v>
      </c>
      <c r="K38" t="n">
        <v>61.2</v>
      </c>
      <c r="L38" t="n">
        <v>10</v>
      </c>
      <c r="M38" t="n">
        <v>9</v>
      </c>
      <c r="N38" t="n">
        <v>87.56999999999999</v>
      </c>
      <c r="O38" t="n">
        <v>37698.48</v>
      </c>
      <c r="P38" t="n">
        <v>128.98</v>
      </c>
      <c r="Q38" t="n">
        <v>596.61</v>
      </c>
      <c r="R38" t="n">
        <v>33.54</v>
      </c>
      <c r="S38" t="n">
        <v>26.8</v>
      </c>
      <c r="T38" t="n">
        <v>3400.69</v>
      </c>
      <c r="U38" t="n">
        <v>0.8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116.4907348183148</v>
      </c>
      <c r="AB38" t="n">
        <v>159.3877625868626</v>
      </c>
      <c r="AC38" t="n">
        <v>144.176018227746</v>
      </c>
      <c r="AD38" t="n">
        <v>116490.7348183148</v>
      </c>
      <c r="AE38" t="n">
        <v>159387.7625868625</v>
      </c>
      <c r="AF38" t="n">
        <v>1.894302576992751e-06</v>
      </c>
      <c r="AG38" t="n">
        <v>0.2416666666666667</v>
      </c>
      <c r="AH38" t="n">
        <v>144176.018227746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8.6816</v>
      </c>
      <c r="E39" t="n">
        <v>11.52</v>
      </c>
      <c r="F39" t="n">
        <v>8.029999999999999</v>
      </c>
      <c r="G39" t="n">
        <v>48.18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128.13</v>
      </c>
      <c r="Q39" t="n">
        <v>596.66</v>
      </c>
      <c r="R39" t="n">
        <v>32.71</v>
      </c>
      <c r="S39" t="n">
        <v>26.8</v>
      </c>
      <c r="T39" t="n">
        <v>2991.26</v>
      </c>
      <c r="U39" t="n">
        <v>0.82</v>
      </c>
      <c r="V39" t="n">
        <v>0.96</v>
      </c>
      <c r="W39" t="n">
        <v>0.12</v>
      </c>
      <c r="X39" t="n">
        <v>0.18</v>
      </c>
      <c r="Y39" t="n">
        <v>1</v>
      </c>
      <c r="Z39" t="n">
        <v>10</v>
      </c>
      <c r="AA39" t="n">
        <v>115.1129988253956</v>
      </c>
      <c r="AB39" t="n">
        <v>157.5026834199292</v>
      </c>
      <c r="AC39" t="n">
        <v>142.4708483707789</v>
      </c>
      <c r="AD39" t="n">
        <v>115112.9988253956</v>
      </c>
      <c r="AE39" t="n">
        <v>157502.6834199292</v>
      </c>
      <c r="AF39" t="n">
        <v>1.906998916071832e-06</v>
      </c>
      <c r="AG39" t="n">
        <v>0.24</v>
      </c>
      <c r="AH39" t="n">
        <v>142470.8483707789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8.6868</v>
      </c>
      <c r="E40" t="n">
        <v>11.51</v>
      </c>
      <c r="F40" t="n">
        <v>8.02</v>
      </c>
      <c r="G40" t="n">
        <v>48.14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127.77</v>
      </c>
      <c r="Q40" t="n">
        <v>596.7</v>
      </c>
      <c r="R40" t="n">
        <v>32.49</v>
      </c>
      <c r="S40" t="n">
        <v>26.8</v>
      </c>
      <c r="T40" t="n">
        <v>2881.45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114.7792949386804</v>
      </c>
      <c r="AB40" t="n">
        <v>157.0460950401493</v>
      </c>
      <c r="AC40" t="n">
        <v>142.0578361451393</v>
      </c>
      <c r="AD40" t="n">
        <v>114779.2949386804</v>
      </c>
      <c r="AE40" t="n">
        <v>157046.0950401493</v>
      </c>
      <c r="AF40" t="n">
        <v>1.908141147269259e-06</v>
      </c>
      <c r="AG40" t="n">
        <v>0.2397916666666667</v>
      </c>
      <c r="AH40" t="n">
        <v>142057.8361451393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8.7081</v>
      </c>
      <c r="E41" t="n">
        <v>11.48</v>
      </c>
      <c r="F41" t="n">
        <v>8</v>
      </c>
      <c r="G41" t="n">
        <v>47.97</v>
      </c>
      <c r="H41" t="n">
        <v>0.63</v>
      </c>
      <c r="I41" t="n">
        <v>10</v>
      </c>
      <c r="J41" t="n">
        <v>305.37</v>
      </c>
      <c r="K41" t="n">
        <v>61.2</v>
      </c>
      <c r="L41" t="n">
        <v>10.75</v>
      </c>
      <c r="M41" t="n">
        <v>8</v>
      </c>
      <c r="N41" t="n">
        <v>88.42</v>
      </c>
      <c r="O41" t="n">
        <v>37896.14</v>
      </c>
      <c r="P41" t="n">
        <v>126.68</v>
      </c>
      <c r="Q41" t="n">
        <v>596.64</v>
      </c>
      <c r="R41" t="n">
        <v>31.69</v>
      </c>
      <c r="S41" t="n">
        <v>26.8</v>
      </c>
      <c r="T41" t="n">
        <v>2484.27</v>
      </c>
      <c r="U41" t="n">
        <v>0.85</v>
      </c>
      <c r="V41" t="n">
        <v>0.96</v>
      </c>
      <c r="W41" t="n">
        <v>0.12</v>
      </c>
      <c r="X41" t="n">
        <v>0.14</v>
      </c>
      <c r="Y41" t="n">
        <v>1</v>
      </c>
      <c r="Z41" t="n">
        <v>10</v>
      </c>
      <c r="AA41" t="n">
        <v>113.7414651046279</v>
      </c>
      <c r="AB41" t="n">
        <v>155.6260904753784</v>
      </c>
      <c r="AC41" t="n">
        <v>140.7733548230408</v>
      </c>
      <c r="AD41" t="n">
        <v>113741.4651046279</v>
      </c>
      <c r="AE41" t="n">
        <v>155626.0904753784</v>
      </c>
      <c r="AF41" t="n">
        <v>1.912819901981792e-06</v>
      </c>
      <c r="AG41" t="n">
        <v>0.2391666666666667</v>
      </c>
      <c r="AH41" t="n">
        <v>140773.3548230408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8.6586</v>
      </c>
      <c r="E42" t="n">
        <v>11.55</v>
      </c>
      <c r="F42" t="n">
        <v>8.06</v>
      </c>
      <c r="G42" t="n">
        <v>48.37</v>
      </c>
      <c r="H42" t="n">
        <v>0.64</v>
      </c>
      <c r="I42" t="n">
        <v>10</v>
      </c>
      <c r="J42" t="n">
        <v>305.9</v>
      </c>
      <c r="K42" t="n">
        <v>61.2</v>
      </c>
      <c r="L42" t="n">
        <v>11</v>
      </c>
      <c r="M42" t="n">
        <v>8</v>
      </c>
      <c r="N42" t="n">
        <v>88.7</v>
      </c>
      <c r="O42" t="n">
        <v>37962.28</v>
      </c>
      <c r="P42" t="n">
        <v>127.48</v>
      </c>
      <c r="Q42" t="n">
        <v>596.61</v>
      </c>
      <c r="R42" t="n">
        <v>33.91</v>
      </c>
      <c r="S42" t="n">
        <v>26.8</v>
      </c>
      <c r="T42" t="n">
        <v>3591.89</v>
      </c>
      <c r="U42" t="n">
        <v>0.79</v>
      </c>
      <c r="V42" t="n">
        <v>0.95</v>
      </c>
      <c r="W42" t="n">
        <v>0.12</v>
      </c>
      <c r="X42" t="n">
        <v>0.21</v>
      </c>
      <c r="Y42" t="n">
        <v>1</v>
      </c>
      <c r="Z42" t="n">
        <v>10</v>
      </c>
      <c r="AA42" t="n">
        <v>115.126135492643</v>
      </c>
      <c r="AB42" t="n">
        <v>157.520657587606</v>
      </c>
      <c r="AC42" t="n">
        <v>142.4871071091195</v>
      </c>
      <c r="AD42" t="n">
        <v>115126.135492643</v>
      </c>
      <c r="AE42" t="n">
        <v>157520.657587606</v>
      </c>
      <c r="AF42" t="n">
        <v>1.901946739621679e-06</v>
      </c>
      <c r="AG42" t="n">
        <v>0.240625</v>
      </c>
      <c r="AH42" t="n">
        <v>142487.1071091195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8.670500000000001</v>
      </c>
      <c r="E43" t="n">
        <v>11.53</v>
      </c>
      <c r="F43" t="n">
        <v>8.050000000000001</v>
      </c>
      <c r="G43" t="n">
        <v>48.27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126.81</v>
      </c>
      <c r="Q43" t="n">
        <v>596.62</v>
      </c>
      <c r="R43" t="n">
        <v>33.34</v>
      </c>
      <c r="S43" t="n">
        <v>26.8</v>
      </c>
      <c r="T43" t="n">
        <v>3310.18</v>
      </c>
      <c r="U43" t="n">
        <v>0.8</v>
      </c>
      <c r="V43" t="n">
        <v>0.95</v>
      </c>
      <c r="W43" t="n">
        <v>0.12</v>
      </c>
      <c r="X43" t="n">
        <v>0.19</v>
      </c>
      <c r="Y43" t="n">
        <v>1</v>
      </c>
      <c r="Z43" t="n">
        <v>10</v>
      </c>
      <c r="AA43" t="n">
        <v>114.5094325159316</v>
      </c>
      <c r="AB43" t="n">
        <v>156.6768573678547</v>
      </c>
      <c r="AC43" t="n">
        <v>141.72383799806</v>
      </c>
      <c r="AD43" t="n">
        <v>114509.4325159316</v>
      </c>
      <c r="AE43" t="n">
        <v>156676.8573678547</v>
      </c>
      <c r="AF43" t="n">
        <v>1.90456069178502e-06</v>
      </c>
      <c r="AG43" t="n">
        <v>0.2402083333333333</v>
      </c>
      <c r="AH43" t="n">
        <v>141723.83799806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8.7334</v>
      </c>
      <c r="E44" t="n">
        <v>11.45</v>
      </c>
      <c r="F44" t="n">
        <v>8.02</v>
      </c>
      <c r="G44" t="n">
        <v>53.44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126.2</v>
      </c>
      <c r="Q44" t="n">
        <v>596.67</v>
      </c>
      <c r="R44" t="n">
        <v>32.3</v>
      </c>
      <c r="S44" t="n">
        <v>26.8</v>
      </c>
      <c r="T44" t="n">
        <v>2793.46</v>
      </c>
      <c r="U44" t="n">
        <v>0.83</v>
      </c>
      <c r="V44" t="n">
        <v>0.96</v>
      </c>
      <c r="W44" t="n">
        <v>0.12</v>
      </c>
      <c r="X44" t="n">
        <v>0.16</v>
      </c>
      <c r="Y44" t="n">
        <v>1</v>
      </c>
      <c r="Z44" t="n">
        <v>10</v>
      </c>
      <c r="AA44" t="n">
        <v>113.1973944066522</v>
      </c>
      <c r="AB44" t="n">
        <v>154.8816689437033</v>
      </c>
      <c r="AC44" t="n">
        <v>140.0999798375464</v>
      </c>
      <c r="AD44" t="n">
        <v>113197.3944066522</v>
      </c>
      <c r="AE44" t="n">
        <v>154881.6689437033</v>
      </c>
      <c r="AF44" t="n">
        <v>1.918377296076961e-06</v>
      </c>
      <c r="AG44" t="n">
        <v>0.2385416666666667</v>
      </c>
      <c r="AH44" t="n">
        <v>140099.9798375464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8.7309</v>
      </c>
      <c r="E45" t="n">
        <v>11.45</v>
      </c>
      <c r="F45" t="n">
        <v>8.02</v>
      </c>
      <c r="G45" t="n">
        <v>53.46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126.26</v>
      </c>
      <c r="Q45" t="n">
        <v>596.61</v>
      </c>
      <c r="R45" t="n">
        <v>32.5</v>
      </c>
      <c r="S45" t="n">
        <v>26.8</v>
      </c>
      <c r="T45" t="n">
        <v>2892.83</v>
      </c>
      <c r="U45" t="n">
        <v>0.82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113.266437699722</v>
      </c>
      <c r="AB45" t="n">
        <v>154.9761370232565</v>
      </c>
      <c r="AC45" t="n">
        <v>140.1854320161738</v>
      </c>
      <c r="AD45" t="n">
        <v>113266.437699722</v>
      </c>
      <c r="AE45" t="n">
        <v>154976.1370232565</v>
      </c>
      <c r="AF45" t="n">
        <v>1.917828146462814e-06</v>
      </c>
      <c r="AG45" t="n">
        <v>0.2385416666666667</v>
      </c>
      <c r="AH45" t="n">
        <v>140185.4320161738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8.7319</v>
      </c>
      <c r="E46" t="n">
        <v>11.45</v>
      </c>
      <c r="F46" t="n">
        <v>8.02</v>
      </c>
      <c r="G46" t="n">
        <v>53.45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125.62</v>
      </c>
      <c r="Q46" t="n">
        <v>596.61</v>
      </c>
      <c r="R46" t="n">
        <v>32.41</v>
      </c>
      <c r="S46" t="n">
        <v>26.8</v>
      </c>
      <c r="T46" t="n">
        <v>2849.49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112.854907613999</v>
      </c>
      <c r="AB46" t="n">
        <v>154.4130634045446</v>
      </c>
      <c r="AC46" t="n">
        <v>139.6760973533527</v>
      </c>
      <c r="AD46" t="n">
        <v>112854.907613999</v>
      </c>
      <c r="AE46" t="n">
        <v>154413.0634045446</v>
      </c>
      <c r="AF46" t="n">
        <v>1.918047806308473e-06</v>
      </c>
      <c r="AG46" t="n">
        <v>0.2385416666666667</v>
      </c>
      <c r="AH46" t="n">
        <v>139676.0973533527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8.731299999999999</v>
      </c>
      <c r="E47" t="n">
        <v>11.45</v>
      </c>
      <c r="F47" t="n">
        <v>8.02</v>
      </c>
      <c r="G47" t="n">
        <v>53.46</v>
      </c>
      <c r="H47" t="n">
        <v>0.71</v>
      </c>
      <c r="I47" t="n">
        <v>9</v>
      </c>
      <c r="J47" t="n">
        <v>308.6</v>
      </c>
      <c r="K47" t="n">
        <v>61.2</v>
      </c>
      <c r="L47" t="n">
        <v>12.25</v>
      </c>
      <c r="M47" t="n">
        <v>7</v>
      </c>
      <c r="N47" t="n">
        <v>90.15000000000001</v>
      </c>
      <c r="O47" t="n">
        <v>38294.82</v>
      </c>
      <c r="P47" t="n">
        <v>125.24</v>
      </c>
      <c r="Q47" t="n">
        <v>596.61</v>
      </c>
      <c r="R47" t="n">
        <v>32.48</v>
      </c>
      <c r="S47" t="n">
        <v>26.8</v>
      </c>
      <c r="T47" t="n">
        <v>2881.33</v>
      </c>
      <c r="U47" t="n">
        <v>0.83</v>
      </c>
      <c r="V47" t="n">
        <v>0.96</v>
      </c>
      <c r="W47" t="n">
        <v>0.12</v>
      </c>
      <c r="X47" t="n">
        <v>0.17</v>
      </c>
      <c r="Y47" t="n">
        <v>1</v>
      </c>
      <c r="Z47" t="n">
        <v>10</v>
      </c>
      <c r="AA47" t="n">
        <v>112.6256359671775</v>
      </c>
      <c r="AB47" t="n">
        <v>154.0993638226123</v>
      </c>
      <c r="AC47" t="n">
        <v>139.3923368192399</v>
      </c>
      <c r="AD47" t="n">
        <v>112625.6359671775</v>
      </c>
      <c r="AE47" t="n">
        <v>154099.3638226123</v>
      </c>
      <c r="AF47" t="n">
        <v>1.917916010401077e-06</v>
      </c>
      <c r="AG47" t="n">
        <v>0.2385416666666667</v>
      </c>
      <c r="AH47" t="n">
        <v>139392.3368192399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8.734299999999999</v>
      </c>
      <c r="E48" t="n">
        <v>11.45</v>
      </c>
      <c r="F48" t="n">
        <v>8.02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124.21</v>
      </c>
      <c r="Q48" t="n">
        <v>596.62</v>
      </c>
      <c r="R48" t="n">
        <v>32.32</v>
      </c>
      <c r="S48" t="n">
        <v>26.8</v>
      </c>
      <c r="T48" t="n">
        <v>2802.54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111.9461249431934</v>
      </c>
      <c r="AB48" t="n">
        <v>153.1696268616871</v>
      </c>
      <c r="AC48" t="n">
        <v>138.5513326489711</v>
      </c>
      <c r="AD48" t="n">
        <v>111946.1249431934</v>
      </c>
      <c r="AE48" t="n">
        <v>153169.6268616871</v>
      </c>
      <c r="AF48" t="n">
        <v>1.918574989938054e-06</v>
      </c>
      <c r="AG48" t="n">
        <v>0.2385416666666667</v>
      </c>
      <c r="AH48" t="n">
        <v>138551.3326489711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8.7951</v>
      </c>
      <c r="E49" t="n">
        <v>11.37</v>
      </c>
      <c r="F49" t="n">
        <v>7.99</v>
      </c>
      <c r="G49" t="n">
        <v>59.92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123.37</v>
      </c>
      <c r="Q49" t="n">
        <v>596.61</v>
      </c>
      <c r="R49" t="n">
        <v>31.5</v>
      </c>
      <c r="S49" t="n">
        <v>26.8</v>
      </c>
      <c r="T49" t="n">
        <v>2395.63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110.5452965366414</v>
      </c>
      <c r="AB49" t="n">
        <v>151.252951635656</v>
      </c>
      <c r="AC49" t="n">
        <v>136.8175822164412</v>
      </c>
      <c r="AD49" t="n">
        <v>110545.2965366414</v>
      </c>
      <c r="AE49" t="n">
        <v>151252.951635656</v>
      </c>
      <c r="AF49" t="n">
        <v>1.931930308554112e-06</v>
      </c>
      <c r="AG49" t="n">
        <v>0.236875</v>
      </c>
      <c r="AH49" t="n">
        <v>136817.5822164412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8.819900000000001</v>
      </c>
      <c r="E50" t="n">
        <v>11.34</v>
      </c>
      <c r="F50" t="n">
        <v>7.96</v>
      </c>
      <c r="G50" t="n">
        <v>59.68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122.9</v>
      </c>
      <c r="Q50" t="n">
        <v>596.61</v>
      </c>
      <c r="R50" t="n">
        <v>30.45</v>
      </c>
      <c r="S50" t="n">
        <v>26.8</v>
      </c>
      <c r="T50" t="n">
        <v>1873.21</v>
      </c>
      <c r="U50" t="n">
        <v>0.88</v>
      </c>
      <c r="V50" t="n">
        <v>0.96</v>
      </c>
      <c r="W50" t="n">
        <v>0.12</v>
      </c>
      <c r="X50" t="n">
        <v>0.1</v>
      </c>
      <c r="Y50" t="n">
        <v>1</v>
      </c>
      <c r="Z50" t="n">
        <v>10</v>
      </c>
      <c r="AA50" t="n">
        <v>109.8311603223472</v>
      </c>
      <c r="AB50" t="n">
        <v>150.2758389617929</v>
      </c>
      <c r="AC50" t="n">
        <v>135.933723804785</v>
      </c>
      <c r="AD50" t="n">
        <v>109831.1603223472</v>
      </c>
      <c r="AE50" t="n">
        <v>150275.8389617929</v>
      </c>
      <c r="AF50" t="n">
        <v>1.937377872726451e-06</v>
      </c>
      <c r="AG50" t="n">
        <v>0.23625</v>
      </c>
      <c r="AH50" t="n">
        <v>135933.723804785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8.787100000000001</v>
      </c>
      <c r="E51" t="n">
        <v>11.38</v>
      </c>
      <c r="F51" t="n">
        <v>8</v>
      </c>
      <c r="G51" t="n">
        <v>60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123.48</v>
      </c>
      <c r="Q51" t="n">
        <v>596.61</v>
      </c>
      <c r="R51" t="n">
        <v>31.98</v>
      </c>
      <c r="S51" t="n">
        <v>26.8</v>
      </c>
      <c r="T51" t="n">
        <v>2639.3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110.7520521962997</v>
      </c>
      <c r="AB51" t="n">
        <v>151.5358438506163</v>
      </c>
      <c r="AC51" t="n">
        <v>137.0734755954475</v>
      </c>
      <c r="AD51" t="n">
        <v>110752.0521962997</v>
      </c>
      <c r="AE51" t="n">
        <v>151535.8438506163</v>
      </c>
      <c r="AF51" t="n">
        <v>1.930173029788841e-06</v>
      </c>
      <c r="AG51" t="n">
        <v>0.2370833333333333</v>
      </c>
      <c r="AH51" t="n">
        <v>137073.4755954475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8.784800000000001</v>
      </c>
      <c r="E52" t="n">
        <v>11.38</v>
      </c>
      <c r="F52" t="n">
        <v>8</v>
      </c>
      <c r="G52" t="n">
        <v>60.02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123.26</v>
      </c>
      <c r="Q52" t="n">
        <v>596.61</v>
      </c>
      <c r="R52" t="n">
        <v>32.02</v>
      </c>
      <c r="S52" t="n">
        <v>26.8</v>
      </c>
      <c r="T52" t="n">
        <v>2655.67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110.6440643907212</v>
      </c>
      <c r="AB52" t="n">
        <v>151.3880901709381</v>
      </c>
      <c r="AC52" t="n">
        <v>136.9398233195841</v>
      </c>
      <c r="AD52" t="n">
        <v>110644.0643907212</v>
      </c>
      <c r="AE52" t="n">
        <v>151388.0901709381</v>
      </c>
      <c r="AF52" t="n">
        <v>1.929667812143826e-06</v>
      </c>
      <c r="AG52" t="n">
        <v>0.2370833333333333</v>
      </c>
      <c r="AH52" t="n">
        <v>136939.8233195841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8.7873</v>
      </c>
      <c r="E53" t="n">
        <v>11.38</v>
      </c>
      <c r="F53" t="n">
        <v>8</v>
      </c>
      <c r="G53" t="n">
        <v>60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122.91</v>
      </c>
      <c r="Q53" t="n">
        <v>596.62</v>
      </c>
      <c r="R53" t="n">
        <v>31.8</v>
      </c>
      <c r="S53" t="n">
        <v>26.8</v>
      </c>
      <c r="T53" t="n">
        <v>2546.66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110.3965923848159</v>
      </c>
      <c r="AB53" t="n">
        <v>151.0494880547643</v>
      </c>
      <c r="AC53" t="n">
        <v>136.6335369141467</v>
      </c>
      <c r="AD53" t="n">
        <v>110396.5923848159</v>
      </c>
      <c r="AE53" t="n">
        <v>151049.4880547643</v>
      </c>
      <c r="AF53" t="n">
        <v>1.930216961757973e-06</v>
      </c>
      <c r="AG53" t="n">
        <v>0.2370833333333333</v>
      </c>
      <c r="AH53" t="n">
        <v>136633.5369141467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8.784800000000001</v>
      </c>
      <c r="E54" t="n">
        <v>11.38</v>
      </c>
      <c r="F54" t="n">
        <v>8</v>
      </c>
      <c r="G54" t="n">
        <v>60.02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122.18</v>
      </c>
      <c r="Q54" t="n">
        <v>596.63</v>
      </c>
      <c r="R54" t="n">
        <v>32</v>
      </c>
      <c r="S54" t="n">
        <v>26.8</v>
      </c>
      <c r="T54" t="n">
        <v>2648.6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109.9750320561985</v>
      </c>
      <c r="AB54" t="n">
        <v>150.4726906152211</v>
      </c>
      <c r="AC54" t="n">
        <v>136.111788212693</v>
      </c>
      <c r="AD54" t="n">
        <v>109975.0320561985</v>
      </c>
      <c r="AE54" t="n">
        <v>150472.6906152211</v>
      </c>
      <c r="AF54" t="n">
        <v>1.929667812143826e-06</v>
      </c>
      <c r="AG54" t="n">
        <v>0.2370833333333333</v>
      </c>
      <c r="AH54" t="n">
        <v>136111.788212693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8.7873</v>
      </c>
      <c r="E55" t="n">
        <v>11.38</v>
      </c>
      <c r="F55" t="n">
        <v>8</v>
      </c>
      <c r="G55" t="n">
        <v>60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121.33</v>
      </c>
      <c r="Q55" t="n">
        <v>596.61</v>
      </c>
      <c r="R55" t="n">
        <v>31.85</v>
      </c>
      <c r="S55" t="n">
        <v>26.8</v>
      </c>
      <c r="T55" t="n">
        <v>2575.32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109.4181013197795</v>
      </c>
      <c r="AB55" t="n">
        <v>149.7106734116029</v>
      </c>
      <c r="AC55" t="n">
        <v>135.4224968614901</v>
      </c>
      <c r="AD55" t="n">
        <v>109418.1013197795</v>
      </c>
      <c r="AE55" t="n">
        <v>149710.6734116029</v>
      </c>
      <c r="AF55" t="n">
        <v>1.930216961757973e-06</v>
      </c>
      <c r="AG55" t="n">
        <v>0.2370833333333333</v>
      </c>
      <c r="AH55" t="n">
        <v>135422.4968614901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8.850199999999999</v>
      </c>
      <c r="E56" t="n">
        <v>11.3</v>
      </c>
      <c r="F56" t="n">
        <v>7.97</v>
      </c>
      <c r="G56" t="n">
        <v>68.34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120.66</v>
      </c>
      <c r="Q56" t="n">
        <v>596.66</v>
      </c>
      <c r="R56" t="n">
        <v>31</v>
      </c>
      <c r="S56" t="n">
        <v>26.8</v>
      </c>
      <c r="T56" t="n">
        <v>2154.18</v>
      </c>
      <c r="U56" t="n">
        <v>0.86</v>
      </c>
      <c r="V56" t="n">
        <v>0.96</v>
      </c>
      <c r="W56" t="n">
        <v>0.12</v>
      </c>
      <c r="X56" t="n">
        <v>0.12</v>
      </c>
      <c r="Y56" t="n">
        <v>1</v>
      </c>
      <c r="Z56" t="n">
        <v>10</v>
      </c>
      <c r="AA56" t="n">
        <v>108.1224758553434</v>
      </c>
      <c r="AB56" t="n">
        <v>147.9379414922009</v>
      </c>
      <c r="AC56" t="n">
        <v>133.8189519884304</v>
      </c>
      <c r="AD56" t="n">
        <v>108122.4758553433</v>
      </c>
      <c r="AE56" t="n">
        <v>147937.9414922009</v>
      </c>
      <c r="AF56" t="n">
        <v>1.944033566049914e-06</v>
      </c>
      <c r="AG56" t="n">
        <v>0.2354166666666667</v>
      </c>
      <c r="AH56" t="n">
        <v>133818.9519884304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8.8559</v>
      </c>
      <c r="E57" t="n">
        <v>11.29</v>
      </c>
      <c r="F57" t="n">
        <v>7.97</v>
      </c>
      <c r="G57" t="n">
        <v>68.28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120.53</v>
      </c>
      <c r="Q57" t="n">
        <v>596.61</v>
      </c>
      <c r="R57" t="n">
        <v>30.7</v>
      </c>
      <c r="S57" t="n">
        <v>26.8</v>
      </c>
      <c r="T57" t="n">
        <v>2000.78</v>
      </c>
      <c r="U57" t="n">
        <v>0.87</v>
      </c>
      <c r="V57" t="n">
        <v>0.96</v>
      </c>
      <c r="W57" t="n">
        <v>0.12</v>
      </c>
      <c r="X57" t="n">
        <v>0.11</v>
      </c>
      <c r="Y57" t="n">
        <v>1</v>
      </c>
      <c r="Z57" t="n">
        <v>10</v>
      </c>
      <c r="AA57" t="n">
        <v>107.9738003868703</v>
      </c>
      <c r="AB57" t="n">
        <v>147.7345171571375</v>
      </c>
      <c r="AC57" t="n">
        <v>133.6349421863975</v>
      </c>
      <c r="AD57" t="n">
        <v>107973.8003868703</v>
      </c>
      <c r="AE57" t="n">
        <v>147734.5171571375</v>
      </c>
      <c r="AF57" t="n">
        <v>1.945285627170169e-06</v>
      </c>
      <c r="AG57" t="n">
        <v>0.2352083333333333</v>
      </c>
      <c r="AH57" t="n">
        <v>133634.9421863975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8.8666</v>
      </c>
      <c r="E58" t="n">
        <v>11.28</v>
      </c>
      <c r="F58" t="n">
        <v>7.95</v>
      </c>
      <c r="G58" t="n">
        <v>68.16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119.92</v>
      </c>
      <c r="Q58" t="n">
        <v>596.6900000000001</v>
      </c>
      <c r="R58" t="n">
        <v>30.23</v>
      </c>
      <c r="S58" t="n">
        <v>26.8</v>
      </c>
      <c r="T58" t="n">
        <v>1767.23</v>
      </c>
      <c r="U58" t="n">
        <v>0.89</v>
      </c>
      <c r="V58" t="n">
        <v>0.97</v>
      </c>
      <c r="W58" t="n">
        <v>0.12</v>
      </c>
      <c r="X58" t="n">
        <v>0.1</v>
      </c>
      <c r="Y58" t="n">
        <v>1</v>
      </c>
      <c r="Z58" t="n">
        <v>10</v>
      </c>
      <c r="AA58" t="n">
        <v>107.393103953156</v>
      </c>
      <c r="AB58" t="n">
        <v>146.9399826780113</v>
      </c>
      <c r="AC58" t="n">
        <v>132.9162369628227</v>
      </c>
      <c r="AD58" t="n">
        <v>107393.103953156</v>
      </c>
      <c r="AE58" t="n">
        <v>146939.9826780113</v>
      </c>
      <c r="AF58" t="n">
        <v>1.947635987518719e-06</v>
      </c>
      <c r="AG58" t="n">
        <v>0.235</v>
      </c>
      <c r="AH58" t="n">
        <v>132916.2369628227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8.856999999999999</v>
      </c>
      <c r="E59" t="n">
        <v>11.29</v>
      </c>
      <c r="F59" t="n">
        <v>7.96</v>
      </c>
      <c r="G59" t="n">
        <v>68.26000000000001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119.52</v>
      </c>
      <c r="Q59" t="n">
        <v>596.63</v>
      </c>
      <c r="R59" t="n">
        <v>30.74</v>
      </c>
      <c r="S59" t="n">
        <v>26.8</v>
      </c>
      <c r="T59" t="n">
        <v>2022.08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107.3009577792902</v>
      </c>
      <c r="AB59" t="n">
        <v>146.813904217726</v>
      </c>
      <c r="AC59" t="n">
        <v>132.8021912538348</v>
      </c>
      <c r="AD59" t="n">
        <v>107300.9577792902</v>
      </c>
      <c r="AE59" t="n">
        <v>146813.904217726</v>
      </c>
      <c r="AF59" t="n">
        <v>1.945527253000394e-06</v>
      </c>
      <c r="AG59" t="n">
        <v>0.2352083333333333</v>
      </c>
      <c r="AH59" t="n">
        <v>132802.1912538348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8.8439</v>
      </c>
      <c r="E60" t="n">
        <v>11.31</v>
      </c>
      <c r="F60" t="n">
        <v>7.98</v>
      </c>
      <c r="G60" t="n">
        <v>68.41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119.48</v>
      </c>
      <c r="Q60" t="n">
        <v>596.63</v>
      </c>
      <c r="R60" t="n">
        <v>31.29</v>
      </c>
      <c r="S60" t="n">
        <v>26.8</v>
      </c>
      <c r="T60" t="n">
        <v>2297.62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107.511670873607</v>
      </c>
      <c r="AB60" t="n">
        <v>147.1022111693757</v>
      </c>
      <c r="AC60" t="n">
        <v>133.0629825946605</v>
      </c>
      <c r="AD60" t="n">
        <v>107511.670873607</v>
      </c>
      <c r="AE60" t="n">
        <v>147102.2111693757</v>
      </c>
      <c r="AF60" t="n">
        <v>1.942649709022263e-06</v>
      </c>
      <c r="AG60" t="n">
        <v>0.235625</v>
      </c>
      <c r="AH60" t="n">
        <v>133062.9825946605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8.842000000000001</v>
      </c>
      <c r="E61" t="n">
        <v>11.31</v>
      </c>
      <c r="F61" t="n">
        <v>7.98</v>
      </c>
      <c r="G61" t="n">
        <v>68.43000000000001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119.07</v>
      </c>
      <c r="Q61" t="n">
        <v>596.61</v>
      </c>
      <c r="R61" t="n">
        <v>31.4</v>
      </c>
      <c r="S61" t="n">
        <v>26.8</v>
      </c>
      <c r="T61" t="n">
        <v>2350.66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107.281858704962</v>
      </c>
      <c r="AB61" t="n">
        <v>146.7877720216385</v>
      </c>
      <c r="AC61" t="n">
        <v>132.7785530778651</v>
      </c>
      <c r="AD61" t="n">
        <v>107281.8587049621</v>
      </c>
      <c r="AE61" t="n">
        <v>146787.7720216385</v>
      </c>
      <c r="AF61" t="n">
        <v>1.942232355315512e-06</v>
      </c>
      <c r="AG61" t="n">
        <v>0.235625</v>
      </c>
      <c r="AH61" t="n">
        <v>132778.5530778651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8.851100000000001</v>
      </c>
      <c r="E62" t="n">
        <v>11.3</v>
      </c>
      <c r="F62" t="n">
        <v>7.97</v>
      </c>
      <c r="G62" t="n">
        <v>68.33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117.9</v>
      </c>
      <c r="Q62" t="n">
        <v>596.61</v>
      </c>
      <c r="R62" t="n">
        <v>31</v>
      </c>
      <c r="S62" t="n">
        <v>26.8</v>
      </c>
      <c r="T62" t="n">
        <v>2153.74</v>
      </c>
      <c r="U62" t="n">
        <v>0.86</v>
      </c>
      <c r="V62" t="n">
        <v>0.96</v>
      </c>
      <c r="W62" t="n">
        <v>0.12</v>
      </c>
      <c r="X62" t="n">
        <v>0.12</v>
      </c>
      <c r="Y62" t="n">
        <v>1</v>
      </c>
      <c r="Z62" t="n">
        <v>10</v>
      </c>
      <c r="AA62" t="n">
        <v>106.4148106051911</v>
      </c>
      <c r="AB62" t="n">
        <v>145.6014385600699</v>
      </c>
      <c r="AC62" t="n">
        <v>131.7054416168388</v>
      </c>
      <c r="AD62" t="n">
        <v>106414.8106051911</v>
      </c>
      <c r="AE62" t="n">
        <v>145601.4385600699</v>
      </c>
      <c r="AF62" t="n">
        <v>1.944231259911007e-06</v>
      </c>
      <c r="AG62" t="n">
        <v>0.2354166666666667</v>
      </c>
      <c r="AH62" t="n">
        <v>131705.4416168388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8.840400000000001</v>
      </c>
      <c r="E63" t="n">
        <v>11.31</v>
      </c>
      <c r="F63" t="n">
        <v>7.99</v>
      </c>
      <c r="G63" t="n">
        <v>68.45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117.4</v>
      </c>
      <c r="Q63" t="n">
        <v>596.61</v>
      </c>
      <c r="R63" t="n">
        <v>31.44</v>
      </c>
      <c r="S63" t="n">
        <v>26.8</v>
      </c>
      <c r="T63" t="n">
        <v>2371.57</v>
      </c>
      <c r="U63" t="n">
        <v>0.85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106.3120453501783</v>
      </c>
      <c r="AB63" t="n">
        <v>145.4608306044784</v>
      </c>
      <c r="AC63" t="n">
        <v>131.5782530871843</v>
      </c>
      <c r="AD63" t="n">
        <v>106312.0453501782</v>
      </c>
      <c r="AE63" t="n">
        <v>145460.8306044784</v>
      </c>
      <c r="AF63" t="n">
        <v>1.941880899562458e-06</v>
      </c>
      <c r="AG63" t="n">
        <v>0.235625</v>
      </c>
      <c r="AH63" t="n">
        <v>131578.2530871843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8.8439</v>
      </c>
      <c r="E64" t="n">
        <v>11.31</v>
      </c>
      <c r="F64" t="n">
        <v>7.98</v>
      </c>
      <c r="G64" t="n">
        <v>68.41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116.31</v>
      </c>
      <c r="Q64" t="n">
        <v>596.61</v>
      </c>
      <c r="R64" t="n">
        <v>31.27</v>
      </c>
      <c r="S64" t="n">
        <v>26.8</v>
      </c>
      <c r="T64" t="n">
        <v>2287.75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105.5610598697221</v>
      </c>
      <c r="AB64" t="n">
        <v>144.4332991389776</v>
      </c>
      <c r="AC64" t="n">
        <v>130.6487877826012</v>
      </c>
      <c r="AD64" t="n">
        <v>105561.0598697221</v>
      </c>
      <c r="AE64" t="n">
        <v>144433.2991389776</v>
      </c>
      <c r="AF64" t="n">
        <v>1.942649709022263e-06</v>
      </c>
      <c r="AG64" t="n">
        <v>0.235625</v>
      </c>
      <c r="AH64" t="n">
        <v>130648.7877826012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8.9109</v>
      </c>
      <c r="E65" t="n">
        <v>11.22</v>
      </c>
      <c r="F65" t="n">
        <v>7.95</v>
      </c>
      <c r="G65" t="n">
        <v>79.5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4</v>
      </c>
      <c r="N65" t="n">
        <v>95.58</v>
      </c>
      <c r="O65" t="n">
        <v>39519.26</v>
      </c>
      <c r="P65" t="n">
        <v>115.92</v>
      </c>
      <c r="Q65" t="n">
        <v>596.61</v>
      </c>
      <c r="R65" t="n">
        <v>30.26</v>
      </c>
      <c r="S65" t="n">
        <v>26.8</v>
      </c>
      <c r="T65" t="n">
        <v>1785.54</v>
      </c>
      <c r="U65" t="n">
        <v>0.89</v>
      </c>
      <c r="V65" t="n">
        <v>0.97</v>
      </c>
      <c r="W65" t="n">
        <v>0.12</v>
      </c>
      <c r="X65" t="n">
        <v>0.1</v>
      </c>
      <c r="Y65" t="n">
        <v>1</v>
      </c>
      <c r="Z65" t="n">
        <v>10</v>
      </c>
      <c r="AA65" t="n">
        <v>104.4241319303042</v>
      </c>
      <c r="AB65" t="n">
        <v>142.8777041745461</v>
      </c>
      <c r="AC65" t="n">
        <v>129.2416566182832</v>
      </c>
      <c r="AD65" t="n">
        <v>104424.1319303042</v>
      </c>
      <c r="AE65" t="n">
        <v>142877.7041745461</v>
      </c>
      <c r="AF65" t="n">
        <v>1.957366918681406e-06</v>
      </c>
      <c r="AG65" t="n">
        <v>0.23375</v>
      </c>
      <c r="AH65" t="n">
        <v>129241.6566182832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8.927199999999999</v>
      </c>
      <c r="E66" t="n">
        <v>11.2</v>
      </c>
      <c r="F66" t="n">
        <v>7.93</v>
      </c>
      <c r="G66" t="n">
        <v>79.29000000000001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115.7</v>
      </c>
      <c r="Q66" t="n">
        <v>596.61</v>
      </c>
      <c r="R66" t="n">
        <v>29.51</v>
      </c>
      <c r="S66" t="n">
        <v>26.8</v>
      </c>
      <c r="T66" t="n">
        <v>1414.71</v>
      </c>
      <c r="U66" t="n">
        <v>0.91</v>
      </c>
      <c r="V66" t="n">
        <v>0.97</v>
      </c>
      <c r="W66" t="n">
        <v>0.12</v>
      </c>
      <c r="X66" t="n">
        <v>0.08</v>
      </c>
      <c r="Y66" t="n">
        <v>1</v>
      </c>
      <c r="Z66" t="n">
        <v>10</v>
      </c>
      <c r="AA66" t="n">
        <v>104.0246077736685</v>
      </c>
      <c r="AB66" t="n">
        <v>142.3310575976756</v>
      </c>
      <c r="AC66" t="n">
        <v>128.7471812234858</v>
      </c>
      <c r="AD66" t="n">
        <v>104024.6077736685</v>
      </c>
      <c r="AE66" t="n">
        <v>142331.0575976756</v>
      </c>
      <c r="AF66" t="n">
        <v>1.960947374165645e-06</v>
      </c>
      <c r="AG66" t="n">
        <v>0.2333333333333333</v>
      </c>
      <c r="AH66" t="n">
        <v>128747.1812234858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8.914899999999999</v>
      </c>
      <c r="E67" t="n">
        <v>11.22</v>
      </c>
      <c r="F67" t="n">
        <v>7.94</v>
      </c>
      <c r="G67" t="n">
        <v>79.45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116.03</v>
      </c>
      <c r="Q67" t="n">
        <v>596.61</v>
      </c>
      <c r="R67" t="n">
        <v>30.18</v>
      </c>
      <c r="S67" t="n">
        <v>26.8</v>
      </c>
      <c r="T67" t="n">
        <v>1748.19</v>
      </c>
      <c r="U67" t="n">
        <v>0.89</v>
      </c>
      <c r="V67" t="n">
        <v>0.97</v>
      </c>
      <c r="W67" t="n">
        <v>0.12</v>
      </c>
      <c r="X67" t="n">
        <v>0.09</v>
      </c>
      <c r="Y67" t="n">
        <v>1</v>
      </c>
      <c r="Z67" t="n">
        <v>10</v>
      </c>
      <c r="AA67" t="n">
        <v>104.4066787073637</v>
      </c>
      <c r="AB67" t="n">
        <v>142.853823904937</v>
      </c>
      <c r="AC67" t="n">
        <v>129.2200554480895</v>
      </c>
      <c r="AD67" t="n">
        <v>104406.6787073637</v>
      </c>
      <c r="AE67" t="n">
        <v>142853.823904937</v>
      </c>
      <c r="AF67" t="n">
        <v>1.958245558064041e-06</v>
      </c>
      <c r="AG67" t="n">
        <v>0.23375</v>
      </c>
      <c r="AH67" t="n">
        <v>129220.0554480895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8.8992</v>
      </c>
      <c r="E68" t="n">
        <v>11.24</v>
      </c>
      <c r="F68" t="n">
        <v>7.96</v>
      </c>
      <c r="G68" t="n">
        <v>79.64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116.36</v>
      </c>
      <c r="Q68" t="n">
        <v>596.64</v>
      </c>
      <c r="R68" t="n">
        <v>30.78</v>
      </c>
      <c r="S68" t="n">
        <v>26.8</v>
      </c>
      <c r="T68" t="n">
        <v>2048.99</v>
      </c>
      <c r="U68" t="n">
        <v>0.87</v>
      </c>
      <c r="V68" t="n">
        <v>0.96</v>
      </c>
      <c r="W68" t="n">
        <v>0.12</v>
      </c>
      <c r="X68" t="n">
        <v>0.11</v>
      </c>
      <c r="Y68" t="n">
        <v>1</v>
      </c>
      <c r="Z68" t="n">
        <v>10</v>
      </c>
      <c r="AA68" t="n">
        <v>104.867828401507</v>
      </c>
      <c r="AB68" t="n">
        <v>143.4847892609523</v>
      </c>
      <c r="AC68" t="n">
        <v>129.7908023560923</v>
      </c>
      <c r="AD68" t="n">
        <v>104867.828401507</v>
      </c>
      <c r="AE68" t="n">
        <v>143484.7892609523</v>
      </c>
      <c r="AF68" t="n">
        <v>1.954796898487198e-06</v>
      </c>
      <c r="AG68" t="n">
        <v>0.2341666666666667</v>
      </c>
      <c r="AH68" t="n">
        <v>129790.8023560923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8.906499999999999</v>
      </c>
      <c r="E69" t="n">
        <v>11.23</v>
      </c>
      <c r="F69" t="n">
        <v>7.96</v>
      </c>
      <c r="G69" t="n">
        <v>79.55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115.96</v>
      </c>
      <c r="Q69" t="n">
        <v>596.67</v>
      </c>
      <c r="R69" t="n">
        <v>30.45</v>
      </c>
      <c r="S69" t="n">
        <v>26.8</v>
      </c>
      <c r="T69" t="n">
        <v>1880.78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104.538738335968</v>
      </c>
      <c r="AB69" t="n">
        <v>143.034513714853</v>
      </c>
      <c r="AC69" t="n">
        <v>129.3835004761469</v>
      </c>
      <c r="AD69" t="n">
        <v>104538.738335968</v>
      </c>
      <c r="AE69" t="n">
        <v>143034.513714853</v>
      </c>
      <c r="AF69" t="n">
        <v>1.956400415360507e-06</v>
      </c>
      <c r="AG69" t="n">
        <v>0.2339583333333334</v>
      </c>
      <c r="AH69" t="n">
        <v>129383.5004761469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8.9041</v>
      </c>
      <c r="E70" t="n">
        <v>11.23</v>
      </c>
      <c r="F70" t="n">
        <v>7.96</v>
      </c>
      <c r="G70" t="n">
        <v>79.58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115.57</v>
      </c>
      <c r="Q70" t="n">
        <v>596.61</v>
      </c>
      <c r="R70" t="n">
        <v>30.57</v>
      </c>
      <c r="S70" t="n">
        <v>26.8</v>
      </c>
      <c r="T70" t="n">
        <v>1944.12</v>
      </c>
      <c r="U70" t="n">
        <v>0.88</v>
      </c>
      <c r="V70" t="n">
        <v>0.96</v>
      </c>
      <c r="W70" t="n">
        <v>0.12</v>
      </c>
      <c r="X70" t="n">
        <v>0.11</v>
      </c>
      <c r="Y70" t="n">
        <v>1</v>
      </c>
      <c r="Z70" t="n">
        <v>10</v>
      </c>
      <c r="AA70" t="n">
        <v>104.327840498033</v>
      </c>
      <c r="AB70" t="n">
        <v>142.7459539888345</v>
      </c>
      <c r="AC70" t="n">
        <v>129.1224804853834</v>
      </c>
      <c r="AD70" t="n">
        <v>104327.840498033</v>
      </c>
      <c r="AE70" t="n">
        <v>142745.9539888345</v>
      </c>
      <c r="AF70" t="n">
        <v>1.955873231730926e-06</v>
      </c>
      <c r="AG70" t="n">
        <v>0.2339583333333334</v>
      </c>
      <c r="AH70" t="n">
        <v>129122.4804853834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8.906499999999999</v>
      </c>
      <c r="E71" t="n">
        <v>11.23</v>
      </c>
      <c r="F71" t="n">
        <v>7.96</v>
      </c>
      <c r="G71" t="n">
        <v>79.55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115.27</v>
      </c>
      <c r="Q71" t="n">
        <v>596.61</v>
      </c>
      <c r="R71" t="n">
        <v>30.46</v>
      </c>
      <c r="S71" t="n">
        <v>26.8</v>
      </c>
      <c r="T71" t="n">
        <v>1886.1</v>
      </c>
      <c r="U71" t="n">
        <v>0.88</v>
      </c>
      <c r="V71" t="n">
        <v>0.96</v>
      </c>
      <c r="W71" t="n">
        <v>0.12</v>
      </c>
      <c r="X71" t="n">
        <v>0.1</v>
      </c>
      <c r="Y71" t="n">
        <v>1</v>
      </c>
      <c r="Z71" t="n">
        <v>10</v>
      </c>
      <c r="AA71" t="n">
        <v>104.1171415907593</v>
      </c>
      <c r="AB71" t="n">
        <v>142.457666448523</v>
      </c>
      <c r="AC71" t="n">
        <v>128.861706703305</v>
      </c>
      <c r="AD71" t="n">
        <v>104117.1415907593</v>
      </c>
      <c r="AE71" t="n">
        <v>142457.666448523</v>
      </c>
      <c r="AF71" t="n">
        <v>1.956400415360507e-06</v>
      </c>
      <c r="AG71" t="n">
        <v>0.2339583333333334</v>
      </c>
      <c r="AH71" t="n">
        <v>128861.706703305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8.9063</v>
      </c>
      <c r="E72" t="n">
        <v>11.23</v>
      </c>
      <c r="F72" t="n">
        <v>7.96</v>
      </c>
      <c r="G72" t="n">
        <v>79.56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114.16</v>
      </c>
      <c r="Q72" t="n">
        <v>596.61</v>
      </c>
      <c r="R72" t="n">
        <v>30.4</v>
      </c>
      <c r="S72" t="n">
        <v>26.8</v>
      </c>
      <c r="T72" t="n">
        <v>1856.98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103.4411838273247</v>
      </c>
      <c r="AB72" t="n">
        <v>141.5327912154405</v>
      </c>
      <c r="AC72" t="n">
        <v>128.0251002643971</v>
      </c>
      <c r="AD72" t="n">
        <v>103441.1838273247</v>
      </c>
      <c r="AE72" t="n">
        <v>141532.7912154405</v>
      </c>
      <c r="AF72" t="n">
        <v>1.956356483391375e-06</v>
      </c>
      <c r="AG72" t="n">
        <v>0.2339583333333334</v>
      </c>
      <c r="AH72" t="n">
        <v>128025.1002643971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8.9093</v>
      </c>
      <c r="E73" t="n">
        <v>11.22</v>
      </c>
      <c r="F73" t="n">
        <v>7.95</v>
      </c>
      <c r="G73" t="n">
        <v>79.52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113.47</v>
      </c>
      <c r="Q73" t="n">
        <v>596.61</v>
      </c>
      <c r="R73" t="n">
        <v>30.24</v>
      </c>
      <c r="S73" t="n">
        <v>26.8</v>
      </c>
      <c r="T73" t="n">
        <v>1775.83</v>
      </c>
      <c r="U73" t="n">
        <v>0.89</v>
      </c>
      <c r="V73" t="n">
        <v>0.97</v>
      </c>
      <c r="W73" t="n">
        <v>0.12</v>
      </c>
      <c r="X73" t="n">
        <v>0.1</v>
      </c>
      <c r="Y73" t="n">
        <v>1</v>
      </c>
      <c r="Z73" t="n">
        <v>10</v>
      </c>
      <c r="AA73" t="n">
        <v>102.9459041465394</v>
      </c>
      <c r="AB73" t="n">
        <v>140.8551277059929</v>
      </c>
      <c r="AC73" t="n">
        <v>127.4121120091843</v>
      </c>
      <c r="AD73" t="n">
        <v>102945.9041465394</v>
      </c>
      <c r="AE73" t="n">
        <v>140855.1277059929</v>
      </c>
      <c r="AF73" t="n">
        <v>1.957015462928352e-06</v>
      </c>
      <c r="AG73" t="n">
        <v>0.23375</v>
      </c>
      <c r="AH73" t="n">
        <v>127412.1120091843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8.915699999999999</v>
      </c>
      <c r="E74" t="n">
        <v>11.22</v>
      </c>
      <c r="F74" t="n">
        <v>7.94</v>
      </c>
      <c r="G74" t="n">
        <v>79.44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112.44</v>
      </c>
      <c r="Q74" t="n">
        <v>596.63</v>
      </c>
      <c r="R74" t="n">
        <v>29.99</v>
      </c>
      <c r="S74" t="n">
        <v>26.8</v>
      </c>
      <c r="T74" t="n">
        <v>1652.15</v>
      </c>
      <c r="U74" t="n">
        <v>0.89</v>
      </c>
      <c r="V74" t="n">
        <v>0.97</v>
      </c>
      <c r="W74" t="n">
        <v>0.12</v>
      </c>
      <c r="X74" t="n">
        <v>0.09</v>
      </c>
      <c r="Y74" t="n">
        <v>1</v>
      </c>
      <c r="Z74" t="n">
        <v>10</v>
      </c>
      <c r="AA74" t="n">
        <v>102.2062873594741</v>
      </c>
      <c r="AB74" t="n">
        <v>139.8431513883409</v>
      </c>
      <c r="AC74" t="n">
        <v>126.4967172909709</v>
      </c>
      <c r="AD74" t="n">
        <v>102206.2873594741</v>
      </c>
      <c r="AE74" t="n">
        <v>139843.1513883409</v>
      </c>
      <c r="AF74" t="n">
        <v>1.958421285940568e-06</v>
      </c>
      <c r="AG74" t="n">
        <v>0.23375</v>
      </c>
      <c r="AH74" t="n">
        <v>126496.7172909709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8.905200000000001</v>
      </c>
      <c r="E75" t="n">
        <v>11.23</v>
      </c>
      <c r="F75" t="n">
        <v>7.96</v>
      </c>
      <c r="G75" t="n">
        <v>79.56999999999999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112.02</v>
      </c>
      <c r="Q75" t="n">
        <v>596.61</v>
      </c>
      <c r="R75" t="n">
        <v>30.52</v>
      </c>
      <c r="S75" t="n">
        <v>26.8</v>
      </c>
      <c r="T75" t="n">
        <v>1918.15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102.145880825464</v>
      </c>
      <c r="AB75" t="n">
        <v>139.7605005035602</v>
      </c>
      <c r="AC75" t="n">
        <v>126.4219544906324</v>
      </c>
      <c r="AD75" t="n">
        <v>102145.880825464</v>
      </c>
      <c r="AE75" t="n">
        <v>139760.5005035602</v>
      </c>
      <c r="AF75" t="n">
        <v>1.956114857561151e-06</v>
      </c>
      <c r="AG75" t="n">
        <v>0.2339583333333334</v>
      </c>
      <c r="AH75" t="n">
        <v>126421.9544906324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8.8933</v>
      </c>
      <c r="E76" t="n">
        <v>11.24</v>
      </c>
      <c r="F76" t="n">
        <v>7.97</v>
      </c>
      <c r="G76" t="n">
        <v>79.72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1</v>
      </c>
      <c r="N76" t="n">
        <v>99.08</v>
      </c>
      <c r="O76" t="n">
        <v>40289.97</v>
      </c>
      <c r="P76" t="n">
        <v>112.01</v>
      </c>
      <c r="Q76" t="n">
        <v>596.67</v>
      </c>
      <c r="R76" t="n">
        <v>30.94</v>
      </c>
      <c r="S76" t="n">
        <v>26.8</v>
      </c>
      <c r="T76" t="n">
        <v>2126.72</v>
      </c>
      <c r="U76" t="n">
        <v>0.87</v>
      </c>
      <c r="V76" t="n">
        <v>0.96</v>
      </c>
      <c r="W76" t="n">
        <v>0.12</v>
      </c>
      <c r="X76" t="n">
        <v>0.12</v>
      </c>
      <c r="Y76" t="n">
        <v>1</v>
      </c>
      <c r="Z76" t="n">
        <v>10</v>
      </c>
      <c r="AA76" t="n">
        <v>102.3128318945535</v>
      </c>
      <c r="AB76" t="n">
        <v>139.9889303216496</v>
      </c>
      <c r="AC76" t="n">
        <v>126.6285832874867</v>
      </c>
      <c r="AD76" t="n">
        <v>102312.8318945535</v>
      </c>
      <c r="AE76" t="n">
        <v>139988.9303216496</v>
      </c>
      <c r="AF76" t="n">
        <v>1.95350090539781e-06</v>
      </c>
      <c r="AG76" t="n">
        <v>0.2341666666666667</v>
      </c>
      <c r="AH76" t="n">
        <v>126628.5832874867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8.8935</v>
      </c>
      <c r="E77" t="n">
        <v>11.24</v>
      </c>
      <c r="F77" t="n">
        <v>7.97</v>
      </c>
      <c r="G77" t="n">
        <v>79.72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0</v>
      </c>
      <c r="N77" t="n">
        <v>99.40000000000001</v>
      </c>
      <c r="O77" t="n">
        <v>40360.92</v>
      </c>
      <c r="P77" t="n">
        <v>112.11</v>
      </c>
      <c r="Q77" t="n">
        <v>596.61</v>
      </c>
      <c r="R77" t="n">
        <v>30.87</v>
      </c>
      <c r="S77" t="n">
        <v>26.8</v>
      </c>
      <c r="T77" t="n">
        <v>2093.25</v>
      </c>
      <c r="U77" t="n">
        <v>0.87</v>
      </c>
      <c r="V77" t="n">
        <v>0.96</v>
      </c>
      <c r="W77" t="n">
        <v>0.12</v>
      </c>
      <c r="X77" t="n">
        <v>0.12</v>
      </c>
      <c r="Y77" t="n">
        <v>1</v>
      </c>
      <c r="Z77" t="n">
        <v>10</v>
      </c>
      <c r="AA77" t="n">
        <v>102.3717811856949</v>
      </c>
      <c r="AB77" t="n">
        <v>140.0695873424485</v>
      </c>
      <c r="AC77" t="n">
        <v>126.7015425154234</v>
      </c>
      <c r="AD77" t="n">
        <v>102371.7811856949</v>
      </c>
      <c r="AE77" t="n">
        <v>140069.5873424485</v>
      </c>
      <c r="AF77" t="n">
        <v>1.953544837366942e-06</v>
      </c>
      <c r="AG77" t="n">
        <v>0.2341666666666667</v>
      </c>
      <c r="AH77" t="n">
        <v>126701.5425154234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7.4349</v>
      </c>
      <c r="E2" t="n">
        <v>13.45</v>
      </c>
      <c r="F2" t="n">
        <v>9.31</v>
      </c>
      <c r="G2" t="n">
        <v>7.76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98.39</v>
      </c>
      <c r="Q2" t="n">
        <v>596.6900000000001</v>
      </c>
      <c r="R2" t="n">
        <v>72.81</v>
      </c>
      <c r="S2" t="n">
        <v>26.8</v>
      </c>
      <c r="T2" t="n">
        <v>22733.88</v>
      </c>
      <c r="U2" t="n">
        <v>0.37</v>
      </c>
      <c r="V2" t="n">
        <v>0.82</v>
      </c>
      <c r="W2" t="n">
        <v>0.22</v>
      </c>
      <c r="X2" t="n">
        <v>1.46</v>
      </c>
      <c r="Y2" t="n">
        <v>1</v>
      </c>
      <c r="Z2" t="n">
        <v>10</v>
      </c>
      <c r="AA2" t="n">
        <v>106.2179162642191</v>
      </c>
      <c r="AB2" t="n">
        <v>145.3320390363868</v>
      </c>
      <c r="AC2" t="n">
        <v>131.4617532055914</v>
      </c>
      <c r="AD2" t="n">
        <v>106217.916264219</v>
      </c>
      <c r="AE2" t="n">
        <v>145332.0390363869</v>
      </c>
      <c r="AF2" t="n">
        <v>1.849679708778334e-06</v>
      </c>
      <c r="AG2" t="n">
        <v>0.2802083333333333</v>
      </c>
      <c r="AH2" t="n">
        <v>131461.7532055913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7.9258</v>
      </c>
      <c r="E3" t="n">
        <v>12.62</v>
      </c>
      <c r="F3" t="n">
        <v>8.94</v>
      </c>
      <c r="G3" t="n">
        <v>9.75</v>
      </c>
      <c r="H3" t="n">
        <v>0.17</v>
      </c>
      <c r="I3" t="n">
        <v>55</v>
      </c>
      <c r="J3" t="n">
        <v>133.55</v>
      </c>
      <c r="K3" t="n">
        <v>46.47</v>
      </c>
      <c r="L3" t="n">
        <v>1.25</v>
      </c>
      <c r="M3" t="n">
        <v>53</v>
      </c>
      <c r="N3" t="n">
        <v>20.83</v>
      </c>
      <c r="O3" t="n">
        <v>16704.7</v>
      </c>
      <c r="P3" t="n">
        <v>93.5</v>
      </c>
      <c r="Q3" t="n">
        <v>596.74</v>
      </c>
      <c r="R3" t="n">
        <v>61.04</v>
      </c>
      <c r="S3" t="n">
        <v>26.8</v>
      </c>
      <c r="T3" t="n">
        <v>16934.86</v>
      </c>
      <c r="U3" t="n">
        <v>0.44</v>
      </c>
      <c r="V3" t="n">
        <v>0.86</v>
      </c>
      <c r="W3" t="n">
        <v>0.2</v>
      </c>
      <c r="X3" t="n">
        <v>1.09</v>
      </c>
      <c r="Y3" t="n">
        <v>1</v>
      </c>
      <c r="Z3" t="n">
        <v>10</v>
      </c>
      <c r="AA3" t="n">
        <v>95.21042752139647</v>
      </c>
      <c r="AB3" t="n">
        <v>130.2711073223343</v>
      </c>
      <c r="AC3" t="n">
        <v>117.8382156761727</v>
      </c>
      <c r="AD3" t="n">
        <v>95210.42752139647</v>
      </c>
      <c r="AE3" t="n">
        <v>130271.1073223343</v>
      </c>
      <c r="AF3" t="n">
        <v>1.971807480374359e-06</v>
      </c>
      <c r="AG3" t="n">
        <v>0.2629166666666666</v>
      </c>
      <c r="AH3" t="n">
        <v>117838.2156761727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8.2768</v>
      </c>
      <c r="E4" t="n">
        <v>12.08</v>
      </c>
      <c r="F4" t="n">
        <v>8.699999999999999</v>
      </c>
      <c r="G4" t="n">
        <v>11.87</v>
      </c>
      <c r="H4" t="n">
        <v>0.2</v>
      </c>
      <c r="I4" t="n">
        <v>44</v>
      </c>
      <c r="J4" t="n">
        <v>133.88</v>
      </c>
      <c r="K4" t="n">
        <v>46.47</v>
      </c>
      <c r="L4" t="n">
        <v>1.5</v>
      </c>
      <c r="M4" t="n">
        <v>42</v>
      </c>
      <c r="N4" t="n">
        <v>20.91</v>
      </c>
      <c r="O4" t="n">
        <v>16746.01</v>
      </c>
      <c r="P4" t="n">
        <v>89.98999999999999</v>
      </c>
      <c r="Q4" t="n">
        <v>596.76</v>
      </c>
      <c r="R4" t="n">
        <v>53.67</v>
      </c>
      <c r="S4" t="n">
        <v>26.8</v>
      </c>
      <c r="T4" t="n">
        <v>13305.2</v>
      </c>
      <c r="U4" t="n">
        <v>0.5</v>
      </c>
      <c r="V4" t="n">
        <v>0.88</v>
      </c>
      <c r="W4" t="n">
        <v>0.18</v>
      </c>
      <c r="X4" t="n">
        <v>0.85</v>
      </c>
      <c r="Y4" t="n">
        <v>1</v>
      </c>
      <c r="Z4" t="n">
        <v>10</v>
      </c>
      <c r="AA4" t="n">
        <v>88.20550720831223</v>
      </c>
      <c r="AB4" t="n">
        <v>120.6866663147036</v>
      </c>
      <c r="AC4" t="n">
        <v>109.1685002664599</v>
      </c>
      <c r="AD4" t="n">
        <v>88205.50720831222</v>
      </c>
      <c r="AE4" t="n">
        <v>120686.6663147036</v>
      </c>
      <c r="AF4" t="n">
        <v>2.059130454157624e-06</v>
      </c>
      <c r="AG4" t="n">
        <v>0.2516666666666666</v>
      </c>
      <c r="AH4" t="n">
        <v>109168.5002664599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8.5747</v>
      </c>
      <c r="E5" t="n">
        <v>11.66</v>
      </c>
      <c r="F5" t="n">
        <v>8.470000000000001</v>
      </c>
      <c r="G5" t="n">
        <v>13.74</v>
      </c>
      <c r="H5" t="n">
        <v>0.23</v>
      </c>
      <c r="I5" t="n">
        <v>37</v>
      </c>
      <c r="J5" t="n">
        <v>134.22</v>
      </c>
      <c r="K5" t="n">
        <v>46.47</v>
      </c>
      <c r="L5" t="n">
        <v>1.75</v>
      </c>
      <c r="M5" t="n">
        <v>35</v>
      </c>
      <c r="N5" t="n">
        <v>21</v>
      </c>
      <c r="O5" t="n">
        <v>16787.35</v>
      </c>
      <c r="P5" t="n">
        <v>86.51000000000001</v>
      </c>
      <c r="Q5" t="n">
        <v>596.64</v>
      </c>
      <c r="R5" t="n">
        <v>46.18</v>
      </c>
      <c r="S5" t="n">
        <v>26.8</v>
      </c>
      <c r="T5" t="n">
        <v>9593.34</v>
      </c>
      <c r="U5" t="n">
        <v>0.58</v>
      </c>
      <c r="V5" t="n">
        <v>0.91</v>
      </c>
      <c r="W5" t="n">
        <v>0.17</v>
      </c>
      <c r="X5" t="n">
        <v>0.62</v>
      </c>
      <c r="Y5" t="n">
        <v>1</v>
      </c>
      <c r="Z5" t="n">
        <v>10</v>
      </c>
      <c r="AA5" t="n">
        <v>82.3154960877544</v>
      </c>
      <c r="AB5" t="n">
        <v>112.627693250609</v>
      </c>
      <c r="AC5" t="n">
        <v>101.8786642807601</v>
      </c>
      <c r="AD5" t="n">
        <v>82315.49608775439</v>
      </c>
      <c r="AE5" t="n">
        <v>112627.693250609</v>
      </c>
      <c r="AF5" t="n">
        <v>2.133243029342908e-06</v>
      </c>
      <c r="AG5" t="n">
        <v>0.2429166666666667</v>
      </c>
      <c r="AH5" t="n">
        <v>101878.6642807601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8.631399999999999</v>
      </c>
      <c r="E6" t="n">
        <v>11.59</v>
      </c>
      <c r="F6" t="n">
        <v>8.529999999999999</v>
      </c>
      <c r="G6" t="n">
        <v>16</v>
      </c>
      <c r="H6" t="n">
        <v>0.26</v>
      </c>
      <c r="I6" t="n">
        <v>32</v>
      </c>
      <c r="J6" t="n">
        <v>134.55</v>
      </c>
      <c r="K6" t="n">
        <v>46.47</v>
      </c>
      <c r="L6" t="n">
        <v>2</v>
      </c>
      <c r="M6" t="n">
        <v>30</v>
      </c>
      <c r="N6" t="n">
        <v>21.09</v>
      </c>
      <c r="O6" t="n">
        <v>16828.84</v>
      </c>
      <c r="P6" t="n">
        <v>86.39</v>
      </c>
      <c r="Q6" t="n">
        <v>596.67</v>
      </c>
      <c r="R6" t="n">
        <v>48.82</v>
      </c>
      <c r="S6" t="n">
        <v>26.8</v>
      </c>
      <c r="T6" t="n">
        <v>10936.56</v>
      </c>
      <c r="U6" t="n">
        <v>0.55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81.88497330058216</v>
      </c>
      <c r="AB6" t="n">
        <v>112.0386329798754</v>
      </c>
      <c r="AC6" t="n">
        <v>101.3458230955138</v>
      </c>
      <c r="AD6" t="n">
        <v>81884.97330058216</v>
      </c>
      <c r="AE6" t="n">
        <v>112038.6329798754</v>
      </c>
      <c r="AF6" t="n">
        <v>2.147349048184819e-06</v>
      </c>
      <c r="AG6" t="n">
        <v>0.2414583333333333</v>
      </c>
      <c r="AH6" t="n">
        <v>101345.8230955138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8.8065</v>
      </c>
      <c r="E7" t="n">
        <v>11.36</v>
      </c>
      <c r="F7" t="n">
        <v>8.41</v>
      </c>
      <c r="G7" t="n">
        <v>18.03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26</v>
      </c>
      <c r="N7" t="n">
        <v>21.17</v>
      </c>
      <c r="O7" t="n">
        <v>16870.25</v>
      </c>
      <c r="P7" t="n">
        <v>84.13</v>
      </c>
      <c r="Q7" t="n">
        <v>596.62</v>
      </c>
      <c r="R7" t="n">
        <v>44.74</v>
      </c>
      <c r="S7" t="n">
        <v>26.8</v>
      </c>
      <c r="T7" t="n">
        <v>8919.790000000001</v>
      </c>
      <c r="U7" t="n">
        <v>0.6</v>
      </c>
      <c r="V7" t="n">
        <v>0.91</v>
      </c>
      <c r="W7" t="n">
        <v>0.15</v>
      </c>
      <c r="X7" t="n">
        <v>0.5600000000000001</v>
      </c>
      <c r="Y7" t="n">
        <v>1</v>
      </c>
      <c r="Z7" t="n">
        <v>10</v>
      </c>
      <c r="AA7" t="n">
        <v>78.55054393396811</v>
      </c>
      <c r="AB7" t="n">
        <v>107.4763196158348</v>
      </c>
      <c r="AC7" t="n">
        <v>97.21893051568883</v>
      </c>
      <c r="AD7" t="n">
        <v>78550.54393396812</v>
      </c>
      <c r="AE7" t="n">
        <v>107476.3196158348</v>
      </c>
      <c r="AF7" t="n">
        <v>2.190911021716016e-06</v>
      </c>
      <c r="AG7" t="n">
        <v>0.2366666666666667</v>
      </c>
      <c r="AH7" t="n">
        <v>97218.93051568883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8.9283</v>
      </c>
      <c r="E8" t="n">
        <v>11.2</v>
      </c>
      <c r="F8" t="n">
        <v>8.34</v>
      </c>
      <c r="G8" t="n">
        <v>20.01</v>
      </c>
      <c r="H8" t="n">
        <v>0.33</v>
      </c>
      <c r="I8" t="n">
        <v>25</v>
      </c>
      <c r="J8" t="n">
        <v>135.22</v>
      </c>
      <c r="K8" t="n">
        <v>46.47</v>
      </c>
      <c r="L8" t="n">
        <v>2.5</v>
      </c>
      <c r="M8" t="n">
        <v>23</v>
      </c>
      <c r="N8" t="n">
        <v>21.26</v>
      </c>
      <c r="O8" t="n">
        <v>16911.68</v>
      </c>
      <c r="P8" t="n">
        <v>82.29000000000001</v>
      </c>
      <c r="Q8" t="n">
        <v>596.63</v>
      </c>
      <c r="R8" t="n">
        <v>42.52</v>
      </c>
      <c r="S8" t="n">
        <v>26.8</v>
      </c>
      <c r="T8" t="n">
        <v>7820.51</v>
      </c>
      <c r="U8" t="n">
        <v>0.63</v>
      </c>
      <c r="V8" t="n">
        <v>0.92</v>
      </c>
      <c r="W8" t="n">
        <v>0.15</v>
      </c>
      <c r="X8" t="n">
        <v>0.49</v>
      </c>
      <c r="Y8" t="n">
        <v>1</v>
      </c>
      <c r="Z8" t="n">
        <v>10</v>
      </c>
      <c r="AA8" t="n">
        <v>76.1823799875597</v>
      </c>
      <c r="AB8" t="n">
        <v>104.2360932283407</v>
      </c>
      <c r="AC8" t="n">
        <v>94.28794678692979</v>
      </c>
      <c r="AD8" t="n">
        <v>76182.3799875597</v>
      </c>
      <c r="AE8" t="n">
        <v>104236.0932283407</v>
      </c>
      <c r="AF8" t="n">
        <v>2.221212839969012e-06</v>
      </c>
      <c r="AG8" t="n">
        <v>0.2333333333333333</v>
      </c>
      <c r="AH8" t="n">
        <v>94287.9467869298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9.050000000000001</v>
      </c>
      <c r="E9" t="n">
        <v>11.05</v>
      </c>
      <c r="F9" t="n">
        <v>8.27</v>
      </c>
      <c r="G9" t="n">
        <v>22.56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20</v>
      </c>
      <c r="N9" t="n">
        <v>21.34</v>
      </c>
      <c r="O9" t="n">
        <v>16953.14</v>
      </c>
      <c r="P9" t="n">
        <v>80.34</v>
      </c>
      <c r="Q9" t="n">
        <v>596.65</v>
      </c>
      <c r="R9" t="n">
        <v>40.25</v>
      </c>
      <c r="S9" t="n">
        <v>26.8</v>
      </c>
      <c r="T9" t="n">
        <v>6704.34</v>
      </c>
      <c r="U9" t="n">
        <v>0.67</v>
      </c>
      <c r="V9" t="n">
        <v>0.93</v>
      </c>
      <c r="W9" t="n">
        <v>0.14</v>
      </c>
      <c r="X9" t="n">
        <v>0.42</v>
      </c>
      <c r="Y9" t="n">
        <v>1</v>
      </c>
      <c r="Z9" t="n">
        <v>10</v>
      </c>
      <c r="AA9" t="n">
        <v>73.81307539167918</v>
      </c>
      <c r="AB9" t="n">
        <v>100.9943061539169</v>
      </c>
      <c r="AC9" t="n">
        <v>91.35555132101128</v>
      </c>
      <c r="AD9" t="n">
        <v>73813.07539167917</v>
      </c>
      <c r="AE9" t="n">
        <v>100994.3061539169</v>
      </c>
      <c r="AF9" t="n">
        <v>2.251489779881899e-06</v>
      </c>
      <c r="AG9" t="n">
        <v>0.2302083333333333</v>
      </c>
      <c r="AH9" t="n">
        <v>91355.55132101127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9.134</v>
      </c>
      <c r="E10" t="n">
        <v>10.95</v>
      </c>
      <c r="F10" t="n">
        <v>8.220000000000001</v>
      </c>
      <c r="G10" t="n">
        <v>24.67</v>
      </c>
      <c r="H10" t="n">
        <v>0.39</v>
      </c>
      <c r="I10" t="n">
        <v>20</v>
      </c>
      <c r="J10" t="n">
        <v>135.9</v>
      </c>
      <c r="K10" t="n">
        <v>46.47</v>
      </c>
      <c r="L10" t="n">
        <v>3</v>
      </c>
      <c r="M10" t="n">
        <v>18</v>
      </c>
      <c r="N10" t="n">
        <v>21.43</v>
      </c>
      <c r="O10" t="n">
        <v>16994.64</v>
      </c>
      <c r="P10" t="n">
        <v>78.98</v>
      </c>
      <c r="Q10" t="n">
        <v>596.61</v>
      </c>
      <c r="R10" t="n">
        <v>38.78</v>
      </c>
      <c r="S10" t="n">
        <v>26.8</v>
      </c>
      <c r="T10" t="n">
        <v>5978.82</v>
      </c>
      <c r="U10" t="n">
        <v>0.6899999999999999</v>
      </c>
      <c r="V10" t="n">
        <v>0.93</v>
      </c>
      <c r="W10" t="n">
        <v>0.14</v>
      </c>
      <c r="X10" t="n">
        <v>0.37</v>
      </c>
      <c r="Y10" t="n">
        <v>1</v>
      </c>
      <c r="Z10" t="n">
        <v>10</v>
      </c>
      <c r="AA10" t="n">
        <v>72.20164465781497</v>
      </c>
      <c r="AB10" t="n">
        <v>98.78947553253835</v>
      </c>
      <c r="AC10" t="n">
        <v>89.36114663963717</v>
      </c>
      <c r="AD10" t="n">
        <v>72201.64465781496</v>
      </c>
      <c r="AE10" t="n">
        <v>98789.47553253834</v>
      </c>
      <c r="AF10" t="n">
        <v>2.27238758557362e-06</v>
      </c>
      <c r="AG10" t="n">
        <v>0.228125</v>
      </c>
      <c r="AH10" t="n">
        <v>89361.14663963717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9.265700000000001</v>
      </c>
      <c r="E11" t="n">
        <v>10.79</v>
      </c>
      <c r="F11" t="n">
        <v>8.119999999999999</v>
      </c>
      <c r="G11" t="n">
        <v>27.07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76.56</v>
      </c>
      <c r="Q11" t="n">
        <v>596.63</v>
      </c>
      <c r="R11" t="n">
        <v>35.59</v>
      </c>
      <c r="S11" t="n">
        <v>26.8</v>
      </c>
      <c r="T11" t="n">
        <v>4394.68</v>
      </c>
      <c r="U11" t="n">
        <v>0.75</v>
      </c>
      <c r="V11" t="n">
        <v>0.9399999999999999</v>
      </c>
      <c r="W11" t="n">
        <v>0.13</v>
      </c>
      <c r="X11" t="n">
        <v>0.27</v>
      </c>
      <c r="Y11" t="n">
        <v>1</v>
      </c>
      <c r="Z11" t="n">
        <v>10</v>
      </c>
      <c r="AA11" t="n">
        <v>69.50584439390627</v>
      </c>
      <c r="AB11" t="n">
        <v>95.10096268114638</v>
      </c>
      <c r="AC11" t="n">
        <v>86.02466027792059</v>
      </c>
      <c r="AD11" t="n">
        <v>69505.84439390627</v>
      </c>
      <c r="AE11" t="n">
        <v>95100.96268114638</v>
      </c>
      <c r="AF11" t="n">
        <v>2.305152359497427e-06</v>
      </c>
      <c r="AG11" t="n">
        <v>0.2247916666666666</v>
      </c>
      <c r="AH11" t="n">
        <v>86024.66027792059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9.2379</v>
      </c>
      <c r="E12" t="n">
        <v>10.82</v>
      </c>
      <c r="F12" t="n">
        <v>8.18</v>
      </c>
      <c r="G12" t="n">
        <v>28.88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76.51000000000001</v>
      </c>
      <c r="Q12" t="n">
        <v>596.66</v>
      </c>
      <c r="R12" t="n">
        <v>37.61</v>
      </c>
      <c r="S12" t="n">
        <v>26.8</v>
      </c>
      <c r="T12" t="n">
        <v>5408.81</v>
      </c>
      <c r="U12" t="n">
        <v>0.71</v>
      </c>
      <c r="V12" t="n">
        <v>0.9399999999999999</v>
      </c>
      <c r="W12" t="n">
        <v>0.13</v>
      </c>
      <c r="X12" t="n">
        <v>0.33</v>
      </c>
      <c r="Y12" t="n">
        <v>1</v>
      </c>
      <c r="Z12" t="n">
        <v>10</v>
      </c>
      <c r="AA12" t="n">
        <v>69.84356990300329</v>
      </c>
      <c r="AB12" t="n">
        <v>95.56305362209062</v>
      </c>
      <c r="AC12" t="n">
        <v>86.44264990800997</v>
      </c>
      <c r="AD12" t="n">
        <v>69843.56990300328</v>
      </c>
      <c r="AE12" t="n">
        <v>95563.05362209062</v>
      </c>
      <c r="AF12" t="n">
        <v>2.298236180947071e-06</v>
      </c>
      <c r="AG12" t="n">
        <v>0.2254166666666667</v>
      </c>
      <c r="AH12" t="n">
        <v>86442.64990800997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9.273300000000001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14</v>
      </c>
      <c r="N13" t="n">
        <v>21.69</v>
      </c>
      <c r="O13" t="n">
        <v>17119.3</v>
      </c>
      <c r="P13" t="n">
        <v>75.14</v>
      </c>
      <c r="Q13" t="n">
        <v>596.63</v>
      </c>
      <c r="R13" t="n">
        <v>37</v>
      </c>
      <c r="S13" t="n">
        <v>26.8</v>
      </c>
      <c r="T13" t="n">
        <v>5107.9</v>
      </c>
      <c r="U13" t="n">
        <v>0.72</v>
      </c>
      <c r="V13" t="n">
        <v>0.9399999999999999</v>
      </c>
      <c r="W13" t="n">
        <v>0.14</v>
      </c>
      <c r="X13" t="n">
        <v>0.31</v>
      </c>
      <c r="Y13" t="n">
        <v>1</v>
      </c>
      <c r="Z13" t="n">
        <v>10</v>
      </c>
      <c r="AA13" t="n">
        <v>68.75223182154845</v>
      </c>
      <c r="AB13" t="n">
        <v>94.06983671260669</v>
      </c>
      <c r="AC13" t="n">
        <v>85.09194352462363</v>
      </c>
      <c r="AD13" t="n">
        <v>68752.23182154846</v>
      </c>
      <c r="AE13" t="n">
        <v>94069.83671260669</v>
      </c>
      <c r="AF13" t="n">
        <v>2.307043113345725e-06</v>
      </c>
      <c r="AG13" t="n">
        <v>0.2245833333333333</v>
      </c>
      <c r="AH13" t="n">
        <v>85091.94352462362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9.3216</v>
      </c>
      <c r="E14" t="n">
        <v>10.73</v>
      </c>
      <c r="F14" t="n">
        <v>8.140000000000001</v>
      </c>
      <c r="G14" t="n">
        <v>32.56</v>
      </c>
      <c r="H14" t="n">
        <v>0.52</v>
      </c>
      <c r="I14" t="n">
        <v>15</v>
      </c>
      <c r="J14" t="n">
        <v>137.25</v>
      </c>
      <c r="K14" t="n">
        <v>46.47</v>
      </c>
      <c r="L14" t="n">
        <v>4</v>
      </c>
      <c r="M14" t="n">
        <v>13</v>
      </c>
      <c r="N14" t="n">
        <v>21.78</v>
      </c>
      <c r="O14" t="n">
        <v>17160.92</v>
      </c>
      <c r="P14" t="n">
        <v>73.70999999999999</v>
      </c>
      <c r="Q14" t="n">
        <v>596.61</v>
      </c>
      <c r="R14" t="n">
        <v>36.24</v>
      </c>
      <c r="S14" t="n">
        <v>26.8</v>
      </c>
      <c r="T14" t="n">
        <v>4731.34</v>
      </c>
      <c r="U14" t="n">
        <v>0.74</v>
      </c>
      <c r="V14" t="n">
        <v>0.9399999999999999</v>
      </c>
      <c r="W14" t="n">
        <v>0.13</v>
      </c>
      <c r="X14" t="n">
        <v>0.29</v>
      </c>
      <c r="Y14" t="n">
        <v>1</v>
      </c>
      <c r="Z14" t="n">
        <v>10</v>
      </c>
      <c r="AA14" t="n">
        <v>67.48926928119403</v>
      </c>
      <c r="AB14" t="n">
        <v>92.34179564691972</v>
      </c>
      <c r="AC14" t="n">
        <v>83.5288242729244</v>
      </c>
      <c r="AD14" t="n">
        <v>67489.26928119402</v>
      </c>
      <c r="AE14" t="n">
        <v>92341.79564691972</v>
      </c>
      <c r="AF14" t="n">
        <v>2.319059351618465e-06</v>
      </c>
      <c r="AG14" t="n">
        <v>0.2235416666666667</v>
      </c>
      <c r="AH14" t="n">
        <v>83528.82427292439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9.3582</v>
      </c>
      <c r="E15" t="n">
        <v>10.69</v>
      </c>
      <c r="F15" t="n">
        <v>8.119999999999999</v>
      </c>
      <c r="G15" t="n">
        <v>34.82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71.81</v>
      </c>
      <c r="Q15" t="n">
        <v>596.6799999999999</v>
      </c>
      <c r="R15" t="n">
        <v>35.79</v>
      </c>
      <c r="S15" t="n">
        <v>26.8</v>
      </c>
      <c r="T15" t="n">
        <v>4513</v>
      </c>
      <c r="U15" t="n">
        <v>0.75</v>
      </c>
      <c r="V15" t="n">
        <v>0.9399999999999999</v>
      </c>
      <c r="W15" t="n">
        <v>0.13</v>
      </c>
      <c r="X15" t="n">
        <v>0.27</v>
      </c>
      <c r="Y15" t="n">
        <v>1</v>
      </c>
      <c r="Z15" t="n">
        <v>10</v>
      </c>
      <c r="AA15" t="n">
        <v>66.0733054813598</v>
      </c>
      <c r="AB15" t="n">
        <v>90.40441150807345</v>
      </c>
      <c r="AC15" t="n">
        <v>81.77634135715327</v>
      </c>
      <c r="AD15" t="n">
        <v>66073.3054813598</v>
      </c>
      <c r="AE15" t="n">
        <v>90404.41150807345</v>
      </c>
      <c r="AF15" t="n">
        <v>2.328164824098429e-06</v>
      </c>
      <c r="AG15" t="n">
        <v>0.2227083333333333</v>
      </c>
      <c r="AH15" t="n">
        <v>81776.34135715327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9.428800000000001</v>
      </c>
      <c r="E16" t="n">
        <v>10.61</v>
      </c>
      <c r="F16" t="n">
        <v>8.07</v>
      </c>
      <c r="G16" t="n">
        <v>37.25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70.33</v>
      </c>
      <c r="Q16" t="n">
        <v>596.61</v>
      </c>
      <c r="R16" t="n">
        <v>34.21</v>
      </c>
      <c r="S16" t="n">
        <v>26.8</v>
      </c>
      <c r="T16" t="n">
        <v>3729.28</v>
      </c>
      <c r="U16" t="n">
        <v>0.78</v>
      </c>
      <c r="V16" t="n">
        <v>0.95</v>
      </c>
      <c r="W16" t="n">
        <v>0.12</v>
      </c>
      <c r="X16" t="n">
        <v>0.22</v>
      </c>
      <c r="Y16" t="n">
        <v>1</v>
      </c>
      <c r="Z16" t="n">
        <v>10</v>
      </c>
      <c r="AA16" t="n">
        <v>64.60340519701219</v>
      </c>
      <c r="AB16" t="n">
        <v>88.39322909160622</v>
      </c>
      <c r="AC16" t="n">
        <v>79.95710336780078</v>
      </c>
      <c r="AD16" t="n">
        <v>64603.40519701219</v>
      </c>
      <c r="AE16" t="n">
        <v>88393.22909160622</v>
      </c>
      <c r="AF16" t="n">
        <v>2.345728932215519e-06</v>
      </c>
      <c r="AG16" t="n">
        <v>0.2210416666666667</v>
      </c>
      <c r="AH16" t="n">
        <v>79957.10336780078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9.445600000000001</v>
      </c>
      <c r="E17" t="n">
        <v>10.59</v>
      </c>
      <c r="F17" t="n">
        <v>8.08</v>
      </c>
      <c r="G17" t="n">
        <v>40.4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9</v>
      </c>
      <c r="N17" t="n">
        <v>22.04</v>
      </c>
      <c r="O17" t="n">
        <v>17285.95</v>
      </c>
      <c r="P17" t="n">
        <v>69.5</v>
      </c>
      <c r="Q17" t="n">
        <v>596.71</v>
      </c>
      <c r="R17" t="n">
        <v>34.33</v>
      </c>
      <c r="S17" t="n">
        <v>26.8</v>
      </c>
      <c r="T17" t="n">
        <v>3794.8</v>
      </c>
      <c r="U17" t="n">
        <v>0.78</v>
      </c>
      <c r="V17" t="n">
        <v>0.95</v>
      </c>
      <c r="W17" t="n">
        <v>0.13</v>
      </c>
      <c r="X17" t="n">
        <v>0.23</v>
      </c>
      <c r="Y17" t="n">
        <v>1</v>
      </c>
      <c r="Z17" t="n">
        <v>10</v>
      </c>
      <c r="AA17" t="n">
        <v>64.03970873856984</v>
      </c>
      <c r="AB17" t="n">
        <v>87.62195472863317</v>
      </c>
      <c r="AC17" t="n">
        <v>79.25943834753927</v>
      </c>
      <c r="AD17" t="n">
        <v>64039.70873856985</v>
      </c>
      <c r="AE17" t="n">
        <v>87621.95472863317</v>
      </c>
      <c r="AF17" t="n">
        <v>2.349908493353863e-06</v>
      </c>
      <c r="AG17" t="n">
        <v>0.220625</v>
      </c>
      <c r="AH17" t="n">
        <v>79259.43834753927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9.4869</v>
      </c>
      <c r="E18" t="n">
        <v>10.54</v>
      </c>
      <c r="F18" t="n">
        <v>8.06</v>
      </c>
      <c r="G18" t="n">
        <v>43.97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67.76000000000001</v>
      </c>
      <c r="Q18" t="n">
        <v>596.62</v>
      </c>
      <c r="R18" t="n">
        <v>33.57</v>
      </c>
      <c r="S18" t="n">
        <v>26.8</v>
      </c>
      <c r="T18" t="n">
        <v>3415.68</v>
      </c>
      <c r="U18" t="n">
        <v>0.8</v>
      </c>
      <c r="V18" t="n">
        <v>0.95</v>
      </c>
      <c r="W18" t="n">
        <v>0.13</v>
      </c>
      <c r="X18" t="n">
        <v>0.21</v>
      </c>
      <c r="Y18" t="n">
        <v>1</v>
      </c>
      <c r="Z18" t="n">
        <v>10</v>
      </c>
      <c r="AA18" t="n">
        <v>62.71664025375472</v>
      </c>
      <c r="AB18" t="n">
        <v>85.81167405804798</v>
      </c>
      <c r="AC18" t="n">
        <v>77.62192832340928</v>
      </c>
      <c r="AD18" t="n">
        <v>62716.64025375472</v>
      </c>
      <c r="AE18" t="n">
        <v>85811.67405804798</v>
      </c>
      <c r="AF18" t="n">
        <v>2.360183247818959e-06</v>
      </c>
      <c r="AG18" t="n">
        <v>0.2195833333333333</v>
      </c>
      <c r="AH18" t="n">
        <v>77621.92832340927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9.4809</v>
      </c>
      <c r="E19" t="n">
        <v>10.55</v>
      </c>
      <c r="F19" t="n">
        <v>8.07</v>
      </c>
      <c r="G19" t="n">
        <v>44.01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67.45999999999999</v>
      </c>
      <c r="Q19" t="n">
        <v>596.6900000000001</v>
      </c>
      <c r="R19" t="n">
        <v>33.68</v>
      </c>
      <c r="S19" t="n">
        <v>26.8</v>
      </c>
      <c r="T19" t="n">
        <v>3474.25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62.6098682290808</v>
      </c>
      <c r="AB19" t="n">
        <v>85.66558386343991</v>
      </c>
      <c r="AC19" t="n">
        <v>77.4897807719357</v>
      </c>
      <c r="AD19" t="n">
        <v>62609.8682290808</v>
      </c>
      <c r="AE19" t="n">
        <v>85665.58386343991</v>
      </c>
      <c r="AF19" t="n">
        <v>2.358690547412408e-06</v>
      </c>
      <c r="AG19" t="n">
        <v>0.2197916666666667</v>
      </c>
      <c r="AH19" t="n">
        <v>77489.78077193569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9.4742</v>
      </c>
      <c r="E20" t="n">
        <v>10.56</v>
      </c>
      <c r="F20" t="n">
        <v>8.08</v>
      </c>
      <c r="G20" t="n">
        <v>44.05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67.53</v>
      </c>
      <c r="Q20" t="n">
        <v>596.64</v>
      </c>
      <c r="R20" t="n">
        <v>33.81</v>
      </c>
      <c r="S20" t="n">
        <v>26.8</v>
      </c>
      <c r="T20" t="n">
        <v>3535.78</v>
      </c>
      <c r="U20" t="n">
        <v>0.79</v>
      </c>
      <c r="V20" t="n">
        <v>0.95</v>
      </c>
      <c r="W20" t="n">
        <v>0.14</v>
      </c>
      <c r="X20" t="n">
        <v>0.22</v>
      </c>
      <c r="Y20" t="n">
        <v>1</v>
      </c>
      <c r="Z20" t="n">
        <v>10</v>
      </c>
      <c r="AA20" t="n">
        <v>62.71991961851465</v>
      </c>
      <c r="AB20" t="n">
        <v>85.81616102958786</v>
      </c>
      <c r="AC20" t="n">
        <v>77.6259870646829</v>
      </c>
      <c r="AD20" t="n">
        <v>62719.91961851465</v>
      </c>
      <c r="AE20" t="n">
        <v>85816.16102958786</v>
      </c>
      <c r="AF20" t="n">
        <v>2.357023698625092e-06</v>
      </c>
      <c r="AG20" t="n">
        <v>0.22</v>
      </c>
      <c r="AH20" t="n">
        <v>77625.98706468291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9.4777</v>
      </c>
      <c r="E21" t="n">
        <v>10.55</v>
      </c>
      <c r="F21" t="n">
        <v>8.07</v>
      </c>
      <c r="G21" t="n">
        <v>44.03</v>
      </c>
      <c r="H21" t="n">
        <v>0.73</v>
      </c>
      <c r="I21" t="n">
        <v>11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67.41</v>
      </c>
      <c r="Q21" t="n">
        <v>596.64</v>
      </c>
      <c r="R21" t="n">
        <v>33.62</v>
      </c>
      <c r="S21" t="n">
        <v>26.8</v>
      </c>
      <c r="T21" t="n">
        <v>3445.31</v>
      </c>
      <c r="U21" t="n">
        <v>0.8</v>
      </c>
      <c r="V21" t="n">
        <v>0.95</v>
      </c>
      <c r="W21" t="n">
        <v>0.14</v>
      </c>
      <c r="X21" t="n">
        <v>0.22</v>
      </c>
      <c r="Y21" t="n">
        <v>1</v>
      </c>
      <c r="Z21" t="n">
        <v>10</v>
      </c>
      <c r="AA21" t="n">
        <v>62.60145092769719</v>
      </c>
      <c r="AB21" t="n">
        <v>85.65406694034172</v>
      </c>
      <c r="AC21" t="n">
        <v>77.47936300781392</v>
      </c>
      <c r="AD21" t="n">
        <v>62601.45092769719</v>
      </c>
      <c r="AE21" t="n">
        <v>85654.06694034173</v>
      </c>
      <c r="AF21" t="n">
        <v>2.357894440528914e-06</v>
      </c>
      <c r="AG21" t="n">
        <v>0.2197916666666667</v>
      </c>
      <c r="AH21" t="n">
        <v>77479.36300781391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5.2313</v>
      </c>
      <c r="E2" t="n">
        <v>19.12</v>
      </c>
      <c r="F2" t="n">
        <v>10.35</v>
      </c>
      <c r="G2" t="n">
        <v>5.09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168.55</v>
      </c>
      <c r="Q2" t="n">
        <v>596.71</v>
      </c>
      <c r="R2" t="n">
        <v>105.22</v>
      </c>
      <c r="S2" t="n">
        <v>26.8</v>
      </c>
      <c r="T2" t="n">
        <v>38685.86</v>
      </c>
      <c r="U2" t="n">
        <v>0.25</v>
      </c>
      <c r="V2" t="n">
        <v>0.74</v>
      </c>
      <c r="W2" t="n">
        <v>0.3</v>
      </c>
      <c r="X2" t="n">
        <v>2.49</v>
      </c>
      <c r="Y2" t="n">
        <v>1</v>
      </c>
      <c r="Z2" t="n">
        <v>10</v>
      </c>
      <c r="AA2" t="n">
        <v>244.417524879711</v>
      </c>
      <c r="AB2" t="n">
        <v>334.42284048044</v>
      </c>
      <c r="AC2" t="n">
        <v>302.5059939504908</v>
      </c>
      <c r="AD2" t="n">
        <v>244417.524879711</v>
      </c>
      <c r="AE2" t="n">
        <v>334422.84048044</v>
      </c>
      <c r="AF2" t="n">
        <v>1.170461187110031e-06</v>
      </c>
      <c r="AG2" t="n">
        <v>0.3983333333333334</v>
      </c>
      <c r="AH2" t="n">
        <v>302505.9939504908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5.8759</v>
      </c>
      <c r="E3" t="n">
        <v>17.02</v>
      </c>
      <c r="F3" t="n">
        <v>9.720000000000001</v>
      </c>
      <c r="G3" t="n">
        <v>6.34</v>
      </c>
      <c r="H3" t="n">
        <v>0.09</v>
      </c>
      <c r="I3" t="n">
        <v>92</v>
      </c>
      <c r="J3" t="n">
        <v>253.3</v>
      </c>
      <c r="K3" t="n">
        <v>59.19</v>
      </c>
      <c r="L3" t="n">
        <v>1.25</v>
      </c>
      <c r="M3" t="n">
        <v>90</v>
      </c>
      <c r="N3" t="n">
        <v>62.86</v>
      </c>
      <c r="O3" t="n">
        <v>31474.5</v>
      </c>
      <c r="P3" t="n">
        <v>157.72</v>
      </c>
      <c r="Q3" t="n">
        <v>596.7</v>
      </c>
      <c r="R3" t="n">
        <v>85.48999999999999</v>
      </c>
      <c r="S3" t="n">
        <v>26.8</v>
      </c>
      <c r="T3" t="n">
        <v>28971.95</v>
      </c>
      <c r="U3" t="n">
        <v>0.31</v>
      </c>
      <c r="V3" t="n">
        <v>0.79</v>
      </c>
      <c r="W3" t="n">
        <v>0.25</v>
      </c>
      <c r="X3" t="n">
        <v>1.86</v>
      </c>
      <c r="Y3" t="n">
        <v>1</v>
      </c>
      <c r="Z3" t="n">
        <v>10</v>
      </c>
      <c r="AA3" t="n">
        <v>204.1913852391041</v>
      </c>
      <c r="AB3" t="n">
        <v>279.383661572157</v>
      </c>
      <c r="AC3" t="n">
        <v>252.7196770292241</v>
      </c>
      <c r="AD3" t="n">
        <v>204191.3852391041</v>
      </c>
      <c r="AE3" t="n">
        <v>279383.661572157</v>
      </c>
      <c r="AF3" t="n">
        <v>1.314685238724568e-06</v>
      </c>
      <c r="AG3" t="n">
        <v>0.3545833333333333</v>
      </c>
      <c r="AH3" t="n">
        <v>252719.6770292241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6.3774</v>
      </c>
      <c r="E4" t="n">
        <v>15.68</v>
      </c>
      <c r="F4" t="n">
        <v>9.31</v>
      </c>
      <c r="G4" t="n">
        <v>7.65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150.59</v>
      </c>
      <c r="Q4" t="n">
        <v>596.76</v>
      </c>
      <c r="R4" t="n">
        <v>72.69</v>
      </c>
      <c r="S4" t="n">
        <v>26.8</v>
      </c>
      <c r="T4" t="n">
        <v>22669.69</v>
      </c>
      <c r="U4" t="n">
        <v>0.37</v>
      </c>
      <c r="V4" t="n">
        <v>0.82</v>
      </c>
      <c r="W4" t="n">
        <v>0.22</v>
      </c>
      <c r="X4" t="n">
        <v>1.45</v>
      </c>
      <c r="Y4" t="n">
        <v>1</v>
      </c>
      <c r="Z4" t="n">
        <v>10</v>
      </c>
      <c r="AA4" t="n">
        <v>180.0428249987167</v>
      </c>
      <c r="AB4" t="n">
        <v>246.342536091987</v>
      </c>
      <c r="AC4" t="n">
        <v>222.8319501913601</v>
      </c>
      <c r="AD4" t="n">
        <v>180042.8249987167</v>
      </c>
      <c r="AE4" t="n">
        <v>246342.536091987</v>
      </c>
      <c r="AF4" t="n">
        <v>1.426891819371e-06</v>
      </c>
      <c r="AG4" t="n">
        <v>0.3266666666666667</v>
      </c>
      <c r="AH4" t="n">
        <v>222831.9501913601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6.7311</v>
      </c>
      <c r="E5" t="n">
        <v>14.86</v>
      </c>
      <c r="F5" t="n">
        <v>9.07</v>
      </c>
      <c r="G5" t="n">
        <v>8.92</v>
      </c>
      <c r="H5" t="n">
        <v>0.12</v>
      </c>
      <c r="I5" t="n">
        <v>61</v>
      </c>
      <c r="J5" t="n">
        <v>254.21</v>
      </c>
      <c r="K5" t="n">
        <v>59.19</v>
      </c>
      <c r="L5" t="n">
        <v>1.75</v>
      </c>
      <c r="M5" t="n">
        <v>59</v>
      </c>
      <c r="N5" t="n">
        <v>63.26</v>
      </c>
      <c r="O5" t="n">
        <v>31586.46</v>
      </c>
      <c r="P5" t="n">
        <v>146.32</v>
      </c>
      <c r="Q5" t="n">
        <v>596.6900000000001</v>
      </c>
      <c r="R5" t="n">
        <v>65.13</v>
      </c>
      <c r="S5" t="n">
        <v>26.8</v>
      </c>
      <c r="T5" t="n">
        <v>18946.92</v>
      </c>
      <c r="U5" t="n">
        <v>0.41</v>
      </c>
      <c r="V5" t="n">
        <v>0.85</v>
      </c>
      <c r="W5" t="n">
        <v>0.21</v>
      </c>
      <c r="X5" t="n">
        <v>1.22</v>
      </c>
      <c r="Y5" t="n">
        <v>1</v>
      </c>
      <c r="Z5" t="n">
        <v>10</v>
      </c>
      <c r="AA5" t="n">
        <v>166.0315977875348</v>
      </c>
      <c r="AB5" t="n">
        <v>227.1717568899386</v>
      </c>
      <c r="AC5" t="n">
        <v>205.4908032499915</v>
      </c>
      <c r="AD5" t="n">
        <v>166031.5977875348</v>
      </c>
      <c r="AE5" t="n">
        <v>227171.7568899386</v>
      </c>
      <c r="AF5" t="n">
        <v>1.506029341952542e-06</v>
      </c>
      <c r="AG5" t="n">
        <v>0.3095833333333333</v>
      </c>
      <c r="AH5" t="n">
        <v>205490.8032499915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6.9884</v>
      </c>
      <c r="E6" t="n">
        <v>14.31</v>
      </c>
      <c r="F6" t="n">
        <v>8.91</v>
      </c>
      <c r="G6" t="n">
        <v>10.09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143.31</v>
      </c>
      <c r="Q6" t="n">
        <v>596.75</v>
      </c>
      <c r="R6" t="n">
        <v>60.31</v>
      </c>
      <c r="S6" t="n">
        <v>26.8</v>
      </c>
      <c r="T6" t="n">
        <v>16577.36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156.8739978743985</v>
      </c>
      <c r="AB6" t="n">
        <v>214.6419246839968</v>
      </c>
      <c r="AC6" t="n">
        <v>194.1568006440509</v>
      </c>
      <c r="AD6" t="n">
        <v>156873.9978743985</v>
      </c>
      <c r="AE6" t="n">
        <v>214641.9246839968</v>
      </c>
      <c r="AF6" t="n">
        <v>1.563598141953194e-06</v>
      </c>
      <c r="AG6" t="n">
        <v>0.298125</v>
      </c>
      <c r="AH6" t="n">
        <v>194156.8006440509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7.2442</v>
      </c>
      <c r="E7" t="n">
        <v>13.8</v>
      </c>
      <c r="F7" t="n">
        <v>8.75</v>
      </c>
      <c r="G7" t="n">
        <v>11.41</v>
      </c>
      <c r="H7" t="n">
        <v>0.16</v>
      </c>
      <c r="I7" t="n">
        <v>46</v>
      </c>
      <c r="J7" t="n">
        <v>255.12</v>
      </c>
      <c r="K7" t="n">
        <v>59.19</v>
      </c>
      <c r="L7" t="n">
        <v>2.25</v>
      </c>
      <c r="M7" t="n">
        <v>44</v>
      </c>
      <c r="N7" t="n">
        <v>63.67</v>
      </c>
      <c r="O7" t="n">
        <v>31698.72</v>
      </c>
      <c r="P7" t="n">
        <v>140.21</v>
      </c>
      <c r="Q7" t="n">
        <v>596.74</v>
      </c>
      <c r="R7" t="n">
        <v>55.26</v>
      </c>
      <c r="S7" t="n">
        <v>26.8</v>
      </c>
      <c r="T7" t="n">
        <v>14089.44</v>
      </c>
      <c r="U7" t="n">
        <v>0.48</v>
      </c>
      <c r="V7" t="n">
        <v>0.88</v>
      </c>
      <c r="W7" t="n">
        <v>0.18</v>
      </c>
      <c r="X7" t="n">
        <v>0.9</v>
      </c>
      <c r="Y7" t="n">
        <v>1</v>
      </c>
      <c r="Z7" t="n">
        <v>10</v>
      </c>
      <c r="AA7" t="n">
        <v>148.3293843952106</v>
      </c>
      <c r="AB7" t="n">
        <v>202.9508075600357</v>
      </c>
      <c r="AC7" t="n">
        <v>183.581467329811</v>
      </c>
      <c r="AD7" t="n">
        <v>148329.3843952106</v>
      </c>
      <c r="AE7" t="n">
        <v>202950.8075600357</v>
      </c>
      <c r="AF7" t="n">
        <v>1.620831329050616e-06</v>
      </c>
      <c r="AG7" t="n">
        <v>0.2875</v>
      </c>
      <c r="AH7" t="n">
        <v>183581.467329811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7.436</v>
      </c>
      <c r="E8" t="n">
        <v>13.45</v>
      </c>
      <c r="F8" t="n">
        <v>8.640000000000001</v>
      </c>
      <c r="G8" t="n">
        <v>12.64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137.98</v>
      </c>
      <c r="Q8" t="n">
        <v>596.75</v>
      </c>
      <c r="R8" t="n">
        <v>51.63</v>
      </c>
      <c r="S8" t="n">
        <v>26.8</v>
      </c>
      <c r="T8" t="n">
        <v>12297.78</v>
      </c>
      <c r="U8" t="n">
        <v>0.52</v>
      </c>
      <c r="V8" t="n">
        <v>0.89</v>
      </c>
      <c r="W8" t="n">
        <v>0.17</v>
      </c>
      <c r="X8" t="n">
        <v>0.78</v>
      </c>
      <c r="Y8" t="n">
        <v>1</v>
      </c>
      <c r="Z8" t="n">
        <v>10</v>
      </c>
      <c r="AA8" t="n">
        <v>142.4227035468376</v>
      </c>
      <c r="AB8" t="n">
        <v>194.8690262389279</v>
      </c>
      <c r="AC8" t="n">
        <v>176.2709998751358</v>
      </c>
      <c r="AD8" t="n">
        <v>142422.7035468376</v>
      </c>
      <c r="AE8" t="n">
        <v>194869.0262389279</v>
      </c>
      <c r="AF8" t="n">
        <v>1.663745032276909e-06</v>
      </c>
      <c r="AG8" t="n">
        <v>0.2802083333333333</v>
      </c>
      <c r="AH8" t="n">
        <v>176270.9998751358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7.6982</v>
      </c>
      <c r="E9" t="n">
        <v>12.99</v>
      </c>
      <c r="F9" t="n">
        <v>8.43</v>
      </c>
      <c r="G9" t="n">
        <v>14.04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133.98</v>
      </c>
      <c r="Q9" t="n">
        <v>596.6900000000001</v>
      </c>
      <c r="R9" t="n">
        <v>44.66</v>
      </c>
      <c r="S9" t="n">
        <v>26.8</v>
      </c>
      <c r="T9" t="n">
        <v>8836.85</v>
      </c>
      <c r="U9" t="n">
        <v>0.6</v>
      </c>
      <c r="V9" t="n">
        <v>0.91</v>
      </c>
      <c r="W9" t="n">
        <v>0.16</v>
      </c>
      <c r="X9" t="n">
        <v>0.57</v>
      </c>
      <c r="Y9" t="n">
        <v>1</v>
      </c>
      <c r="Z9" t="n">
        <v>10</v>
      </c>
      <c r="AA9" t="n">
        <v>133.893402613497</v>
      </c>
      <c r="AB9" t="n">
        <v>183.1988604157369</v>
      </c>
      <c r="AC9" t="n">
        <v>165.7146182989259</v>
      </c>
      <c r="AD9" t="n">
        <v>133893.402613497</v>
      </c>
      <c r="AE9" t="n">
        <v>183198.8604157369</v>
      </c>
      <c r="AF9" t="n">
        <v>1.722410167761444e-06</v>
      </c>
      <c r="AG9" t="n">
        <v>0.270625</v>
      </c>
      <c r="AH9" t="n">
        <v>165714.6182989259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7.6268</v>
      </c>
      <c r="E10" t="n">
        <v>13.11</v>
      </c>
      <c r="F10" t="n">
        <v>8.640000000000001</v>
      </c>
      <c r="G10" t="n">
        <v>15.25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137.31</v>
      </c>
      <c r="Q10" t="n">
        <v>596.64</v>
      </c>
      <c r="R10" t="n">
        <v>52.23</v>
      </c>
      <c r="S10" t="n">
        <v>26.8</v>
      </c>
      <c r="T10" t="n">
        <v>12634.94</v>
      </c>
      <c r="U10" t="n">
        <v>0.51</v>
      </c>
      <c r="V10" t="n">
        <v>0.89</v>
      </c>
      <c r="W10" t="n">
        <v>0.17</v>
      </c>
      <c r="X10" t="n">
        <v>0.79</v>
      </c>
      <c r="Y10" t="n">
        <v>1</v>
      </c>
      <c r="Z10" t="n">
        <v>10</v>
      </c>
      <c r="AA10" t="n">
        <v>138.422173144456</v>
      </c>
      <c r="AB10" t="n">
        <v>189.3953240514469</v>
      </c>
      <c r="AC10" t="n">
        <v>171.319700142037</v>
      </c>
      <c r="AD10" t="n">
        <v>138422.173144456</v>
      </c>
      <c r="AE10" t="n">
        <v>189395.3240514469</v>
      </c>
      <c r="AF10" t="n">
        <v>1.706434993567715e-06</v>
      </c>
      <c r="AG10" t="n">
        <v>0.273125</v>
      </c>
      <c r="AH10" t="n">
        <v>171319.700142037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7.8086</v>
      </c>
      <c r="E11" t="n">
        <v>12.81</v>
      </c>
      <c r="F11" t="n">
        <v>8.49</v>
      </c>
      <c r="G11" t="n">
        <v>16.42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134.33</v>
      </c>
      <c r="Q11" t="n">
        <v>596.7</v>
      </c>
      <c r="R11" t="n">
        <v>46.99</v>
      </c>
      <c r="S11" t="n">
        <v>26.8</v>
      </c>
      <c r="T11" t="n">
        <v>10030.41</v>
      </c>
      <c r="U11" t="n">
        <v>0.57</v>
      </c>
      <c r="V11" t="n">
        <v>0.9</v>
      </c>
      <c r="W11" t="n">
        <v>0.16</v>
      </c>
      <c r="X11" t="n">
        <v>0.63</v>
      </c>
      <c r="Y11" t="n">
        <v>1</v>
      </c>
      <c r="Z11" t="n">
        <v>10</v>
      </c>
      <c r="AA11" t="n">
        <v>132.5229693821823</v>
      </c>
      <c r="AB11" t="n">
        <v>181.3237732094059</v>
      </c>
      <c r="AC11" t="n">
        <v>164.0184867838651</v>
      </c>
      <c r="AD11" t="n">
        <v>132522.9693821823</v>
      </c>
      <c r="AE11" t="n">
        <v>181323.7732094059</v>
      </c>
      <c r="AF11" t="n">
        <v>1.747111277439143e-06</v>
      </c>
      <c r="AG11" t="n">
        <v>0.266875</v>
      </c>
      <c r="AH11" t="n">
        <v>164018.4867838651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7.902</v>
      </c>
      <c r="E12" t="n">
        <v>12.66</v>
      </c>
      <c r="F12" t="n">
        <v>8.43</v>
      </c>
      <c r="G12" t="n">
        <v>17.45</v>
      </c>
      <c r="H12" t="n">
        <v>0.24</v>
      </c>
      <c r="I12" t="n">
        <v>29</v>
      </c>
      <c r="J12" t="n">
        <v>257.41</v>
      </c>
      <c r="K12" t="n">
        <v>59.19</v>
      </c>
      <c r="L12" t="n">
        <v>3.5</v>
      </c>
      <c r="M12" t="n">
        <v>27</v>
      </c>
      <c r="N12" t="n">
        <v>64.70999999999999</v>
      </c>
      <c r="O12" t="n">
        <v>31980.84</v>
      </c>
      <c r="P12" t="n">
        <v>133.04</v>
      </c>
      <c r="Q12" t="n">
        <v>596.63</v>
      </c>
      <c r="R12" t="n">
        <v>45.42</v>
      </c>
      <c r="S12" t="n">
        <v>26.8</v>
      </c>
      <c r="T12" t="n">
        <v>9253.540000000001</v>
      </c>
      <c r="U12" t="n">
        <v>0.59</v>
      </c>
      <c r="V12" t="n">
        <v>0.91</v>
      </c>
      <c r="W12" t="n">
        <v>0.15</v>
      </c>
      <c r="X12" t="n">
        <v>0.58</v>
      </c>
      <c r="Y12" t="n">
        <v>1</v>
      </c>
      <c r="Z12" t="n">
        <v>10</v>
      </c>
      <c r="AA12" t="n">
        <v>129.835370566576</v>
      </c>
      <c r="AB12" t="n">
        <v>177.6464819414036</v>
      </c>
      <c r="AC12" t="n">
        <v>160.6921510333691</v>
      </c>
      <c r="AD12" t="n">
        <v>129835.370566576</v>
      </c>
      <c r="AE12" t="n">
        <v>177646.4819414036</v>
      </c>
      <c r="AF12" t="n">
        <v>1.768008774213574e-06</v>
      </c>
      <c r="AG12" t="n">
        <v>0.26375</v>
      </c>
      <c r="AH12" t="n">
        <v>160692.1510333691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7.9876</v>
      </c>
      <c r="E13" t="n">
        <v>12.52</v>
      </c>
      <c r="F13" t="n">
        <v>8.390000000000001</v>
      </c>
      <c r="G13" t="n">
        <v>18.65</v>
      </c>
      <c r="H13" t="n">
        <v>0.26</v>
      </c>
      <c r="I13" t="n">
        <v>27</v>
      </c>
      <c r="J13" t="n">
        <v>257.86</v>
      </c>
      <c r="K13" t="n">
        <v>59.19</v>
      </c>
      <c r="L13" t="n">
        <v>3.75</v>
      </c>
      <c r="M13" t="n">
        <v>25</v>
      </c>
      <c r="N13" t="n">
        <v>64.92</v>
      </c>
      <c r="O13" t="n">
        <v>32037.48</v>
      </c>
      <c r="P13" t="n">
        <v>131.86</v>
      </c>
      <c r="Q13" t="n">
        <v>596.8099999999999</v>
      </c>
      <c r="R13" t="n">
        <v>44.02</v>
      </c>
      <c r="S13" t="n">
        <v>26.8</v>
      </c>
      <c r="T13" t="n">
        <v>8565.440000000001</v>
      </c>
      <c r="U13" t="n">
        <v>0.61</v>
      </c>
      <c r="V13" t="n">
        <v>0.91</v>
      </c>
      <c r="W13" t="n">
        <v>0.15</v>
      </c>
      <c r="X13" t="n">
        <v>0.54</v>
      </c>
      <c r="Y13" t="n">
        <v>1</v>
      </c>
      <c r="Z13" t="n">
        <v>10</v>
      </c>
      <c r="AA13" t="n">
        <v>127.4907951608229</v>
      </c>
      <c r="AB13" t="n">
        <v>174.438530435887</v>
      </c>
      <c r="AC13" t="n">
        <v>157.7903619171497</v>
      </c>
      <c r="AD13" t="n">
        <v>127490.7951608229</v>
      </c>
      <c r="AE13" t="n">
        <v>174438.530435887</v>
      </c>
      <c r="AF13" t="n">
        <v>1.78716108389121e-06</v>
      </c>
      <c r="AG13" t="n">
        <v>0.2608333333333333</v>
      </c>
      <c r="AH13" t="n">
        <v>157790.3619171497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8.0863</v>
      </c>
      <c r="E14" t="n">
        <v>12.37</v>
      </c>
      <c r="F14" t="n">
        <v>8.34</v>
      </c>
      <c r="G14" t="n">
        <v>20.01</v>
      </c>
      <c r="H14" t="n">
        <v>0.28</v>
      </c>
      <c r="I14" t="n">
        <v>25</v>
      </c>
      <c r="J14" t="n">
        <v>258.32</v>
      </c>
      <c r="K14" t="n">
        <v>59.19</v>
      </c>
      <c r="L14" t="n">
        <v>4</v>
      </c>
      <c r="M14" t="n">
        <v>23</v>
      </c>
      <c r="N14" t="n">
        <v>65.13</v>
      </c>
      <c r="O14" t="n">
        <v>32094.19</v>
      </c>
      <c r="P14" t="n">
        <v>130.72</v>
      </c>
      <c r="Q14" t="n">
        <v>596.67</v>
      </c>
      <c r="R14" t="n">
        <v>42.46</v>
      </c>
      <c r="S14" t="n">
        <v>26.8</v>
      </c>
      <c r="T14" t="n">
        <v>7791.82</v>
      </c>
      <c r="U14" t="n">
        <v>0.63</v>
      </c>
      <c r="V14" t="n">
        <v>0.92</v>
      </c>
      <c r="W14" t="n">
        <v>0.15</v>
      </c>
      <c r="X14" t="n">
        <v>0.49</v>
      </c>
      <c r="Y14" t="n">
        <v>1</v>
      </c>
      <c r="Z14" t="n">
        <v>10</v>
      </c>
      <c r="AA14" t="n">
        <v>124.9822417789893</v>
      </c>
      <c r="AB14" t="n">
        <v>171.0062170292994</v>
      </c>
      <c r="AC14" t="n">
        <v>154.6856236848037</v>
      </c>
      <c r="AD14" t="n">
        <v>124982.2417789893</v>
      </c>
      <c r="AE14" t="n">
        <v>171006.2170292994</v>
      </c>
      <c r="AF14" t="n">
        <v>1.809244412923718e-06</v>
      </c>
      <c r="AG14" t="n">
        <v>0.2577083333333333</v>
      </c>
      <c r="AH14" t="n">
        <v>154685.6236848037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8.1822</v>
      </c>
      <c r="E15" t="n">
        <v>12.22</v>
      </c>
      <c r="F15" t="n">
        <v>8.289999999999999</v>
      </c>
      <c r="G15" t="n">
        <v>21.63</v>
      </c>
      <c r="H15" t="n">
        <v>0.29</v>
      </c>
      <c r="I15" t="n">
        <v>23</v>
      </c>
      <c r="J15" t="n">
        <v>258.78</v>
      </c>
      <c r="K15" t="n">
        <v>59.19</v>
      </c>
      <c r="L15" t="n">
        <v>4.25</v>
      </c>
      <c r="M15" t="n">
        <v>21</v>
      </c>
      <c r="N15" t="n">
        <v>65.34</v>
      </c>
      <c r="O15" t="n">
        <v>32150.98</v>
      </c>
      <c r="P15" t="n">
        <v>129.5</v>
      </c>
      <c r="Q15" t="n">
        <v>596.63</v>
      </c>
      <c r="R15" t="n">
        <v>41</v>
      </c>
      <c r="S15" t="n">
        <v>26.8</v>
      </c>
      <c r="T15" t="n">
        <v>7071.46</v>
      </c>
      <c r="U15" t="n">
        <v>0.65</v>
      </c>
      <c r="V15" t="n">
        <v>0.93</v>
      </c>
      <c r="W15" t="n">
        <v>0.14</v>
      </c>
      <c r="X15" t="n">
        <v>0.44</v>
      </c>
      <c r="Y15" t="n">
        <v>1</v>
      </c>
      <c r="Z15" t="n">
        <v>10</v>
      </c>
      <c r="AA15" t="n">
        <v>122.5216498622808</v>
      </c>
      <c r="AB15" t="n">
        <v>167.6395266152066</v>
      </c>
      <c r="AC15" t="n">
        <v>151.6402454786511</v>
      </c>
      <c r="AD15" t="n">
        <v>122521.6498622808</v>
      </c>
      <c r="AE15" t="n">
        <v>167639.5266152066</v>
      </c>
      <c r="AF15" t="n">
        <v>1.830701264536864e-06</v>
      </c>
      <c r="AG15" t="n">
        <v>0.2545833333333333</v>
      </c>
      <c r="AH15" t="n">
        <v>151640.2454786511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8.2293</v>
      </c>
      <c r="E16" t="n">
        <v>12.15</v>
      </c>
      <c r="F16" t="n">
        <v>8.27</v>
      </c>
      <c r="G16" t="n">
        <v>22.56</v>
      </c>
      <c r="H16" t="n">
        <v>0.31</v>
      </c>
      <c r="I16" t="n">
        <v>22</v>
      </c>
      <c r="J16" t="n">
        <v>259.25</v>
      </c>
      <c r="K16" t="n">
        <v>59.19</v>
      </c>
      <c r="L16" t="n">
        <v>4.5</v>
      </c>
      <c r="M16" t="n">
        <v>20</v>
      </c>
      <c r="N16" t="n">
        <v>65.55</v>
      </c>
      <c r="O16" t="n">
        <v>32207.85</v>
      </c>
      <c r="P16" t="n">
        <v>128.78</v>
      </c>
      <c r="Q16" t="n">
        <v>596.61</v>
      </c>
      <c r="R16" t="n">
        <v>40.26</v>
      </c>
      <c r="S16" t="n">
        <v>26.8</v>
      </c>
      <c r="T16" t="n">
        <v>6708.83</v>
      </c>
      <c r="U16" t="n">
        <v>0.67</v>
      </c>
      <c r="V16" t="n">
        <v>0.93</v>
      </c>
      <c r="W16" t="n">
        <v>0.14</v>
      </c>
      <c r="X16" t="n">
        <v>0.42</v>
      </c>
      <c r="Y16" t="n">
        <v>1</v>
      </c>
      <c r="Z16" t="n">
        <v>10</v>
      </c>
      <c r="AA16" t="n">
        <v>121.2728802177532</v>
      </c>
      <c r="AB16" t="n">
        <v>165.9309048957362</v>
      </c>
      <c r="AC16" t="n">
        <v>150.0946922180208</v>
      </c>
      <c r="AD16" t="n">
        <v>121272.8802177532</v>
      </c>
      <c r="AE16" t="n">
        <v>165930.9048957362</v>
      </c>
      <c r="AF16" t="n">
        <v>1.841239509698274e-06</v>
      </c>
      <c r="AG16" t="n">
        <v>0.253125</v>
      </c>
      <c r="AH16" t="n">
        <v>150094.6922180208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8.2751</v>
      </c>
      <c r="E17" t="n">
        <v>12.08</v>
      </c>
      <c r="F17" t="n">
        <v>8.25</v>
      </c>
      <c r="G17" t="n">
        <v>23.58</v>
      </c>
      <c r="H17" t="n">
        <v>0.33</v>
      </c>
      <c r="I17" t="n">
        <v>21</v>
      </c>
      <c r="J17" t="n">
        <v>259.71</v>
      </c>
      <c r="K17" t="n">
        <v>59.19</v>
      </c>
      <c r="L17" t="n">
        <v>4.75</v>
      </c>
      <c r="M17" t="n">
        <v>19</v>
      </c>
      <c r="N17" t="n">
        <v>65.76000000000001</v>
      </c>
      <c r="O17" t="n">
        <v>32264.79</v>
      </c>
      <c r="P17" t="n">
        <v>127.95</v>
      </c>
      <c r="Q17" t="n">
        <v>596.63</v>
      </c>
      <c r="R17" t="n">
        <v>39.7</v>
      </c>
      <c r="S17" t="n">
        <v>26.8</v>
      </c>
      <c r="T17" t="n">
        <v>6435.42</v>
      </c>
      <c r="U17" t="n">
        <v>0.67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119.9843426533067</v>
      </c>
      <c r="AB17" t="n">
        <v>164.1678709537961</v>
      </c>
      <c r="AC17" t="n">
        <v>148.4999197610652</v>
      </c>
      <c r="AD17" t="n">
        <v>119984.3426533067</v>
      </c>
      <c r="AE17" t="n">
        <v>164167.8709537961</v>
      </c>
      <c r="AF17" t="n">
        <v>1.851486890343551e-06</v>
      </c>
      <c r="AG17" t="n">
        <v>0.2516666666666666</v>
      </c>
      <c r="AH17" t="n">
        <v>148499.9197610652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8.3222</v>
      </c>
      <c r="E18" t="n">
        <v>12.02</v>
      </c>
      <c r="F18" t="n">
        <v>8.23</v>
      </c>
      <c r="G18" t="n">
        <v>24.7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127.23</v>
      </c>
      <c r="Q18" t="n">
        <v>596.64</v>
      </c>
      <c r="R18" t="n">
        <v>39.08</v>
      </c>
      <c r="S18" t="n">
        <v>26.8</v>
      </c>
      <c r="T18" t="n">
        <v>6126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118.7646328523364</v>
      </c>
      <c r="AB18" t="n">
        <v>162.4990101943107</v>
      </c>
      <c r="AC18" t="n">
        <v>146.9903327302038</v>
      </c>
      <c r="AD18" t="n">
        <v>118764.6328523364</v>
      </c>
      <c r="AE18" t="n">
        <v>162499.0101943107</v>
      </c>
      <c r="AF18" t="n">
        <v>1.862025135504961e-06</v>
      </c>
      <c r="AG18" t="n">
        <v>0.2504166666666667</v>
      </c>
      <c r="AH18" t="n">
        <v>146990.3327302038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8.478999999999999</v>
      </c>
      <c r="E19" t="n">
        <v>11.79</v>
      </c>
      <c r="F19" t="n">
        <v>8.109999999999999</v>
      </c>
      <c r="G19" t="n">
        <v>27.03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124.53</v>
      </c>
      <c r="Q19" t="n">
        <v>596.6799999999999</v>
      </c>
      <c r="R19" t="n">
        <v>34.94</v>
      </c>
      <c r="S19" t="n">
        <v>26.8</v>
      </c>
      <c r="T19" t="n">
        <v>4065.91</v>
      </c>
      <c r="U19" t="n">
        <v>0.77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114.3948076988838</v>
      </c>
      <c r="AB19" t="n">
        <v>156.52002263628</v>
      </c>
      <c r="AC19" t="n">
        <v>141.5819713531478</v>
      </c>
      <c r="AD19" t="n">
        <v>114394.8076988838</v>
      </c>
      <c r="AE19" t="n">
        <v>156520.02263628</v>
      </c>
      <c r="AF19" t="n">
        <v>1.897107870989229e-06</v>
      </c>
      <c r="AG19" t="n">
        <v>0.245625</v>
      </c>
      <c r="AH19" t="n">
        <v>141581.9713531478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8.368</v>
      </c>
      <c r="E20" t="n">
        <v>11.95</v>
      </c>
      <c r="F20" t="n">
        <v>8.27</v>
      </c>
      <c r="G20" t="n">
        <v>27.55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126.95</v>
      </c>
      <c r="Q20" t="n">
        <v>596.62</v>
      </c>
      <c r="R20" t="n">
        <v>40.55</v>
      </c>
      <c r="S20" t="n">
        <v>26.8</v>
      </c>
      <c r="T20" t="n">
        <v>6871.5</v>
      </c>
      <c r="U20" t="n">
        <v>0.66</v>
      </c>
      <c r="V20" t="n">
        <v>0.93</v>
      </c>
      <c r="W20" t="n">
        <v>0.14</v>
      </c>
      <c r="X20" t="n">
        <v>0.41</v>
      </c>
      <c r="Y20" t="n">
        <v>1</v>
      </c>
      <c r="Z20" t="n">
        <v>10</v>
      </c>
      <c r="AA20" t="n">
        <v>118.0998621470247</v>
      </c>
      <c r="AB20" t="n">
        <v>161.58944158769</v>
      </c>
      <c r="AC20" t="n">
        <v>146.167572074811</v>
      </c>
      <c r="AD20" t="n">
        <v>118099.8621470247</v>
      </c>
      <c r="AE20" t="n">
        <v>161589.44158769</v>
      </c>
      <c r="AF20" t="n">
        <v>1.872272516150238e-06</v>
      </c>
      <c r="AG20" t="n">
        <v>0.2489583333333333</v>
      </c>
      <c r="AH20" t="n">
        <v>146167.572074811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8.4602</v>
      </c>
      <c r="E21" t="n">
        <v>11.82</v>
      </c>
      <c r="F21" t="n">
        <v>8.18</v>
      </c>
      <c r="G21" t="n">
        <v>28.88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125.29</v>
      </c>
      <c r="Q21" t="n">
        <v>596.6799999999999</v>
      </c>
      <c r="R21" t="n">
        <v>37.67</v>
      </c>
      <c r="S21" t="n">
        <v>26.8</v>
      </c>
      <c r="T21" t="n">
        <v>5435.81</v>
      </c>
      <c r="U21" t="n">
        <v>0.71</v>
      </c>
      <c r="V21" t="n">
        <v>0.9399999999999999</v>
      </c>
      <c r="W21" t="n">
        <v>0.13</v>
      </c>
      <c r="X21" t="n">
        <v>0.33</v>
      </c>
      <c r="Y21" t="n">
        <v>1</v>
      </c>
      <c r="Z21" t="n">
        <v>10</v>
      </c>
      <c r="AA21" t="n">
        <v>115.4094466968597</v>
      </c>
      <c r="AB21" t="n">
        <v>157.9082964760233</v>
      </c>
      <c r="AC21" t="n">
        <v>142.8377502860811</v>
      </c>
      <c r="AD21" t="n">
        <v>115409.4466968597</v>
      </c>
      <c r="AE21" t="n">
        <v>157908.2964760233</v>
      </c>
      <c r="AF21" t="n">
        <v>1.892901522602085e-06</v>
      </c>
      <c r="AG21" t="n">
        <v>0.24625</v>
      </c>
      <c r="AH21" t="n">
        <v>142837.7502860811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8.5084</v>
      </c>
      <c r="E22" t="n">
        <v>11.75</v>
      </c>
      <c r="F22" t="n">
        <v>8.17</v>
      </c>
      <c r="G22" t="n">
        <v>30.62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124.5</v>
      </c>
      <c r="Q22" t="n">
        <v>596.6799999999999</v>
      </c>
      <c r="R22" t="n">
        <v>37.01</v>
      </c>
      <c r="S22" t="n">
        <v>26.8</v>
      </c>
      <c r="T22" t="n">
        <v>5112.97</v>
      </c>
      <c r="U22" t="n">
        <v>0.72</v>
      </c>
      <c r="V22" t="n">
        <v>0.9399999999999999</v>
      </c>
      <c r="W22" t="n">
        <v>0.13</v>
      </c>
      <c r="X22" t="n">
        <v>0.31</v>
      </c>
      <c r="Y22" t="n">
        <v>1</v>
      </c>
      <c r="Z22" t="n">
        <v>10</v>
      </c>
      <c r="AA22" t="n">
        <v>114.2203036988632</v>
      </c>
      <c r="AB22" t="n">
        <v>156.2812585648788</v>
      </c>
      <c r="AC22" t="n">
        <v>141.3659945896135</v>
      </c>
      <c r="AD22" t="n">
        <v>114220.3036988632</v>
      </c>
      <c r="AE22" t="n">
        <v>156281.2585648787</v>
      </c>
      <c r="AF22" t="n">
        <v>1.90368588389253e-06</v>
      </c>
      <c r="AG22" t="n">
        <v>0.2447916666666667</v>
      </c>
      <c r="AH22" t="n">
        <v>141365.9945896135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8.510400000000001</v>
      </c>
      <c r="E23" t="n">
        <v>11.75</v>
      </c>
      <c r="F23" t="n">
        <v>8.16</v>
      </c>
      <c r="G23" t="n">
        <v>30.61</v>
      </c>
      <c r="H23" t="n">
        <v>0.42</v>
      </c>
      <c r="I23" t="n">
        <v>16</v>
      </c>
      <c r="J23" t="n">
        <v>262.49</v>
      </c>
      <c r="K23" t="n">
        <v>59.19</v>
      </c>
      <c r="L23" t="n">
        <v>6.25</v>
      </c>
      <c r="M23" t="n">
        <v>14</v>
      </c>
      <c r="N23" t="n">
        <v>67.05</v>
      </c>
      <c r="O23" t="n">
        <v>32608.15</v>
      </c>
      <c r="P23" t="n">
        <v>123.96</v>
      </c>
      <c r="Q23" t="n">
        <v>596.61</v>
      </c>
      <c r="R23" t="n">
        <v>36.96</v>
      </c>
      <c r="S23" t="n">
        <v>26.8</v>
      </c>
      <c r="T23" t="n">
        <v>5086.85</v>
      </c>
      <c r="U23" t="n">
        <v>0.73</v>
      </c>
      <c r="V23" t="n">
        <v>0.9399999999999999</v>
      </c>
      <c r="W23" t="n">
        <v>0.13</v>
      </c>
      <c r="X23" t="n">
        <v>0.31</v>
      </c>
      <c r="Y23" t="n">
        <v>1</v>
      </c>
      <c r="Z23" t="n">
        <v>10</v>
      </c>
      <c r="AA23" t="n">
        <v>113.8097584738873</v>
      </c>
      <c r="AB23" t="n">
        <v>155.71953247609</v>
      </c>
      <c r="AC23" t="n">
        <v>140.8578788503511</v>
      </c>
      <c r="AD23" t="n">
        <v>113809.7584738873</v>
      </c>
      <c r="AE23" t="n">
        <v>155719.53247609</v>
      </c>
      <c r="AF23" t="n">
        <v>1.904133367763503e-06</v>
      </c>
      <c r="AG23" t="n">
        <v>0.2447916666666667</v>
      </c>
      <c r="AH23" t="n">
        <v>140857.8788503511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8.561400000000001</v>
      </c>
      <c r="E24" t="n">
        <v>11.68</v>
      </c>
      <c r="F24" t="n">
        <v>8.140000000000001</v>
      </c>
      <c r="G24" t="n">
        <v>32.57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123.36</v>
      </c>
      <c r="Q24" t="n">
        <v>596.66</v>
      </c>
      <c r="R24" t="n">
        <v>36.31</v>
      </c>
      <c r="S24" t="n">
        <v>26.8</v>
      </c>
      <c r="T24" t="n">
        <v>4766.77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112.6825380136527</v>
      </c>
      <c r="AB24" t="n">
        <v>154.1772197129409</v>
      </c>
      <c r="AC24" t="n">
        <v>139.4627622526669</v>
      </c>
      <c r="AD24" t="n">
        <v>112682.5380136527</v>
      </c>
      <c r="AE24" t="n">
        <v>154177.2197129409</v>
      </c>
      <c r="AF24" t="n">
        <v>1.915544206473309e-06</v>
      </c>
      <c r="AG24" t="n">
        <v>0.2433333333333333</v>
      </c>
      <c r="AH24" t="n">
        <v>139462.7622526669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8.619</v>
      </c>
      <c r="E25" t="n">
        <v>11.6</v>
      </c>
      <c r="F25" t="n">
        <v>8.109999999999999</v>
      </c>
      <c r="G25" t="n">
        <v>34.77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122.25</v>
      </c>
      <c r="Q25" t="n">
        <v>596.61</v>
      </c>
      <c r="R25" t="n">
        <v>35.36</v>
      </c>
      <c r="S25" t="n">
        <v>26.8</v>
      </c>
      <c r="T25" t="n">
        <v>4297.75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111.1237584347919</v>
      </c>
      <c r="AB25" t="n">
        <v>152.044428724643</v>
      </c>
      <c r="AC25" t="n">
        <v>137.5335218429005</v>
      </c>
      <c r="AD25" t="n">
        <v>111123.7584347919</v>
      </c>
      <c r="AE25" t="n">
        <v>152044.428724643</v>
      </c>
      <c r="AF25" t="n">
        <v>1.928431741957326e-06</v>
      </c>
      <c r="AG25" t="n">
        <v>0.2416666666666667</v>
      </c>
      <c r="AH25" t="n">
        <v>137533.5218429005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8.6157</v>
      </c>
      <c r="E26" t="n">
        <v>11.61</v>
      </c>
      <c r="F26" t="n">
        <v>8.119999999999999</v>
      </c>
      <c r="G26" t="n">
        <v>34.79</v>
      </c>
      <c r="H26" t="n">
        <v>0.47</v>
      </c>
      <c r="I26" t="n">
        <v>14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121.83</v>
      </c>
      <c r="Q26" t="n">
        <v>596.61</v>
      </c>
      <c r="R26" t="n">
        <v>35.54</v>
      </c>
      <c r="S26" t="n">
        <v>26.8</v>
      </c>
      <c r="T26" t="n">
        <v>4385.86</v>
      </c>
      <c r="U26" t="n">
        <v>0.75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110.939467647842</v>
      </c>
      <c r="AB26" t="n">
        <v>151.7922739396024</v>
      </c>
      <c r="AC26" t="n">
        <v>137.3054323566427</v>
      </c>
      <c r="AD26" t="n">
        <v>110939.467647842</v>
      </c>
      <c r="AE26" t="n">
        <v>151792.2739396024</v>
      </c>
      <c r="AF26" t="n">
        <v>1.927693393570221e-06</v>
      </c>
      <c r="AG26" t="n">
        <v>0.241875</v>
      </c>
      <c r="AH26" t="n">
        <v>137305.4323566427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8.674099999999999</v>
      </c>
      <c r="E27" t="n">
        <v>11.53</v>
      </c>
      <c r="F27" t="n">
        <v>8.09</v>
      </c>
      <c r="G27" t="n">
        <v>37.33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120.74</v>
      </c>
      <c r="Q27" t="n">
        <v>596.65</v>
      </c>
      <c r="R27" t="n">
        <v>34.54</v>
      </c>
      <c r="S27" t="n">
        <v>26.8</v>
      </c>
      <c r="T27" t="n">
        <v>3892.77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109.4046398250874</v>
      </c>
      <c r="AB27" t="n">
        <v>149.6922548006861</v>
      </c>
      <c r="AC27" t="n">
        <v>135.4058360969485</v>
      </c>
      <c r="AD27" t="n">
        <v>109404.6398250874</v>
      </c>
      <c r="AE27" t="n">
        <v>149692.2548006861</v>
      </c>
      <c r="AF27" t="n">
        <v>1.940759922602627e-06</v>
      </c>
      <c r="AG27" t="n">
        <v>0.2402083333333333</v>
      </c>
      <c r="AH27" t="n">
        <v>135405.8360969485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8.6898</v>
      </c>
      <c r="E28" t="n">
        <v>11.51</v>
      </c>
      <c r="F28" t="n">
        <v>8.07</v>
      </c>
      <c r="G28" t="n">
        <v>37.23</v>
      </c>
      <c r="H28" t="n">
        <v>0.5</v>
      </c>
      <c r="I28" t="n">
        <v>13</v>
      </c>
      <c r="J28" t="n">
        <v>264.83</v>
      </c>
      <c r="K28" t="n">
        <v>59.19</v>
      </c>
      <c r="L28" t="n">
        <v>7.5</v>
      </c>
      <c r="M28" t="n">
        <v>11</v>
      </c>
      <c r="N28" t="n">
        <v>68.14</v>
      </c>
      <c r="O28" t="n">
        <v>32896.51</v>
      </c>
      <c r="P28" t="n">
        <v>120.54</v>
      </c>
      <c r="Q28" t="n">
        <v>596.61</v>
      </c>
      <c r="R28" t="n">
        <v>33.76</v>
      </c>
      <c r="S28" t="n">
        <v>26.8</v>
      </c>
      <c r="T28" t="n">
        <v>3502.21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109.0082970638269</v>
      </c>
      <c r="AB28" t="n">
        <v>149.1499611493211</v>
      </c>
      <c r="AC28" t="n">
        <v>134.9152981905557</v>
      </c>
      <c r="AD28" t="n">
        <v>109008.2970638269</v>
      </c>
      <c r="AE28" t="n">
        <v>149149.9611493211</v>
      </c>
      <c r="AF28" t="n">
        <v>1.944272670989763e-06</v>
      </c>
      <c r="AG28" t="n">
        <v>0.2397916666666667</v>
      </c>
      <c r="AH28" t="n">
        <v>134915.2981905557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8.662800000000001</v>
      </c>
      <c r="E29" t="n">
        <v>11.54</v>
      </c>
      <c r="F29" t="n">
        <v>8.1</v>
      </c>
      <c r="G29" t="n">
        <v>37.4</v>
      </c>
      <c r="H29" t="n">
        <v>0.52</v>
      </c>
      <c r="I29" t="n">
        <v>13</v>
      </c>
      <c r="J29" t="n">
        <v>265.3</v>
      </c>
      <c r="K29" t="n">
        <v>59.19</v>
      </c>
      <c r="L29" t="n">
        <v>7.75</v>
      </c>
      <c r="M29" t="n">
        <v>11</v>
      </c>
      <c r="N29" t="n">
        <v>68.36</v>
      </c>
      <c r="O29" t="n">
        <v>32954.43</v>
      </c>
      <c r="P29" t="n">
        <v>120.31</v>
      </c>
      <c r="Q29" t="n">
        <v>596.65</v>
      </c>
      <c r="R29" t="n">
        <v>35.29</v>
      </c>
      <c r="S29" t="n">
        <v>26.8</v>
      </c>
      <c r="T29" t="n">
        <v>4269.27</v>
      </c>
      <c r="U29" t="n">
        <v>0.76</v>
      </c>
      <c r="V29" t="n">
        <v>0.95</v>
      </c>
      <c r="W29" t="n">
        <v>0.12</v>
      </c>
      <c r="X29" t="n">
        <v>0.25</v>
      </c>
      <c r="Y29" t="n">
        <v>1</v>
      </c>
      <c r="Z29" t="n">
        <v>10</v>
      </c>
      <c r="AA29" t="n">
        <v>109.3129873349153</v>
      </c>
      <c r="AB29" t="n">
        <v>149.5668518202101</v>
      </c>
      <c r="AC29" t="n">
        <v>135.2924014009249</v>
      </c>
      <c r="AD29" t="n">
        <v>109312.9873349153</v>
      </c>
      <c r="AE29" t="n">
        <v>149566.8518202101</v>
      </c>
      <c r="AF29" t="n">
        <v>1.938231638731631e-06</v>
      </c>
      <c r="AG29" t="n">
        <v>0.2404166666666666</v>
      </c>
      <c r="AH29" t="n">
        <v>135292.4014009249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8.712300000000001</v>
      </c>
      <c r="E30" t="n">
        <v>11.48</v>
      </c>
      <c r="F30" t="n">
        <v>8.09</v>
      </c>
      <c r="G30" t="n">
        <v>40.43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10</v>
      </c>
      <c r="N30" t="n">
        <v>68.58</v>
      </c>
      <c r="O30" t="n">
        <v>33012.44</v>
      </c>
      <c r="P30" t="n">
        <v>119.85</v>
      </c>
      <c r="Q30" t="n">
        <v>596.66</v>
      </c>
      <c r="R30" t="n">
        <v>34.62</v>
      </c>
      <c r="S30" t="n">
        <v>26.8</v>
      </c>
      <c r="T30" t="n">
        <v>3937.1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108.3762327089795</v>
      </c>
      <c r="AB30" t="n">
        <v>148.285142814308</v>
      </c>
      <c r="AC30" t="n">
        <v>134.1330169036558</v>
      </c>
      <c r="AD30" t="n">
        <v>108376.2327089795</v>
      </c>
      <c r="AE30" t="n">
        <v>148285.142814308</v>
      </c>
      <c r="AF30" t="n">
        <v>1.949306864538208e-06</v>
      </c>
      <c r="AG30" t="n">
        <v>0.2391666666666667</v>
      </c>
      <c r="AH30" t="n">
        <v>134133.0169036558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8.711</v>
      </c>
      <c r="E31" t="n">
        <v>11.48</v>
      </c>
      <c r="F31" t="n">
        <v>8.09</v>
      </c>
      <c r="G31" t="n">
        <v>40.44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10</v>
      </c>
      <c r="N31" t="n">
        <v>68.8</v>
      </c>
      <c r="O31" t="n">
        <v>33070.52</v>
      </c>
      <c r="P31" t="n">
        <v>119.32</v>
      </c>
      <c r="Q31" t="n">
        <v>596.63</v>
      </c>
      <c r="R31" t="n">
        <v>34.6</v>
      </c>
      <c r="S31" t="n">
        <v>26.8</v>
      </c>
      <c r="T31" t="n">
        <v>3926.54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108.0609052543356</v>
      </c>
      <c r="AB31" t="n">
        <v>147.8536978795989</v>
      </c>
      <c r="AC31" t="n">
        <v>133.7427484679785</v>
      </c>
      <c r="AD31" t="n">
        <v>108060.9052543356</v>
      </c>
      <c r="AE31" t="n">
        <v>147853.6978795989</v>
      </c>
      <c r="AF31" t="n">
        <v>1.949016000022075e-06</v>
      </c>
      <c r="AG31" t="n">
        <v>0.2391666666666667</v>
      </c>
      <c r="AH31" t="n">
        <v>133742.7484679785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8.772399999999999</v>
      </c>
      <c r="E32" t="n">
        <v>11.4</v>
      </c>
      <c r="F32" t="n">
        <v>8.06</v>
      </c>
      <c r="G32" t="n">
        <v>43.95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118.08</v>
      </c>
      <c r="Q32" t="n">
        <v>596.61</v>
      </c>
      <c r="R32" t="n">
        <v>33.63</v>
      </c>
      <c r="S32" t="n">
        <v>26.8</v>
      </c>
      <c r="T32" t="n">
        <v>3448.2</v>
      </c>
      <c r="U32" t="n">
        <v>0.8</v>
      </c>
      <c r="V32" t="n">
        <v>0.95</v>
      </c>
      <c r="W32" t="n">
        <v>0.12</v>
      </c>
      <c r="X32" t="n">
        <v>0.2</v>
      </c>
      <c r="Y32" t="n">
        <v>1</v>
      </c>
      <c r="Z32" t="n">
        <v>10</v>
      </c>
      <c r="AA32" t="n">
        <v>106.4331855835226</v>
      </c>
      <c r="AB32" t="n">
        <v>145.6265800160699</v>
      </c>
      <c r="AC32" t="n">
        <v>131.7281836075644</v>
      </c>
      <c r="AD32" t="n">
        <v>106433.1855835226</v>
      </c>
      <c r="AE32" t="n">
        <v>145626.5800160698</v>
      </c>
      <c r="AF32" t="n">
        <v>1.96275375486094e-06</v>
      </c>
      <c r="AG32" t="n">
        <v>0.2375</v>
      </c>
      <c r="AH32" t="n">
        <v>131728.1836075644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8.7659</v>
      </c>
      <c r="E33" t="n">
        <v>11.41</v>
      </c>
      <c r="F33" t="n">
        <v>8.06</v>
      </c>
      <c r="G33" t="n">
        <v>43.99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117.96</v>
      </c>
      <c r="Q33" t="n">
        <v>596.63</v>
      </c>
      <c r="R33" t="n">
        <v>33.91</v>
      </c>
      <c r="S33" t="n">
        <v>26.8</v>
      </c>
      <c r="T33" t="n">
        <v>3586.84</v>
      </c>
      <c r="U33" t="n">
        <v>0.79</v>
      </c>
      <c r="V33" t="n">
        <v>0.95</v>
      </c>
      <c r="W33" t="n">
        <v>0.13</v>
      </c>
      <c r="X33" t="n">
        <v>0.21</v>
      </c>
      <c r="Y33" t="n">
        <v>1</v>
      </c>
      <c r="Z33" t="n">
        <v>10</v>
      </c>
      <c r="AA33" t="n">
        <v>106.4365383680617</v>
      </c>
      <c r="AB33" t="n">
        <v>145.6311674437907</v>
      </c>
      <c r="AC33" t="n">
        <v>131.732333217622</v>
      </c>
      <c r="AD33" t="n">
        <v>106436.5383680617</v>
      </c>
      <c r="AE33" t="n">
        <v>145631.1674437907</v>
      </c>
      <c r="AF33" t="n">
        <v>1.961299432280279e-06</v>
      </c>
      <c r="AG33" t="n">
        <v>0.2377083333333333</v>
      </c>
      <c r="AH33" t="n">
        <v>131732.333217622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8.769399999999999</v>
      </c>
      <c r="E34" t="n">
        <v>11.4</v>
      </c>
      <c r="F34" t="n">
        <v>8.06</v>
      </c>
      <c r="G34" t="n">
        <v>43.97</v>
      </c>
      <c r="H34" t="n">
        <v>0.6</v>
      </c>
      <c r="I34" t="n">
        <v>11</v>
      </c>
      <c r="J34" t="n">
        <v>267.66</v>
      </c>
      <c r="K34" t="n">
        <v>59.19</v>
      </c>
      <c r="L34" t="n">
        <v>9</v>
      </c>
      <c r="M34" t="n">
        <v>9</v>
      </c>
      <c r="N34" t="n">
        <v>69.45999999999999</v>
      </c>
      <c r="O34" t="n">
        <v>33245.29</v>
      </c>
      <c r="P34" t="n">
        <v>117.48</v>
      </c>
      <c r="Q34" t="n">
        <v>596.61</v>
      </c>
      <c r="R34" t="n">
        <v>33.7</v>
      </c>
      <c r="S34" t="n">
        <v>26.8</v>
      </c>
      <c r="T34" t="n">
        <v>3484.86</v>
      </c>
      <c r="U34" t="n">
        <v>0.8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106.0963486031651</v>
      </c>
      <c r="AB34" t="n">
        <v>145.1657047993462</v>
      </c>
      <c r="AC34" t="n">
        <v>131.3112936746822</v>
      </c>
      <c r="AD34" t="n">
        <v>106096.3486031651</v>
      </c>
      <c r="AE34" t="n">
        <v>145165.7047993462</v>
      </c>
      <c r="AF34" t="n">
        <v>1.962082529054481e-06</v>
      </c>
      <c r="AG34" t="n">
        <v>0.2375</v>
      </c>
      <c r="AH34" t="n">
        <v>131311.2936746822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8.83</v>
      </c>
      <c r="E35" t="n">
        <v>11.32</v>
      </c>
      <c r="F35" t="n">
        <v>8.029999999999999</v>
      </c>
      <c r="G35" t="n">
        <v>48.19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116.22</v>
      </c>
      <c r="Q35" t="n">
        <v>596.61</v>
      </c>
      <c r="R35" t="n">
        <v>32.79</v>
      </c>
      <c r="S35" t="n">
        <v>26.8</v>
      </c>
      <c r="T35" t="n">
        <v>3030.7</v>
      </c>
      <c r="U35" t="n">
        <v>0.82</v>
      </c>
      <c r="V35" t="n">
        <v>0.96</v>
      </c>
      <c r="W35" t="n">
        <v>0.12</v>
      </c>
      <c r="X35" t="n">
        <v>0.18</v>
      </c>
      <c r="Y35" t="n">
        <v>1</v>
      </c>
      <c r="Z35" t="n">
        <v>10</v>
      </c>
      <c r="AA35" t="n">
        <v>104.4898555587975</v>
      </c>
      <c r="AB35" t="n">
        <v>142.9676301425725</v>
      </c>
      <c r="AC35" t="n">
        <v>129.3230001781331</v>
      </c>
      <c r="AD35" t="n">
        <v>104489.8555587975</v>
      </c>
      <c r="AE35" t="n">
        <v>142967.6301425725</v>
      </c>
      <c r="AF35" t="n">
        <v>1.975641290344957e-06</v>
      </c>
      <c r="AG35" t="n">
        <v>0.2358333333333333</v>
      </c>
      <c r="AH35" t="n">
        <v>129323.0001781331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8.8376</v>
      </c>
      <c r="E36" t="n">
        <v>11.32</v>
      </c>
      <c r="F36" t="n">
        <v>8.02</v>
      </c>
      <c r="G36" t="n">
        <v>48.13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115.8</v>
      </c>
      <c r="Q36" t="n">
        <v>596.61</v>
      </c>
      <c r="R36" t="n">
        <v>32.43</v>
      </c>
      <c r="S36" t="n">
        <v>26.8</v>
      </c>
      <c r="T36" t="n">
        <v>2853.1</v>
      </c>
      <c r="U36" t="n">
        <v>0.83</v>
      </c>
      <c r="V36" t="n">
        <v>0.96</v>
      </c>
      <c r="W36" t="n">
        <v>0.13</v>
      </c>
      <c r="X36" t="n">
        <v>0.17</v>
      </c>
      <c r="Y36" t="n">
        <v>1</v>
      </c>
      <c r="Z36" t="n">
        <v>10</v>
      </c>
      <c r="AA36" t="n">
        <v>104.1060671554714</v>
      </c>
      <c r="AB36" t="n">
        <v>142.4425139175925</v>
      </c>
      <c r="AC36" t="n">
        <v>128.8480003086598</v>
      </c>
      <c r="AD36" t="n">
        <v>104106.0671554714</v>
      </c>
      <c r="AE36" t="n">
        <v>142442.5139175925</v>
      </c>
      <c r="AF36" t="n">
        <v>1.977341729054654e-06</v>
      </c>
      <c r="AG36" t="n">
        <v>0.2358333333333333</v>
      </c>
      <c r="AH36" t="n">
        <v>128848.0003086598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8.853300000000001</v>
      </c>
      <c r="E37" t="n">
        <v>11.3</v>
      </c>
      <c r="F37" t="n">
        <v>8</v>
      </c>
      <c r="G37" t="n">
        <v>48.01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114.87</v>
      </c>
      <c r="Q37" t="n">
        <v>596.72</v>
      </c>
      <c r="R37" t="n">
        <v>31.85</v>
      </c>
      <c r="S37" t="n">
        <v>26.8</v>
      </c>
      <c r="T37" t="n">
        <v>2560.54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103.2776558613694</v>
      </c>
      <c r="AB37" t="n">
        <v>141.3090450380759</v>
      </c>
      <c r="AC37" t="n">
        <v>127.8227081081703</v>
      </c>
      <c r="AD37" t="n">
        <v>103277.6558613694</v>
      </c>
      <c r="AE37" t="n">
        <v>141309.0450380759</v>
      </c>
      <c r="AF37" t="n">
        <v>1.980854477441791e-06</v>
      </c>
      <c r="AG37" t="n">
        <v>0.2354166666666667</v>
      </c>
      <c r="AH37" t="n">
        <v>127822.7081081703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8.8095</v>
      </c>
      <c r="E38" t="n">
        <v>11.35</v>
      </c>
      <c r="F38" t="n">
        <v>8.06</v>
      </c>
      <c r="G38" t="n">
        <v>48.34</v>
      </c>
      <c r="H38" t="n">
        <v>0.66</v>
      </c>
      <c r="I38" t="n">
        <v>10</v>
      </c>
      <c r="J38" t="n">
        <v>269.56</v>
      </c>
      <c r="K38" t="n">
        <v>59.19</v>
      </c>
      <c r="L38" t="n">
        <v>10</v>
      </c>
      <c r="M38" t="n">
        <v>8</v>
      </c>
      <c r="N38" t="n">
        <v>70.36</v>
      </c>
      <c r="O38" t="n">
        <v>33479.51</v>
      </c>
      <c r="P38" t="n">
        <v>115.21</v>
      </c>
      <c r="Q38" t="n">
        <v>596.61</v>
      </c>
      <c r="R38" t="n">
        <v>33.76</v>
      </c>
      <c r="S38" t="n">
        <v>26.8</v>
      </c>
      <c r="T38" t="n">
        <v>3516.42</v>
      </c>
      <c r="U38" t="n">
        <v>0.79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104.2187470444225</v>
      </c>
      <c r="AB38" t="n">
        <v>142.5966875127412</v>
      </c>
      <c r="AC38" t="n">
        <v>128.9874597922716</v>
      </c>
      <c r="AD38" t="n">
        <v>104218.7470444225</v>
      </c>
      <c r="AE38" t="n">
        <v>142596.6875127412</v>
      </c>
      <c r="AF38" t="n">
        <v>1.971054580667486e-06</v>
      </c>
      <c r="AG38" t="n">
        <v>0.2364583333333333</v>
      </c>
      <c r="AH38" t="n">
        <v>128987.4597922716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8.8766</v>
      </c>
      <c r="E39" t="n">
        <v>11.27</v>
      </c>
      <c r="F39" t="n">
        <v>8.02</v>
      </c>
      <c r="G39" t="n">
        <v>53.47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114.09</v>
      </c>
      <c r="Q39" t="n">
        <v>596.61</v>
      </c>
      <c r="R39" t="n">
        <v>32.5</v>
      </c>
      <c r="S39" t="n">
        <v>26.8</v>
      </c>
      <c r="T39" t="n">
        <v>2892.16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102.6074733173956</v>
      </c>
      <c r="AB39" t="n">
        <v>140.3920717150442</v>
      </c>
      <c r="AC39" t="n">
        <v>126.9932494321084</v>
      </c>
      <c r="AD39" t="n">
        <v>102607.4733173956</v>
      </c>
      <c r="AE39" t="n">
        <v>140392.0717150442</v>
      </c>
      <c r="AF39" t="n">
        <v>1.986067664538624e-06</v>
      </c>
      <c r="AG39" t="n">
        <v>0.2347916666666666</v>
      </c>
      <c r="AH39" t="n">
        <v>126993.2494321084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8.8797</v>
      </c>
      <c r="E40" t="n">
        <v>11.26</v>
      </c>
      <c r="F40" t="n">
        <v>8.02</v>
      </c>
      <c r="G40" t="n">
        <v>53.44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114.11</v>
      </c>
      <c r="Q40" t="n">
        <v>596.61</v>
      </c>
      <c r="R40" t="n">
        <v>32.44</v>
      </c>
      <c r="S40" t="n">
        <v>26.8</v>
      </c>
      <c r="T40" t="n">
        <v>2861.55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102.5839320441471</v>
      </c>
      <c r="AB40" t="n">
        <v>140.359861506418</v>
      </c>
      <c r="AC40" t="n">
        <v>126.9641133205861</v>
      </c>
      <c r="AD40" t="n">
        <v>102583.9320441471</v>
      </c>
      <c r="AE40" t="n">
        <v>140359.8615064179</v>
      </c>
      <c r="AF40" t="n">
        <v>1.986761264538631e-06</v>
      </c>
      <c r="AG40" t="n">
        <v>0.2345833333333333</v>
      </c>
      <c r="AH40" t="n">
        <v>126964.1133205861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8.873799999999999</v>
      </c>
      <c r="E41" t="n">
        <v>11.27</v>
      </c>
      <c r="F41" t="n">
        <v>8.02</v>
      </c>
      <c r="G41" t="n">
        <v>53.49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113.63</v>
      </c>
      <c r="Q41" t="n">
        <v>596.65</v>
      </c>
      <c r="R41" t="n">
        <v>32.65</v>
      </c>
      <c r="S41" t="n">
        <v>26.8</v>
      </c>
      <c r="T41" t="n">
        <v>2970.47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102.3569135069218</v>
      </c>
      <c r="AB41" t="n">
        <v>140.0492447284354</v>
      </c>
      <c r="AC41" t="n">
        <v>126.6831413719407</v>
      </c>
      <c r="AD41" t="n">
        <v>102356.9135069218</v>
      </c>
      <c r="AE41" t="n">
        <v>140049.2447284354</v>
      </c>
      <c r="AF41" t="n">
        <v>1.985441187119262e-06</v>
      </c>
      <c r="AG41" t="n">
        <v>0.2347916666666666</v>
      </c>
      <c r="AH41" t="n">
        <v>126683.1413719407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8.881</v>
      </c>
      <c r="E42" t="n">
        <v>11.26</v>
      </c>
      <c r="F42" t="n">
        <v>8.02</v>
      </c>
      <c r="G42" t="n">
        <v>53.43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113.18</v>
      </c>
      <c r="Q42" t="n">
        <v>596.63</v>
      </c>
      <c r="R42" t="n">
        <v>32.37</v>
      </c>
      <c r="S42" t="n">
        <v>26.8</v>
      </c>
      <c r="T42" t="n">
        <v>2825.51</v>
      </c>
      <c r="U42" t="n">
        <v>0.83</v>
      </c>
      <c r="V42" t="n">
        <v>0.96</v>
      </c>
      <c r="W42" t="n">
        <v>0.12</v>
      </c>
      <c r="X42" t="n">
        <v>0.16</v>
      </c>
      <c r="Y42" t="n">
        <v>1</v>
      </c>
      <c r="Z42" t="n">
        <v>10</v>
      </c>
      <c r="AA42" t="n">
        <v>101.9994327927868</v>
      </c>
      <c r="AB42" t="n">
        <v>139.5601238444201</v>
      </c>
      <c r="AC42" t="n">
        <v>126.2407014986102</v>
      </c>
      <c r="AD42" t="n">
        <v>101999.4327927868</v>
      </c>
      <c r="AE42" t="n">
        <v>139560.1238444201</v>
      </c>
      <c r="AF42" t="n">
        <v>1.987052129054764e-06</v>
      </c>
      <c r="AG42" t="n">
        <v>0.2345833333333333</v>
      </c>
      <c r="AH42" t="n">
        <v>126240.7014986102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8.8795</v>
      </c>
      <c r="E43" t="n">
        <v>11.26</v>
      </c>
      <c r="F43" t="n">
        <v>8.02</v>
      </c>
      <c r="G43" t="n">
        <v>53.45</v>
      </c>
      <c r="H43" t="n">
        <v>0.74</v>
      </c>
      <c r="I43" t="n">
        <v>9</v>
      </c>
      <c r="J43" t="n">
        <v>271.95</v>
      </c>
      <c r="K43" t="n">
        <v>59.19</v>
      </c>
      <c r="L43" t="n">
        <v>11.25</v>
      </c>
      <c r="M43" t="n">
        <v>7</v>
      </c>
      <c r="N43" t="n">
        <v>71.5</v>
      </c>
      <c r="O43" t="n">
        <v>33774.23</v>
      </c>
      <c r="P43" t="n">
        <v>111.99</v>
      </c>
      <c r="Q43" t="n">
        <v>596.66</v>
      </c>
      <c r="R43" t="n">
        <v>32.32</v>
      </c>
      <c r="S43" t="n">
        <v>26.8</v>
      </c>
      <c r="T43" t="n">
        <v>2804.45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101.2869034923207</v>
      </c>
      <c r="AB43" t="n">
        <v>138.5852098209486</v>
      </c>
      <c r="AC43" t="n">
        <v>125.3588319012381</v>
      </c>
      <c r="AD43" t="n">
        <v>101286.9034923207</v>
      </c>
      <c r="AE43" t="n">
        <v>138585.2098209486</v>
      </c>
      <c r="AF43" t="n">
        <v>1.986716516151534e-06</v>
      </c>
      <c r="AG43" t="n">
        <v>0.2345833333333333</v>
      </c>
      <c r="AH43" t="n">
        <v>125358.8319012381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8.9359</v>
      </c>
      <c r="E44" t="n">
        <v>11.19</v>
      </c>
      <c r="F44" t="n">
        <v>7.99</v>
      </c>
      <c r="G44" t="n">
        <v>59.96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111.07</v>
      </c>
      <c r="Q44" t="n">
        <v>596.63</v>
      </c>
      <c r="R44" t="n">
        <v>31.64</v>
      </c>
      <c r="S44" t="n">
        <v>26.8</v>
      </c>
      <c r="T44" t="n">
        <v>2468.92</v>
      </c>
      <c r="U44" t="n">
        <v>0.85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99.98621709637013</v>
      </c>
      <c r="AB44" t="n">
        <v>136.805553311776</v>
      </c>
      <c r="AC44" t="n">
        <v>123.7490233115368</v>
      </c>
      <c r="AD44" t="n">
        <v>99986.21709637012</v>
      </c>
      <c r="AE44" t="n">
        <v>136805.553311776</v>
      </c>
      <c r="AF44" t="n">
        <v>1.999335561312968e-06</v>
      </c>
      <c r="AG44" t="n">
        <v>0.233125</v>
      </c>
      <c r="AH44" t="n">
        <v>123749.0233115368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8.9588</v>
      </c>
      <c r="E45" t="n">
        <v>11.16</v>
      </c>
      <c r="F45" t="n">
        <v>7.97</v>
      </c>
      <c r="G45" t="n">
        <v>59.75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110.69</v>
      </c>
      <c r="Q45" t="n">
        <v>596.63</v>
      </c>
      <c r="R45" t="n">
        <v>30.77</v>
      </c>
      <c r="S45" t="n">
        <v>26.8</v>
      </c>
      <c r="T45" t="n">
        <v>2032.56</v>
      </c>
      <c r="U45" t="n">
        <v>0.87</v>
      </c>
      <c r="V45" t="n">
        <v>0.96</v>
      </c>
      <c r="W45" t="n">
        <v>0.12</v>
      </c>
      <c r="X45" t="n">
        <v>0.11</v>
      </c>
      <c r="Y45" t="n">
        <v>1</v>
      </c>
      <c r="Z45" t="n">
        <v>10</v>
      </c>
      <c r="AA45" t="n">
        <v>99.42969756774197</v>
      </c>
      <c r="AB45" t="n">
        <v>136.0440987407986</v>
      </c>
      <c r="AC45" t="n">
        <v>123.060240896105</v>
      </c>
      <c r="AD45" t="n">
        <v>99429.69756774197</v>
      </c>
      <c r="AE45" t="n">
        <v>136044.0987407986</v>
      </c>
      <c r="AF45" t="n">
        <v>2.004459251635606e-06</v>
      </c>
      <c r="AG45" t="n">
        <v>0.2325</v>
      </c>
      <c r="AH45" t="n">
        <v>123060.240896105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8.927899999999999</v>
      </c>
      <c r="E46" t="n">
        <v>11.2</v>
      </c>
      <c r="F46" t="n">
        <v>8</v>
      </c>
      <c r="G46" t="n">
        <v>60.04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110.89</v>
      </c>
      <c r="Q46" t="n">
        <v>596.62</v>
      </c>
      <c r="R46" t="n">
        <v>32.12</v>
      </c>
      <c r="S46" t="n">
        <v>26.8</v>
      </c>
      <c r="T46" t="n">
        <v>2705.73</v>
      </c>
      <c r="U46" t="n">
        <v>0.83</v>
      </c>
      <c r="V46" t="n">
        <v>0.96</v>
      </c>
      <c r="W46" t="n">
        <v>0.12</v>
      </c>
      <c r="X46" t="n">
        <v>0.15</v>
      </c>
      <c r="Y46" t="n">
        <v>1</v>
      </c>
      <c r="Z46" t="n">
        <v>10</v>
      </c>
      <c r="AA46" t="n">
        <v>100.0018359656719</v>
      </c>
      <c r="AB46" t="n">
        <v>136.8269237378106</v>
      </c>
      <c r="AC46" t="n">
        <v>123.7683541741042</v>
      </c>
      <c r="AD46" t="n">
        <v>100001.8359656719</v>
      </c>
      <c r="AE46" t="n">
        <v>136826.9237378106</v>
      </c>
      <c r="AF46" t="n">
        <v>1.997545625829076e-06</v>
      </c>
      <c r="AG46" t="n">
        <v>0.2333333333333333</v>
      </c>
      <c r="AH46" t="n">
        <v>123768.3541741042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8.9277</v>
      </c>
      <c r="E47" t="n">
        <v>11.2</v>
      </c>
      <c r="F47" t="n">
        <v>8.01</v>
      </c>
      <c r="G47" t="n">
        <v>60.04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110.63</v>
      </c>
      <c r="Q47" t="n">
        <v>596.61</v>
      </c>
      <c r="R47" t="n">
        <v>32.04</v>
      </c>
      <c r="S47" t="n">
        <v>26.8</v>
      </c>
      <c r="T47" t="n">
        <v>2668.93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99.88274071182889</v>
      </c>
      <c r="AB47" t="n">
        <v>136.6639723573909</v>
      </c>
      <c r="AC47" t="n">
        <v>123.620954644728</v>
      </c>
      <c r="AD47" t="n">
        <v>99882.74071182888</v>
      </c>
      <c r="AE47" t="n">
        <v>136663.9723573909</v>
      </c>
      <c r="AF47" t="n">
        <v>1.997500877441979e-06</v>
      </c>
      <c r="AG47" t="n">
        <v>0.2333333333333333</v>
      </c>
      <c r="AH47" t="n">
        <v>123620.954644728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8.931900000000001</v>
      </c>
      <c r="E48" t="n">
        <v>11.2</v>
      </c>
      <c r="F48" t="n">
        <v>8</v>
      </c>
      <c r="G48" t="n">
        <v>60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109.61</v>
      </c>
      <c r="Q48" t="n">
        <v>596.61</v>
      </c>
      <c r="R48" t="n">
        <v>31.87</v>
      </c>
      <c r="S48" t="n">
        <v>26.8</v>
      </c>
      <c r="T48" t="n">
        <v>2581.64</v>
      </c>
      <c r="U48" t="n">
        <v>0.84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99.17836694507417</v>
      </c>
      <c r="AB48" t="n">
        <v>135.7002170949401</v>
      </c>
      <c r="AC48" t="n">
        <v>122.7491788318862</v>
      </c>
      <c r="AD48" t="n">
        <v>99178.36694507417</v>
      </c>
      <c r="AE48" t="n">
        <v>135700.2170949401</v>
      </c>
      <c r="AF48" t="n">
        <v>1.998440593571022e-06</v>
      </c>
      <c r="AG48" t="n">
        <v>0.2333333333333333</v>
      </c>
      <c r="AH48" t="n">
        <v>122749.1788318862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8.9323</v>
      </c>
      <c r="E49" t="n">
        <v>11.2</v>
      </c>
      <c r="F49" t="n">
        <v>8</v>
      </c>
      <c r="G49" t="n">
        <v>59.99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108.81</v>
      </c>
      <c r="Q49" t="n">
        <v>596.61</v>
      </c>
      <c r="R49" t="n">
        <v>31.84</v>
      </c>
      <c r="S49" t="n">
        <v>26.8</v>
      </c>
      <c r="T49" t="n">
        <v>2570.35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98.68664800774609</v>
      </c>
      <c r="AB49" t="n">
        <v>135.0274255517797</v>
      </c>
      <c r="AC49" t="n">
        <v>122.1405975693359</v>
      </c>
      <c r="AD49" t="n">
        <v>98686.64800774609</v>
      </c>
      <c r="AE49" t="n">
        <v>135027.4255517797</v>
      </c>
      <c r="AF49" t="n">
        <v>1.998530090345216e-06</v>
      </c>
      <c r="AG49" t="n">
        <v>0.2333333333333333</v>
      </c>
      <c r="AH49" t="n">
        <v>122140.5975693359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8.9915</v>
      </c>
      <c r="E50" t="n">
        <v>11.12</v>
      </c>
      <c r="F50" t="n">
        <v>7.97</v>
      </c>
      <c r="G50" t="n">
        <v>68.34999999999999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</v>
      </c>
      <c r="Q50" t="n">
        <v>596.64</v>
      </c>
      <c r="R50" t="n">
        <v>31.08</v>
      </c>
      <c r="S50" t="n">
        <v>26.8</v>
      </c>
      <c r="T50" t="n">
        <v>2192.33</v>
      </c>
      <c r="U50" t="n">
        <v>0.86</v>
      </c>
      <c r="V50" t="n">
        <v>0.96</v>
      </c>
      <c r="W50" t="n">
        <v>0.12</v>
      </c>
      <c r="X50" t="n">
        <v>0.12</v>
      </c>
      <c r="Y50" t="n">
        <v>1</v>
      </c>
      <c r="Z50" t="n">
        <v>10</v>
      </c>
      <c r="AA50" t="n">
        <v>97.44600727154541</v>
      </c>
      <c r="AB50" t="n">
        <v>133.3299261633044</v>
      </c>
      <c r="AC50" t="n">
        <v>120.6051051400408</v>
      </c>
      <c r="AD50" t="n">
        <v>97446.00727154542</v>
      </c>
      <c r="AE50" t="n">
        <v>133329.9261633044</v>
      </c>
      <c r="AF50" t="n">
        <v>2.011775612926012e-06</v>
      </c>
      <c r="AG50" t="n">
        <v>0.2316666666666667</v>
      </c>
      <c r="AH50" t="n">
        <v>120605.1051400408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8.996</v>
      </c>
      <c r="E51" t="n">
        <v>11.12</v>
      </c>
      <c r="F51" t="n">
        <v>7.97</v>
      </c>
      <c r="G51" t="n">
        <v>68.3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107.93</v>
      </c>
      <c r="Q51" t="n">
        <v>596.61</v>
      </c>
      <c r="R51" t="n">
        <v>30.87</v>
      </c>
      <c r="S51" t="n">
        <v>26.8</v>
      </c>
      <c r="T51" t="n">
        <v>2090.44</v>
      </c>
      <c r="U51" t="n">
        <v>0.87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97.35623583839659</v>
      </c>
      <c r="AB51" t="n">
        <v>133.2070969280341</v>
      </c>
      <c r="AC51" t="n">
        <v>120.4939985545928</v>
      </c>
      <c r="AD51" t="n">
        <v>97356.23583839659</v>
      </c>
      <c r="AE51" t="n">
        <v>133207.0969280341</v>
      </c>
      <c r="AF51" t="n">
        <v>2.012782451635701e-06</v>
      </c>
      <c r="AG51" t="n">
        <v>0.2316666666666667</v>
      </c>
      <c r="AH51" t="n">
        <v>120493.9985545928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9.013999999999999</v>
      </c>
      <c r="E52" t="n">
        <v>11.09</v>
      </c>
      <c r="F52" t="n">
        <v>7.95</v>
      </c>
      <c r="G52" t="n">
        <v>68.11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106.81</v>
      </c>
      <c r="Q52" t="n">
        <v>596.62</v>
      </c>
      <c r="R52" t="n">
        <v>30.13</v>
      </c>
      <c r="S52" t="n">
        <v>26.8</v>
      </c>
      <c r="T52" t="n">
        <v>1716.47</v>
      </c>
      <c r="U52" t="n">
        <v>0.89</v>
      </c>
      <c r="V52" t="n">
        <v>0.97</v>
      </c>
      <c r="W52" t="n">
        <v>0.12</v>
      </c>
      <c r="X52" t="n">
        <v>0.09</v>
      </c>
      <c r="Y52" t="n">
        <v>1</v>
      </c>
      <c r="Z52" t="n">
        <v>10</v>
      </c>
      <c r="AA52" t="n">
        <v>96.41450821055439</v>
      </c>
      <c r="AB52" t="n">
        <v>131.9185836415303</v>
      </c>
      <c r="AC52" t="n">
        <v>119.3284591677127</v>
      </c>
      <c r="AD52" t="n">
        <v>96414.50821055438</v>
      </c>
      <c r="AE52" t="n">
        <v>131918.5836415303</v>
      </c>
      <c r="AF52" t="n">
        <v>2.016809806474456e-06</v>
      </c>
      <c r="AG52" t="n">
        <v>0.2310416666666667</v>
      </c>
      <c r="AH52" t="n">
        <v>119328.4591677127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8.989000000000001</v>
      </c>
      <c r="E53" t="n">
        <v>11.12</v>
      </c>
      <c r="F53" t="n">
        <v>7.98</v>
      </c>
      <c r="G53" t="n">
        <v>68.38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106.56</v>
      </c>
      <c r="Q53" t="n">
        <v>596.63</v>
      </c>
      <c r="R53" t="n">
        <v>31.2</v>
      </c>
      <c r="S53" t="n">
        <v>26.8</v>
      </c>
      <c r="T53" t="n">
        <v>2253.88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96.6375520869763</v>
      </c>
      <c r="AB53" t="n">
        <v>132.223762113252</v>
      </c>
      <c r="AC53" t="n">
        <v>119.6045118344141</v>
      </c>
      <c r="AD53" t="n">
        <v>96637.5520869763</v>
      </c>
      <c r="AE53" t="n">
        <v>132223.762113252</v>
      </c>
      <c r="AF53" t="n">
        <v>2.011216258087296e-06</v>
      </c>
      <c r="AG53" t="n">
        <v>0.2316666666666667</v>
      </c>
      <c r="AH53" t="n">
        <v>119604.5118344141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8.985799999999999</v>
      </c>
      <c r="E54" t="n">
        <v>11.13</v>
      </c>
      <c r="F54" t="n">
        <v>7.98</v>
      </c>
      <c r="G54" t="n">
        <v>68.41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106.2</v>
      </c>
      <c r="Q54" t="n">
        <v>596.61</v>
      </c>
      <c r="R54" t="n">
        <v>31.37</v>
      </c>
      <c r="S54" t="n">
        <v>26.8</v>
      </c>
      <c r="T54" t="n">
        <v>2337.45</v>
      </c>
      <c r="U54" t="n">
        <v>0.85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96.45390729014433</v>
      </c>
      <c r="AB54" t="n">
        <v>131.9724912003899</v>
      </c>
      <c r="AC54" t="n">
        <v>119.3772218648145</v>
      </c>
      <c r="AD54" t="n">
        <v>96453.90729014433</v>
      </c>
      <c r="AE54" t="n">
        <v>131972.4912003899</v>
      </c>
      <c r="AF54" t="n">
        <v>2.010500283893739e-06</v>
      </c>
      <c r="AG54" t="n">
        <v>0.231875</v>
      </c>
      <c r="AH54" t="n">
        <v>119377.2218648145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8.993</v>
      </c>
      <c r="E55" t="n">
        <v>11.12</v>
      </c>
      <c r="F55" t="n">
        <v>7.97</v>
      </c>
      <c r="G55" t="n">
        <v>68.34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104.77</v>
      </c>
      <c r="Q55" t="n">
        <v>596.62</v>
      </c>
      <c r="R55" t="n">
        <v>31.04</v>
      </c>
      <c r="S55" t="n">
        <v>26.8</v>
      </c>
      <c r="T55" t="n">
        <v>2171.49</v>
      </c>
      <c r="U55" t="n">
        <v>0.86</v>
      </c>
      <c r="V55" t="n">
        <v>0.96</v>
      </c>
      <c r="W55" t="n">
        <v>0.12</v>
      </c>
      <c r="X55" t="n">
        <v>0.12</v>
      </c>
      <c r="Y55" t="n">
        <v>1</v>
      </c>
      <c r="Z55" t="n">
        <v>10</v>
      </c>
      <c r="AA55" t="n">
        <v>95.47561455029008</v>
      </c>
      <c r="AB55" t="n">
        <v>130.6339479144924</v>
      </c>
      <c r="AC55" t="n">
        <v>118.1664272714654</v>
      </c>
      <c r="AD55" t="n">
        <v>95475.61455029008</v>
      </c>
      <c r="AE55" t="n">
        <v>130633.9479144924</v>
      </c>
      <c r="AF55" t="n">
        <v>2.012111225829242e-06</v>
      </c>
      <c r="AG55" t="n">
        <v>0.2316666666666667</v>
      </c>
      <c r="AH55" t="n">
        <v>118166.4272714653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7.99</v>
      </c>
      <c r="G56" t="n">
        <v>68.45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4</v>
      </c>
      <c r="N56" t="n">
        <v>74.55</v>
      </c>
      <c r="O56" t="n">
        <v>34551.18</v>
      </c>
      <c r="P56" t="n">
        <v>104.4</v>
      </c>
      <c r="Q56" t="n">
        <v>596.64</v>
      </c>
      <c r="R56" t="n">
        <v>31.4</v>
      </c>
      <c r="S56" t="n">
        <v>26.8</v>
      </c>
      <c r="T56" t="n">
        <v>2354.25</v>
      </c>
      <c r="U56" t="n">
        <v>0.85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95.44207612329588</v>
      </c>
      <c r="AB56" t="n">
        <v>130.5880591590679</v>
      </c>
      <c r="AC56" t="n">
        <v>118.1249180744533</v>
      </c>
      <c r="AD56" t="n">
        <v>95442.07612329588</v>
      </c>
      <c r="AE56" t="n">
        <v>130588.0591590679</v>
      </c>
      <c r="AF56" t="n">
        <v>2.009605316151793e-06</v>
      </c>
      <c r="AG56" t="n">
        <v>0.231875</v>
      </c>
      <c r="AH56" t="n">
        <v>118124.9180744533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9.0532</v>
      </c>
      <c r="E57" t="n">
        <v>11.05</v>
      </c>
      <c r="F57" t="n">
        <v>7.95</v>
      </c>
      <c r="G57" t="n">
        <v>79.47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102.55</v>
      </c>
      <c r="Q57" t="n">
        <v>596.66</v>
      </c>
      <c r="R57" t="n">
        <v>30.15</v>
      </c>
      <c r="S57" t="n">
        <v>26.8</v>
      </c>
      <c r="T57" t="n">
        <v>1731.65</v>
      </c>
      <c r="U57" t="n">
        <v>0.89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93.44410671005801</v>
      </c>
      <c r="AB57" t="n">
        <v>127.8543492636877</v>
      </c>
      <c r="AC57" t="n">
        <v>115.6521096147013</v>
      </c>
      <c r="AD57" t="n">
        <v>93444.10671005801</v>
      </c>
      <c r="AE57" t="n">
        <v>127854.3492636876</v>
      </c>
      <c r="AF57" t="n">
        <v>2.025580490345523e-06</v>
      </c>
      <c r="AG57" t="n">
        <v>0.2302083333333333</v>
      </c>
      <c r="AH57" t="n">
        <v>115652.1096147013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9.0618</v>
      </c>
      <c r="E58" t="n">
        <v>11.04</v>
      </c>
      <c r="F58" t="n">
        <v>7.94</v>
      </c>
      <c r="G58" t="n">
        <v>79.37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102.61</v>
      </c>
      <c r="Q58" t="n">
        <v>596.61</v>
      </c>
      <c r="R58" t="n">
        <v>29.67</v>
      </c>
      <c r="S58" t="n">
        <v>26.8</v>
      </c>
      <c r="T58" t="n">
        <v>1491.72</v>
      </c>
      <c r="U58" t="n">
        <v>0.9</v>
      </c>
      <c r="V58" t="n">
        <v>0.97</v>
      </c>
      <c r="W58" t="n">
        <v>0.12</v>
      </c>
      <c r="X58" t="n">
        <v>0.08</v>
      </c>
      <c r="Y58" t="n">
        <v>1</v>
      </c>
      <c r="Z58" t="n">
        <v>10</v>
      </c>
      <c r="AA58" t="n">
        <v>93.35639207504551</v>
      </c>
      <c r="AB58" t="n">
        <v>127.734334230367</v>
      </c>
      <c r="AC58" t="n">
        <v>115.5435486477186</v>
      </c>
      <c r="AD58" t="n">
        <v>93356.3920750455</v>
      </c>
      <c r="AE58" t="n">
        <v>127734.334230367</v>
      </c>
      <c r="AF58" t="n">
        <v>2.027504670990706e-06</v>
      </c>
      <c r="AG58" t="n">
        <v>0.23</v>
      </c>
      <c r="AH58" t="n">
        <v>115543.5486477186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9.054600000000001</v>
      </c>
      <c r="E59" t="n">
        <v>11.04</v>
      </c>
      <c r="F59" t="n">
        <v>7.95</v>
      </c>
      <c r="G59" t="n">
        <v>79.45999999999999</v>
      </c>
      <c r="H59" t="n">
        <v>0.97</v>
      </c>
      <c r="I59" t="n">
        <v>6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102.84</v>
      </c>
      <c r="Q59" t="n">
        <v>596.6900000000001</v>
      </c>
      <c r="R59" t="n">
        <v>30.16</v>
      </c>
      <c r="S59" t="n">
        <v>26.8</v>
      </c>
      <c r="T59" t="n">
        <v>1737.04</v>
      </c>
      <c r="U59" t="n">
        <v>0.89</v>
      </c>
      <c r="V59" t="n">
        <v>0.97</v>
      </c>
      <c r="W59" t="n">
        <v>0.12</v>
      </c>
      <c r="X59" t="n">
        <v>0.09</v>
      </c>
      <c r="Y59" t="n">
        <v>1</v>
      </c>
      <c r="Z59" t="n">
        <v>10</v>
      </c>
      <c r="AA59" t="n">
        <v>93.603457948388</v>
      </c>
      <c r="AB59" t="n">
        <v>128.0723806580511</v>
      </c>
      <c r="AC59" t="n">
        <v>115.8493323987958</v>
      </c>
      <c r="AD59" t="n">
        <v>93603.45794838799</v>
      </c>
      <c r="AE59" t="n">
        <v>128072.3806580511</v>
      </c>
      <c r="AF59" t="n">
        <v>2.025893729055204e-06</v>
      </c>
      <c r="AG59" t="n">
        <v>0.23</v>
      </c>
      <c r="AH59" t="n">
        <v>115849.3323987958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9.032500000000001</v>
      </c>
      <c r="E60" t="n">
        <v>11.07</v>
      </c>
      <c r="F60" t="n">
        <v>7.97</v>
      </c>
      <c r="G60" t="n">
        <v>79.73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103.27</v>
      </c>
      <c r="Q60" t="n">
        <v>596.61</v>
      </c>
      <c r="R60" t="n">
        <v>31.03</v>
      </c>
      <c r="S60" t="n">
        <v>26.8</v>
      </c>
      <c r="T60" t="n">
        <v>2173.73</v>
      </c>
      <c r="U60" t="n">
        <v>0.86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94.16137757458668</v>
      </c>
      <c r="AB60" t="n">
        <v>128.8357509042925</v>
      </c>
      <c r="AC60" t="n">
        <v>116.539847660133</v>
      </c>
      <c r="AD60" t="n">
        <v>94161.37757458667</v>
      </c>
      <c r="AE60" t="n">
        <v>128835.7509042925</v>
      </c>
      <c r="AF60" t="n">
        <v>2.020949032280954e-06</v>
      </c>
      <c r="AG60" t="n">
        <v>0.230625</v>
      </c>
      <c r="AH60" t="n">
        <v>116539.847660133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9.0434</v>
      </c>
      <c r="E61" t="n">
        <v>11.06</v>
      </c>
      <c r="F61" t="n">
        <v>7.96</v>
      </c>
      <c r="G61" t="n">
        <v>79.59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1</v>
      </c>
      <c r="N61" t="n">
        <v>75.76000000000001</v>
      </c>
      <c r="O61" t="n">
        <v>34854.15</v>
      </c>
      <c r="P61" t="n">
        <v>103.24</v>
      </c>
      <c r="Q61" t="n">
        <v>596.61</v>
      </c>
      <c r="R61" t="n">
        <v>30.43</v>
      </c>
      <c r="S61" t="n">
        <v>26.8</v>
      </c>
      <c r="T61" t="n">
        <v>1870.79</v>
      </c>
      <c r="U61" t="n">
        <v>0.88</v>
      </c>
      <c r="V61" t="n">
        <v>0.96</v>
      </c>
      <c r="W61" t="n">
        <v>0.12</v>
      </c>
      <c r="X61" t="n">
        <v>0.11</v>
      </c>
      <c r="Y61" t="n">
        <v>1</v>
      </c>
      <c r="Z61" t="n">
        <v>10</v>
      </c>
      <c r="AA61" t="n">
        <v>93.99536868705276</v>
      </c>
      <c r="AB61" t="n">
        <v>128.6086102205735</v>
      </c>
      <c r="AC61" t="n">
        <v>116.3343849644742</v>
      </c>
      <c r="AD61" t="n">
        <v>93995.36868705276</v>
      </c>
      <c r="AE61" t="n">
        <v>128608.6102205735</v>
      </c>
      <c r="AF61" t="n">
        <v>2.023387819377756e-06</v>
      </c>
      <c r="AG61" t="n">
        <v>0.2304166666666667</v>
      </c>
      <c r="AH61" t="n">
        <v>116334.3849644742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9.043900000000001</v>
      </c>
      <c r="E62" t="n">
        <v>11.06</v>
      </c>
      <c r="F62" t="n">
        <v>7.96</v>
      </c>
      <c r="G62" t="n">
        <v>79.59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0</v>
      </c>
      <c r="N62" t="n">
        <v>76</v>
      </c>
      <c r="O62" t="n">
        <v>34915.03</v>
      </c>
      <c r="P62" t="n">
        <v>103.39</v>
      </c>
      <c r="Q62" t="n">
        <v>596.61</v>
      </c>
      <c r="R62" t="n">
        <v>30.35</v>
      </c>
      <c r="S62" t="n">
        <v>26.8</v>
      </c>
      <c r="T62" t="n">
        <v>1832.19</v>
      </c>
      <c r="U62" t="n">
        <v>0.88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94.08057652975047</v>
      </c>
      <c r="AB62" t="n">
        <v>128.7251953500572</v>
      </c>
      <c r="AC62" t="n">
        <v>116.4398433728282</v>
      </c>
      <c r="AD62" t="n">
        <v>94080.57652975047</v>
      </c>
      <c r="AE62" t="n">
        <v>128725.1953500572</v>
      </c>
      <c r="AF62" t="n">
        <v>2.023499690345499e-06</v>
      </c>
      <c r="AG62" t="n">
        <v>0.2304166666666667</v>
      </c>
      <c r="AH62" t="n">
        <v>116439.8433728282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7.0788</v>
      </c>
      <c r="E2" t="n">
        <v>14.13</v>
      </c>
      <c r="F2" t="n">
        <v>9.44</v>
      </c>
      <c r="G2" t="n">
        <v>7.17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108.65</v>
      </c>
      <c r="Q2" t="n">
        <v>596.7</v>
      </c>
      <c r="R2" t="n">
        <v>76.70999999999999</v>
      </c>
      <c r="S2" t="n">
        <v>26.8</v>
      </c>
      <c r="T2" t="n">
        <v>24646.65</v>
      </c>
      <c r="U2" t="n">
        <v>0.35</v>
      </c>
      <c r="V2" t="n">
        <v>0.8100000000000001</v>
      </c>
      <c r="W2" t="n">
        <v>0.23</v>
      </c>
      <c r="X2" t="n">
        <v>1.58</v>
      </c>
      <c r="Y2" t="n">
        <v>1</v>
      </c>
      <c r="Z2" t="n">
        <v>10</v>
      </c>
      <c r="AA2" t="n">
        <v>121.8369033268525</v>
      </c>
      <c r="AB2" t="n">
        <v>166.7026261965488</v>
      </c>
      <c r="AC2" t="n">
        <v>150.7927615210018</v>
      </c>
      <c r="AD2" t="n">
        <v>121836.9033268525</v>
      </c>
      <c r="AE2" t="n">
        <v>166702.6261965488</v>
      </c>
      <c r="AF2" t="n">
        <v>1.725515320579872e-06</v>
      </c>
      <c r="AG2" t="n">
        <v>0.294375</v>
      </c>
      <c r="AH2" t="n">
        <v>150792.7615210018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7.5686</v>
      </c>
      <c r="E3" t="n">
        <v>13.21</v>
      </c>
      <c r="F3" t="n">
        <v>9.07</v>
      </c>
      <c r="G3" t="n">
        <v>8.92</v>
      </c>
      <c r="H3" t="n">
        <v>0.15</v>
      </c>
      <c r="I3" t="n">
        <v>61</v>
      </c>
      <c r="J3" t="n">
        <v>150.78</v>
      </c>
      <c r="K3" t="n">
        <v>49.1</v>
      </c>
      <c r="L3" t="n">
        <v>1.25</v>
      </c>
      <c r="M3" t="n">
        <v>59</v>
      </c>
      <c r="N3" t="n">
        <v>25.44</v>
      </c>
      <c r="O3" t="n">
        <v>18830.65</v>
      </c>
      <c r="P3" t="n">
        <v>103.56</v>
      </c>
      <c r="Q3" t="n">
        <v>596.8</v>
      </c>
      <c r="R3" t="n">
        <v>65.15000000000001</v>
      </c>
      <c r="S3" t="n">
        <v>26.8</v>
      </c>
      <c r="T3" t="n">
        <v>18957.71</v>
      </c>
      <c r="U3" t="n">
        <v>0.41</v>
      </c>
      <c r="V3" t="n">
        <v>0.85</v>
      </c>
      <c r="W3" t="n">
        <v>0.21</v>
      </c>
      <c r="X3" t="n">
        <v>1.22</v>
      </c>
      <c r="Y3" t="n">
        <v>1</v>
      </c>
      <c r="Z3" t="n">
        <v>10</v>
      </c>
      <c r="AA3" t="n">
        <v>109.0968372823939</v>
      </c>
      <c r="AB3" t="n">
        <v>149.2711057824831</v>
      </c>
      <c r="AC3" t="n">
        <v>135.0248809499563</v>
      </c>
      <c r="AD3" t="n">
        <v>109096.8372823939</v>
      </c>
      <c r="AE3" t="n">
        <v>149271.1057824831</v>
      </c>
      <c r="AF3" t="n">
        <v>1.844908071331414e-06</v>
      </c>
      <c r="AG3" t="n">
        <v>0.2752083333333333</v>
      </c>
      <c r="AH3" t="n">
        <v>135024.8809499563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7.9398</v>
      </c>
      <c r="E4" t="n">
        <v>12.59</v>
      </c>
      <c r="F4" t="n">
        <v>8.82</v>
      </c>
      <c r="G4" t="n">
        <v>10.8</v>
      </c>
      <c r="H4" t="n">
        <v>0.18</v>
      </c>
      <c r="I4" t="n">
        <v>49</v>
      </c>
      <c r="J4" t="n">
        <v>151.13</v>
      </c>
      <c r="K4" t="n">
        <v>49.1</v>
      </c>
      <c r="L4" t="n">
        <v>1.5</v>
      </c>
      <c r="M4" t="n">
        <v>47</v>
      </c>
      <c r="N4" t="n">
        <v>25.54</v>
      </c>
      <c r="O4" t="n">
        <v>18873.58</v>
      </c>
      <c r="P4" t="n">
        <v>99.81</v>
      </c>
      <c r="Q4" t="n">
        <v>596.73</v>
      </c>
      <c r="R4" t="n">
        <v>57.34</v>
      </c>
      <c r="S4" t="n">
        <v>26.8</v>
      </c>
      <c r="T4" t="n">
        <v>15111.43</v>
      </c>
      <c r="U4" t="n">
        <v>0.47</v>
      </c>
      <c r="V4" t="n">
        <v>0.87</v>
      </c>
      <c r="W4" t="n">
        <v>0.19</v>
      </c>
      <c r="X4" t="n">
        <v>0.97</v>
      </c>
      <c r="Y4" t="n">
        <v>1</v>
      </c>
      <c r="Z4" t="n">
        <v>10</v>
      </c>
      <c r="AA4" t="n">
        <v>100.6643982802429</v>
      </c>
      <c r="AB4" t="n">
        <v>137.7334707267926</v>
      </c>
      <c r="AC4" t="n">
        <v>124.5883815908047</v>
      </c>
      <c r="AD4" t="n">
        <v>100664.398280243</v>
      </c>
      <c r="AE4" t="n">
        <v>137733.4707267926</v>
      </c>
      <c r="AF4" t="n">
        <v>1.935391103342383e-06</v>
      </c>
      <c r="AG4" t="n">
        <v>0.2622916666666666</v>
      </c>
      <c r="AH4" t="n">
        <v>124588.3815908047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8.218400000000001</v>
      </c>
      <c r="E5" t="n">
        <v>12.17</v>
      </c>
      <c r="F5" t="n">
        <v>8.640000000000001</v>
      </c>
      <c r="G5" t="n">
        <v>12.64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39</v>
      </c>
      <c r="N5" t="n">
        <v>25.64</v>
      </c>
      <c r="O5" t="n">
        <v>18916.54</v>
      </c>
      <c r="P5" t="n">
        <v>96.84999999999999</v>
      </c>
      <c r="Q5" t="n">
        <v>596.65</v>
      </c>
      <c r="R5" t="n">
        <v>51.55</v>
      </c>
      <c r="S5" t="n">
        <v>26.8</v>
      </c>
      <c r="T5" t="n">
        <v>12257.36</v>
      </c>
      <c r="U5" t="n">
        <v>0.52</v>
      </c>
      <c r="V5" t="n">
        <v>0.89</v>
      </c>
      <c r="W5" t="n">
        <v>0.17</v>
      </c>
      <c r="X5" t="n">
        <v>0.79</v>
      </c>
      <c r="Y5" t="n">
        <v>1</v>
      </c>
      <c r="Z5" t="n">
        <v>10</v>
      </c>
      <c r="AA5" t="n">
        <v>94.76503570982891</v>
      </c>
      <c r="AB5" t="n">
        <v>129.6617025964479</v>
      </c>
      <c r="AC5" t="n">
        <v>117.2869716820199</v>
      </c>
      <c r="AD5" t="n">
        <v>94765.03570982891</v>
      </c>
      <c r="AE5" t="n">
        <v>129661.7025964479</v>
      </c>
      <c r="AF5" t="n">
        <v>2.003302128984237e-06</v>
      </c>
      <c r="AG5" t="n">
        <v>0.2535416666666667</v>
      </c>
      <c r="AH5" t="n">
        <v>117286.9716820199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8.468999999999999</v>
      </c>
      <c r="E6" t="n">
        <v>11.81</v>
      </c>
      <c r="F6" t="n">
        <v>8.460000000000001</v>
      </c>
      <c r="G6" t="n">
        <v>14.51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94.02</v>
      </c>
      <c r="Q6" t="n">
        <v>596.67</v>
      </c>
      <c r="R6" t="n">
        <v>46.5</v>
      </c>
      <c r="S6" t="n">
        <v>26.8</v>
      </c>
      <c r="T6" t="n">
        <v>9762.780000000001</v>
      </c>
      <c r="U6" t="n">
        <v>0.58</v>
      </c>
      <c r="V6" t="n">
        <v>0.91</v>
      </c>
      <c r="W6" t="n">
        <v>0.15</v>
      </c>
      <c r="X6" t="n">
        <v>0.61</v>
      </c>
      <c r="Y6" t="n">
        <v>1</v>
      </c>
      <c r="Z6" t="n">
        <v>10</v>
      </c>
      <c r="AA6" t="n">
        <v>89.62520405436513</v>
      </c>
      <c r="AB6" t="n">
        <v>122.6291581720767</v>
      </c>
      <c r="AC6" t="n">
        <v>110.9256034272703</v>
      </c>
      <c r="AD6" t="n">
        <v>89625.20405436512</v>
      </c>
      <c r="AE6" t="n">
        <v>122629.1581720767</v>
      </c>
      <c r="AF6" t="n">
        <v>2.064387925918366e-06</v>
      </c>
      <c r="AG6" t="n">
        <v>0.2460416666666667</v>
      </c>
      <c r="AH6" t="n">
        <v>110925.6034272703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8.5365</v>
      </c>
      <c r="E7" t="n">
        <v>11.71</v>
      </c>
      <c r="F7" t="n">
        <v>8.49</v>
      </c>
      <c r="G7" t="n">
        <v>16.43</v>
      </c>
      <c r="H7" t="n">
        <v>0.26</v>
      </c>
      <c r="I7" t="n">
        <v>31</v>
      </c>
      <c r="J7" t="n">
        <v>152.18</v>
      </c>
      <c r="K7" t="n">
        <v>49.1</v>
      </c>
      <c r="L7" t="n">
        <v>2.25</v>
      </c>
      <c r="M7" t="n">
        <v>29</v>
      </c>
      <c r="N7" t="n">
        <v>25.83</v>
      </c>
      <c r="O7" t="n">
        <v>19002.56</v>
      </c>
      <c r="P7" t="n">
        <v>93.59</v>
      </c>
      <c r="Q7" t="n">
        <v>596.6799999999999</v>
      </c>
      <c r="R7" t="n">
        <v>47.29</v>
      </c>
      <c r="S7" t="n">
        <v>26.8</v>
      </c>
      <c r="T7" t="n">
        <v>10176.36</v>
      </c>
      <c r="U7" t="n">
        <v>0.57</v>
      </c>
      <c r="V7" t="n">
        <v>0.9</v>
      </c>
      <c r="W7" t="n">
        <v>0.16</v>
      </c>
      <c r="X7" t="n">
        <v>0.64</v>
      </c>
      <c r="Y7" t="n">
        <v>1</v>
      </c>
      <c r="Z7" t="n">
        <v>10</v>
      </c>
      <c r="AA7" t="n">
        <v>88.74826123516638</v>
      </c>
      <c r="AB7" t="n">
        <v>121.4292863188629</v>
      </c>
      <c r="AC7" t="n">
        <v>109.8402456596961</v>
      </c>
      <c r="AD7" t="n">
        <v>88748.26123516638</v>
      </c>
      <c r="AE7" t="n">
        <v>121429.2863188629</v>
      </c>
      <c r="AF7" t="n">
        <v>2.080841602267344e-06</v>
      </c>
      <c r="AG7" t="n">
        <v>0.2439583333333334</v>
      </c>
      <c r="AH7" t="n">
        <v>109840.2456596961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8.665100000000001</v>
      </c>
      <c r="E8" t="n">
        <v>11.54</v>
      </c>
      <c r="F8" t="n">
        <v>8.41</v>
      </c>
      <c r="G8" t="n">
        <v>18.02</v>
      </c>
      <c r="H8" t="n">
        <v>0.29</v>
      </c>
      <c r="I8" t="n">
        <v>28</v>
      </c>
      <c r="J8" t="n">
        <v>152.53</v>
      </c>
      <c r="K8" t="n">
        <v>49.1</v>
      </c>
      <c r="L8" t="n">
        <v>2.5</v>
      </c>
      <c r="M8" t="n">
        <v>26</v>
      </c>
      <c r="N8" t="n">
        <v>25.93</v>
      </c>
      <c r="O8" t="n">
        <v>19045.63</v>
      </c>
      <c r="P8" t="n">
        <v>91.73999999999999</v>
      </c>
      <c r="Q8" t="n">
        <v>596.72</v>
      </c>
      <c r="R8" t="n">
        <v>44.65</v>
      </c>
      <c r="S8" t="n">
        <v>26.8</v>
      </c>
      <c r="T8" t="n">
        <v>8871.440000000001</v>
      </c>
      <c r="U8" t="n">
        <v>0.6</v>
      </c>
      <c r="V8" t="n">
        <v>0.91</v>
      </c>
      <c r="W8" t="n">
        <v>0.15</v>
      </c>
      <c r="X8" t="n">
        <v>0.55</v>
      </c>
      <c r="Y8" t="n">
        <v>1</v>
      </c>
      <c r="Z8" t="n">
        <v>10</v>
      </c>
      <c r="AA8" t="n">
        <v>86.0481624175776</v>
      </c>
      <c r="AB8" t="n">
        <v>117.734891996687</v>
      </c>
      <c r="AC8" t="n">
        <v>106.4984391465125</v>
      </c>
      <c r="AD8" t="n">
        <v>86048.16241757759</v>
      </c>
      <c r="AE8" t="n">
        <v>117734.891996687</v>
      </c>
      <c r="AF8" t="n">
        <v>2.112188902689248e-06</v>
      </c>
      <c r="AG8" t="n">
        <v>0.2404166666666666</v>
      </c>
      <c r="AH8" t="n">
        <v>106498.4391465125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8.7852</v>
      </c>
      <c r="E9" t="n">
        <v>11.38</v>
      </c>
      <c r="F9" t="n">
        <v>8.34</v>
      </c>
      <c r="G9" t="n">
        <v>20.02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90.27</v>
      </c>
      <c r="Q9" t="n">
        <v>596.65</v>
      </c>
      <c r="R9" t="n">
        <v>42.48</v>
      </c>
      <c r="S9" t="n">
        <v>26.8</v>
      </c>
      <c r="T9" t="n">
        <v>7802.45</v>
      </c>
      <c r="U9" t="n">
        <v>0.63</v>
      </c>
      <c r="V9" t="n">
        <v>0.92</v>
      </c>
      <c r="W9" t="n">
        <v>0.15</v>
      </c>
      <c r="X9" t="n">
        <v>0.49</v>
      </c>
      <c r="Y9" t="n">
        <v>1</v>
      </c>
      <c r="Z9" t="n">
        <v>10</v>
      </c>
      <c r="AA9" t="n">
        <v>83.77134910234651</v>
      </c>
      <c r="AB9" t="n">
        <v>114.619655572875</v>
      </c>
      <c r="AC9" t="n">
        <v>103.6805165147264</v>
      </c>
      <c r="AD9" t="n">
        <v>83771.3491023465</v>
      </c>
      <c r="AE9" t="n">
        <v>114619.655572875</v>
      </c>
      <c r="AF9" t="n">
        <v>2.141464258682021e-06</v>
      </c>
      <c r="AG9" t="n">
        <v>0.2370833333333333</v>
      </c>
      <c r="AH9" t="n">
        <v>103680.5165147264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8.8668</v>
      </c>
      <c r="E10" t="n">
        <v>11.28</v>
      </c>
      <c r="F10" t="n">
        <v>8.300000000000001</v>
      </c>
      <c r="G10" t="n">
        <v>21.65</v>
      </c>
      <c r="H10" t="n">
        <v>0.35</v>
      </c>
      <c r="I10" t="n">
        <v>23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88.70999999999999</v>
      </c>
      <c r="Q10" t="n">
        <v>596.63</v>
      </c>
      <c r="R10" t="n">
        <v>41.28</v>
      </c>
      <c r="S10" t="n">
        <v>26.8</v>
      </c>
      <c r="T10" t="n">
        <v>7214.32</v>
      </c>
      <c r="U10" t="n">
        <v>0.65</v>
      </c>
      <c r="V10" t="n">
        <v>0.92</v>
      </c>
      <c r="W10" t="n">
        <v>0.14</v>
      </c>
      <c r="X10" t="n">
        <v>0.45</v>
      </c>
      <c r="Y10" t="n">
        <v>1</v>
      </c>
      <c r="Z10" t="n">
        <v>10</v>
      </c>
      <c r="AA10" t="n">
        <v>81.9383557856478</v>
      </c>
      <c r="AB10" t="n">
        <v>112.1116732510112</v>
      </c>
      <c r="AC10" t="n">
        <v>101.4118925056852</v>
      </c>
      <c r="AD10" t="n">
        <v>81938.3557856478</v>
      </c>
      <c r="AE10" t="n">
        <v>112111.6732510112</v>
      </c>
      <c r="AF10" t="n">
        <v>2.161354925201673e-06</v>
      </c>
      <c r="AG10" t="n">
        <v>0.235</v>
      </c>
      <c r="AH10" t="n">
        <v>101411.8925056852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8.9503</v>
      </c>
      <c r="E11" t="n">
        <v>11.17</v>
      </c>
      <c r="F11" t="n">
        <v>8.25</v>
      </c>
      <c r="G11" t="n">
        <v>23.58</v>
      </c>
      <c r="H11" t="n">
        <v>0.37</v>
      </c>
      <c r="I11" t="n">
        <v>21</v>
      </c>
      <c r="J11" t="n">
        <v>153.58</v>
      </c>
      <c r="K11" t="n">
        <v>49.1</v>
      </c>
      <c r="L11" t="n">
        <v>3.25</v>
      </c>
      <c r="M11" t="n">
        <v>19</v>
      </c>
      <c r="N11" t="n">
        <v>26.23</v>
      </c>
      <c r="O11" t="n">
        <v>19175.02</v>
      </c>
      <c r="P11" t="n">
        <v>87.47</v>
      </c>
      <c r="Q11" t="n">
        <v>596.6799999999999</v>
      </c>
      <c r="R11" t="n">
        <v>39.7</v>
      </c>
      <c r="S11" t="n">
        <v>26.8</v>
      </c>
      <c r="T11" t="n">
        <v>6434.39</v>
      </c>
      <c r="U11" t="n">
        <v>0.67</v>
      </c>
      <c r="V11" t="n">
        <v>0.93</v>
      </c>
      <c r="W11" t="n">
        <v>0.14</v>
      </c>
      <c r="X11" t="n">
        <v>0.4</v>
      </c>
      <c r="Y11" t="n">
        <v>1</v>
      </c>
      <c r="Z11" t="n">
        <v>10</v>
      </c>
      <c r="AA11" t="n">
        <v>80.28616576437967</v>
      </c>
      <c r="AB11" t="n">
        <v>109.8510739744338</v>
      </c>
      <c r="AC11" t="n">
        <v>99.36704165129258</v>
      </c>
      <c r="AD11" t="n">
        <v>80286.16576437968</v>
      </c>
      <c r="AE11" t="n">
        <v>109851.0739744338</v>
      </c>
      <c r="AF11" t="n">
        <v>2.181708732240779e-06</v>
      </c>
      <c r="AG11" t="n">
        <v>0.2327083333333333</v>
      </c>
      <c r="AH11" t="n">
        <v>99367.04165129259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9.0648</v>
      </c>
      <c r="E12" t="n">
        <v>11.03</v>
      </c>
      <c r="F12" t="n">
        <v>8.17</v>
      </c>
      <c r="G12" t="n">
        <v>25.81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17</v>
      </c>
      <c r="N12" t="n">
        <v>26.33</v>
      </c>
      <c r="O12" t="n">
        <v>19218.22</v>
      </c>
      <c r="P12" t="n">
        <v>85.63</v>
      </c>
      <c r="Q12" t="n">
        <v>596.65</v>
      </c>
      <c r="R12" t="n">
        <v>36.98</v>
      </c>
      <c r="S12" t="n">
        <v>26.8</v>
      </c>
      <c r="T12" t="n">
        <v>5082.57</v>
      </c>
      <c r="U12" t="n">
        <v>0.72</v>
      </c>
      <c r="V12" t="n">
        <v>0.9399999999999999</v>
      </c>
      <c r="W12" t="n">
        <v>0.14</v>
      </c>
      <c r="X12" t="n">
        <v>0.32</v>
      </c>
      <c r="Y12" t="n">
        <v>1</v>
      </c>
      <c r="Z12" t="n">
        <v>10</v>
      </c>
      <c r="AA12" t="n">
        <v>77.95330617981566</v>
      </c>
      <c r="AB12" t="n">
        <v>106.6591525723337</v>
      </c>
      <c r="AC12" t="n">
        <v>96.47975274791806</v>
      </c>
      <c r="AD12" t="n">
        <v>77953.30617981566</v>
      </c>
      <c r="AE12" t="n">
        <v>106659.1525723337</v>
      </c>
      <c r="AF12" t="n">
        <v>2.209619042492007e-06</v>
      </c>
      <c r="AG12" t="n">
        <v>0.2297916666666666</v>
      </c>
      <c r="AH12" t="n">
        <v>96479.75274791806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9.051399999999999</v>
      </c>
      <c r="E13" t="n">
        <v>11.05</v>
      </c>
      <c r="F13" t="n">
        <v>8.220000000000001</v>
      </c>
      <c r="G13" t="n">
        <v>27.41</v>
      </c>
      <c r="H13" t="n">
        <v>0.43</v>
      </c>
      <c r="I13" t="n">
        <v>18</v>
      </c>
      <c r="J13" t="n">
        <v>154.28</v>
      </c>
      <c r="K13" t="n">
        <v>49.1</v>
      </c>
      <c r="L13" t="n">
        <v>3.75</v>
      </c>
      <c r="M13" t="n">
        <v>16</v>
      </c>
      <c r="N13" t="n">
        <v>26.43</v>
      </c>
      <c r="O13" t="n">
        <v>19261.45</v>
      </c>
      <c r="P13" t="n">
        <v>85.28</v>
      </c>
      <c r="Q13" t="n">
        <v>596.61</v>
      </c>
      <c r="R13" t="n">
        <v>38.82</v>
      </c>
      <c r="S13" t="n">
        <v>26.8</v>
      </c>
      <c r="T13" t="n">
        <v>6009.29</v>
      </c>
      <c r="U13" t="n">
        <v>0.6899999999999999</v>
      </c>
      <c r="V13" t="n">
        <v>0.93</v>
      </c>
      <c r="W13" t="n">
        <v>0.14</v>
      </c>
      <c r="X13" t="n">
        <v>0.37</v>
      </c>
      <c r="Y13" t="n">
        <v>1</v>
      </c>
      <c r="Z13" t="n">
        <v>10</v>
      </c>
      <c r="AA13" t="n">
        <v>78.00316235997542</v>
      </c>
      <c r="AB13" t="n">
        <v>106.7273679975277</v>
      </c>
      <c r="AC13" t="n">
        <v>96.54145778867249</v>
      </c>
      <c r="AD13" t="n">
        <v>78003.16235997542</v>
      </c>
      <c r="AE13" t="n">
        <v>106727.3679975277</v>
      </c>
      <c r="AF13" t="n">
        <v>2.206352683039025e-06</v>
      </c>
      <c r="AG13" t="n">
        <v>0.2302083333333333</v>
      </c>
      <c r="AH13" t="n">
        <v>96541.45778867249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9.1501</v>
      </c>
      <c r="E14" t="n">
        <v>10.93</v>
      </c>
      <c r="F14" t="n">
        <v>8.16</v>
      </c>
      <c r="G14" t="n">
        <v>30.61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83.56</v>
      </c>
      <c r="Q14" t="n">
        <v>596.63</v>
      </c>
      <c r="R14" t="n">
        <v>36.99</v>
      </c>
      <c r="S14" t="n">
        <v>26.8</v>
      </c>
      <c r="T14" t="n">
        <v>5100.81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75.98186305384823</v>
      </c>
      <c r="AB14" t="n">
        <v>103.961737113454</v>
      </c>
      <c r="AC14" t="n">
        <v>94.03977483458657</v>
      </c>
      <c r="AD14" t="n">
        <v>75981.86305384822</v>
      </c>
      <c r="AE14" t="n">
        <v>103961.737113454</v>
      </c>
      <c r="AF14" t="n">
        <v>2.230411614233752e-06</v>
      </c>
      <c r="AG14" t="n">
        <v>0.2277083333333333</v>
      </c>
      <c r="AH14" t="n">
        <v>94039.77483458657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9.195600000000001</v>
      </c>
      <c r="E15" t="n">
        <v>10.87</v>
      </c>
      <c r="F15" t="n">
        <v>8.140000000000001</v>
      </c>
      <c r="G15" t="n">
        <v>32.56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82.53</v>
      </c>
      <c r="Q15" t="n">
        <v>596.63</v>
      </c>
      <c r="R15" t="n">
        <v>36.23</v>
      </c>
      <c r="S15" t="n">
        <v>26.8</v>
      </c>
      <c r="T15" t="n">
        <v>4729.11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74.94605524520215</v>
      </c>
      <c r="AB15" t="n">
        <v>102.5444991730497</v>
      </c>
      <c r="AC15" t="n">
        <v>92.75779609410813</v>
      </c>
      <c r="AD15" t="n">
        <v>74946.05524520215</v>
      </c>
      <c r="AE15" t="n">
        <v>102544.4991730497</v>
      </c>
      <c r="AF15" t="n">
        <v>2.241502610883803e-06</v>
      </c>
      <c r="AG15" t="n">
        <v>0.2264583333333333</v>
      </c>
      <c r="AH15" t="n">
        <v>92757.79609410813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9.249700000000001</v>
      </c>
      <c r="E16" t="n">
        <v>10.81</v>
      </c>
      <c r="F16" t="n">
        <v>8.109999999999999</v>
      </c>
      <c r="G16" t="n">
        <v>34.74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81.18000000000001</v>
      </c>
      <c r="Q16" t="n">
        <v>596.66</v>
      </c>
      <c r="R16" t="n">
        <v>35.1</v>
      </c>
      <c r="S16" t="n">
        <v>26.8</v>
      </c>
      <c r="T16" t="n">
        <v>4168.31</v>
      </c>
      <c r="U16" t="n">
        <v>0.76</v>
      </c>
      <c r="V16" t="n">
        <v>0.95</v>
      </c>
      <c r="W16" t="n">
        <v>0.13</v>
      </c>
      <c r="X16" t="n">
        <v>0.25</v>
      </c>
      <c r="Y16" t="n">
        <v>1</v>
      </c>
      <c r="Z16" t="n">
        <v>10</v>
      </c>
      <c r="AA16" t="n">
        <v>73.63699970322223</v>
      </c>
      <c r="AB16" t="n">
        <v>100.7533916290591</v>
      </c>
      <c r="AC16" t="n">
        <v>91.13762934028014</v>
      </c>
      <c r="AD16" t="n">
        <v>73636.99970322223</v>
      </c>
      <c r="AE16" t="n">
        <v>100753.3916290591</v>
      </c>
      <c r="AF16" t="n">
        <v>2.254689927779799e-06</v>
      </c>
      <c r="AG16" t="n">
        <v>0.2252083333333333</v>
      </c>
      <c r="AH16" t="n">
        <v>91137.62934028014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9.291499999999999</v>
      </c>
      <c r="E17" t="n">
        <v>10.76</v>
      </c>
      <c r="F17" t="n">
        <v>8.09</v>
      </c>
      <c r="G17" t="n">
        <v>37.33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79.47</v>
      </c>
      <c r="Q17" t="n">
        <v>596.64</v>
      </c>
      <c r="R17" t="n">
        <v>34.51</v>
      </c>
      <c r="S17" t="n">
        <v>26.8</v>
      </c>
      <c r="T17" t="n">
        <v>3875.8</v>
      </c>
      <c r="U17" t="n">
        <v>0.78</v>
      </c>
      <c r="V17" t="n">
        <v>0.95</v>
      </c>
      <c r="W17" t="n">
        <v>0.13</v>
      </c>
      <c r="X17" t="n">
        <v>0.24</v>
      </c>
      <c r="Y17" t="n">
        <v>1</v>
      </c>
      <c r="Z17" t="n">
        <v>10</v>
      </c>
      <c r="AA17" t="n">
        <v>72.25414661422741</v>
      </c>
      <c r="AB17" t="n">
        <v>98.86131102552469</v>
      </c>
      <c r="AC17" t="n">
        <v>89.42612625399468</v>
      </c>
      <c r="AD17" t="n">
        <v>72254.14661422741</v>
      </c>
      <c r="AE17" t="n">
        <v>98861.31102552469</v>
      </c>
      <c r="AF17" t="n">
        <v>2.264879019207758e-06</v>
      </c>
      <c r="AG17" t="n">
        <v>0.2241666666666667</v>
      </c>
      <c r="AH17" t="n">
        <v>89426.12625399468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9.322800000000001</v>
      </c>
      <c r="E18" t="n">
        <v>10.73</v>
      </c>
      <c r="F18" t="n">
        <v>8.050000000000001</v>
      </c>
      <c r="G18" t="n">
        <v>37.17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78.43000000000001</v>
      </c>
      <c r="Q18" t="n">
        <v>596.64</v>
      </c>
      <c r="R18" t="n">
        <v>33.53</v>
      </c>
      <c r="S18" t="n">
        <v>26.8</v>
      </c>
      <c r="T18" t="n">
        <v>3386.09</v>
      </c>
      <c r="U18" t="n">
        <v>0.8</v>
      </c>
      <c r="V18" t="n">
        <v>0.95</v>
      </c>
      <c r="W18" t="n">
        <v>0.12</v>
      </c>
      <c r="X18" t="n">
        <v>0.2</v>
      </c>
      <c r="Y18" t="n">
        <v>1</v>
      </c>
      <c r="Z18" t="n">
        <v>10</v>
      </c>
      <c r="AA18" t="n">
        <v>71.29631968274656</v>
      </c>
      <c r="AB18" t="n">
        <v>97.55076996153133</v>
      </c>
      <c r="AC18" t="n">
        <v>88.24066138979248</v>
      </c>
      <c r="AD18" t="n">
        <v>71296.31968274656</v>
      </c>
      <c r="AE18" t="n">
        <v>97550.76996153133</v>
      </c>
      <c r="AF18" t="n">
        <v>2.272508649870321e-06</v>
      </c>
      <c r="AG18" t="n">
        <v>0.2235416666666667</v>
      </c>
      <c r="AH18" t="n">
        <v>88240.66138979248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9.325699999999999</v>
      </c>
      <c r="E19" t="n">
        <v>10.72</v>
      </c>
      <c r="F19" t="n">
        <v>8.08</v>
      </c>
      <c r="G19" t="n">
        <v>40.4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77.7</v>
      </c>
      <c r="Q19" t="n">
        <v>596.61</v>
      </c>
      <c r="R19" t="n">
        <v>34.28</v>
      </c>
      <c r="S19" t="n">
        <v>26.8</v>
      </c>
      <c r="T19" t="n">
        <v>3766.17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70.93370607463389</v>
      </c>
      <c r="AB19" t="n">
        <v>97.05462602552851</v>
      </c>
      <c r="AC19" t="n">
        <v>87.79186873469921</v>
      </c>
      <c r="AD19" t="n">
        <v>70933.70607463388</v>
      </c>
      <c r="AE19" t="n">
        <v>97054.6260255285</v>
      </c>
      <c r="AF19" t="n">
        <v>2.273215548557906e-06</v>
      </c>
      <c r="AG19" t="n">
        <v>0.2233333333333334</v>
      </c>
      <c r="AH19" t="n">
        <v>87791.86873469921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9.3721</v>
      </c>
      <c r="E20" t="n">
        <v>10.67</v>
      </c>
      <c r="F20" t="n">
        <v>8.06</v>
      </c>
      <c r="G20" t="n">
        <v>43.95</v>
      </c>
      <c r="H20" t="n">
        <v>0.62</v>
      </c>
      <c r="I20" t="n">
        <v>11</v>
      </c>
      <c r="J20" t="n">
        <v>156.74</v>
      </c>
      <c r="K20" t="n">
        <v>49.1</v>
      </c>
      <c r="L20" t="n">
        <v>5.5</v>
      </c>
      <c r="M20" t="n">
        <v>9</v>
      </c>
      <c r="N20" t="n">
        <v>27.14</v>
      </c>
      <c r="O20" t="n">
        <v>19565.07</v>
      </c>
      <c r="P20" t="n">
        <v>76.19</v>
      </c>
      <c r="Q20" t="n">
        <v>596.61</v>
      </c>
      <c r="R20" t="n">
        <v>33.61</v>
      </c>
      <c r="S20" t="n">
        <v>26.8</v>
      </c>
      <c r="T20" t="n">
        <v>3437.53</v>
      </c>
      <c r="U20" t="n">
        <v>0.8</v>
      </c>
      <c r="V20" t="n">
        <v>0.95</v>
      </c>
      <c r="W20" t="n">
        <v>0.13</v>
      </c>
      <c r="X20" t="n">
        <v>0.2</v>
      </c>
      <c r="Y20" t="n">
        <v>1</v>
      </c>
      <c r="Z20" t="n">
        <v>10</v>
      </c>
      <c r="AA20" t="n">
        <v>69.65729311678619</v>
      </c>
      <c r="AB20" t="n">
        <v>95.3081815052367</v>
      </c>
      <c r="AC20" t="n">
        <v>86.21210242827324</v>
      </c>
      <c r="AD20" t="n">
        <v>69657.2931167862</v>
      </c>
      <c r="AE20" t="n">
        <v>95308.1815052367</v>
      </c>
      <c r="AF20" t="n">
        <v>2.284525927559278e-06</v>
      </c>
      <c r="AG20" t="n">
        <v>0.2222916666666667</v>
      </c>
      <c r="AH20" t="n">
        <v>86212.10242827324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9.3704</v>
      </c>
      <c r="E21" t="n">
        <v>10.67</v>
      </c>
      <c r="F21" t="n">
        <v>8.06</v>
      </c>
      <c r="G21" t="n">
        <v>43.96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75.23</v>
      </c>
      <c r="Q21" t="n">
        <v>596.61</v>
      </c>
      <c r="R21" t="n">
        <v>33.71</v>
      </c>
      <c r="S21" t="n">
        <v>26.8</v>
      </c>
      <c r="T21" t="n">
        <v>3486.57</v>
      </c>
      <c r="U21" t="n">
        <v>0.8</v>
      </c>
      <c r="V21" t="n">
        <v>0.95</v>
      </c>
      <c r="W21" t="n">
        <v>0.13</v>
      </c>
      <c r="X21" t="n">
        <v>0.21</v>
      </c>
      <c r="Y21" t="n">
        <v>1</v>
      </c>
      <c r="Z21" t="n">
        <v>10</v>
      </c>
      <c r="AA21" t="n">
        <v>69.11194077833999</v>
      </c>
      <c r="AB21" t="n">
        <v>94.5620063765278</v>
      </c>
      <c r="AC21" t="n">
        <v>85.53714120658471</v>
      </c>
      <c r="AD21" t="n">
        <v>69111.94077833998</v>
      </c>
      <c r="AE21" t="n">
        <v>94562.0063765278</v>
      </c>
      <c r="AF21" t="n">
        <v>2.284111538673452e-06</v>
      </c>
      <c r="AG21" t="n">
        <v>0.2222916666666667</v>
      </c>
      <c r="AH21" t="n">
        <v>85537.14120658471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9.436199999999999</v>
      </c>
      <c r="E22" t="n">
        <v>10.6</v>
      </c>
      <c r="F22" t="n">
        <v>8.02</v>
      </c>
      <c r="G22" t="n">
        <v>48.09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7</v>
      </c>
      <c r="N22" t="n">
        <v>27.35</v>
      </c>
      <c r="O22" t="n">
        <v>19652.13</v>
      </c>
      <c r="P22" t="n">
        <v>73.39</v>
      </c>
      <c r="Q22" t="n">
        <v>596.62</v>
      </c>
      <c r="R22" t="n">
        <v>32.08</v>
      </c>
      <c r="S22" t="n">
        <v>26.8</v>
      </c>
      <c r="T22" t="n">
        <v>2677.94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67.46782690779513</v>
      </c>
      <c r="AB22" t="n">
        <v>92.31245724566463</v>
      </c>
      <c r="AC22" t="n">
        <v>83.50228588750836</v>
      </c>
      <c r="AD22" t="n">
        <v>67467.82690779513</v>
      </c>
      <c r="AE22" t="n">
        <v>92312.45724566463</v>
      </c>
      <c r="AF22" t="n">
        <v>2.300150826136603e-06</v>
      </c>
      <c r="AG22" t="n">
        <v>0.2208333333333333</v>
      </c>
      <c r="AH22" t="n">
        <v>83502.28588750836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9.404400000000001</v>
      </c>
      <c r="E23" t="n">
        <v>10.63</v>
      </c>
      <c r="F23" t="n">
        <v>8.050000000000001</v>
      </c>
      <c r="G23" t="n">
        <v>48.31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5</v>
      </c>
      <c r="N23" t="n">
        <v>27.45</v>
      </c>
      <c r="O23" t="n">
        <v>19695.71</v>
      </c>
      <c r="P23" t="n">
        <v>72.81999999999999</v>
      </c>
      <c r="Q23" t="n">
        <v>596.62</v>
      </c>
      <c r="R23" t="n">
        <v>33.56</v>
      </c>
      <c r="S23" t="n">
        <v>26.8</v>
      </c>
      <c r="T23" t="n">
        <v>3416.33</v>
      </c>
      <c r="U23" t="n">
        <v>0.8</v>
      </c>
      <c r="V23" t="n">
        <v>0.95</v>
      </c>
      <c r="W23" t="n">
        <v>0.12</v>
      </c>
      <c r="X23" t="n">
        <v>0.2</v>
      </c>
      <c r="Y23" t="n">
        <v>1</v>
      </c>
      <c r="Z23" t="n">
        <v>10</v>
      </c>
      <c r="AA23" t="n">
        <v>67.44499422686548</v>
      </c>
      <c r="AB23" t="n">
        <v>92.28121656430989</v>
      </c>
      <c r="AC23" t="n">
        <v>83.47402677293555</v>
      </c>
      <c r="AD23" t="n">
        <v>67444.99422686547</v>
      </c>
      <c r="AE23" t="n">
        <v>92281.21656430989</v>
      </c>
      <c r="AF23" t="n">
        <v>2.292399316389974e-06</v>
      </c>
      <c r="AG23" t="n">
        <v>0.2214583333333333</v>
      </c>
      <c r="AH23" t="n">
        <v>83474.02677293554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9.4056</v>
      </c>
      <c r="E24" t="n">
        <v>10.63</v>
      </c>
      <c r="F24" t="n">
        <v>8.050000000000001</v>
      </c>
      <c r="G24" t="n">
        <v>48.3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2</v>
      </c>
      <c r="N24" t="n">
        <v>27.56</v>
      </c>
      <c r="O24" t="n">
        <v>19739.33</v>
      </c>
      <c r="P24" t="n">
        <v>72.56</v>
      </c>
      <c r="Q24" t="n">
        <v>596.67</v>
      </c>
      <c r="R24" t="n">
        <v>33.13</v>
      </c>
      <c r="S24" t="n">
        <v>26.8</v>
      </c>
      <c r="T24" t="n">
        <v>3202.08</v>
      </c>
      <c r="U24" t="n">
        <v>0.8100000000000001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67.28627950056379</v>
      </c>
      <c r="AB24" t="n">
        <v>92.06405607378449</v>
      </c>
      <c r="AC24" t="n">
        <v>83.27759177483915</v>
      </c>
      <c r="AD24" t="n">
        <v>67286.27950056379</v>
      </c>
      <c r="AE24" t="n">
        <v>92064.05607378448</v>
      </c>
      <c r="AF24" t="n">
        <v>2.292691826191733e-06</v>
      </c>
      <c r="AG24" t="n">
        <v>0.2214583333333333</v>
      </c>
      <c r="AH24" t="n">
        <v>83277.59177483915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9.4123</v>
      </c>
      <c r="E25" t="n">
        <v>10.62</v>
      </c>
      <c r="F25" t="n">
        <v>8.039999999999999</v>
      </c>
      <c r="G25" t="n">
        <v>48.26</v>
      </c>
      <c r="H25" t="n">
        <v>0.75</v>
      </c>
      <c r="I25" t="n">
        <v>10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72.05</v>
      </c>
      <c r="Q25" t="n">
        <v>596.61</v>
      </c>
      <c r="R25" t="n">
        <v>33</v>
      </c>
      <c r="S25" t="n">
        <v>26.8</v>
      </c>
      <c r="T25" t="n">
        <v>3140.17</v>
      </c>
      <c r="U25" t="n">
        <v>0.8100000000000001</v>
      </c>
      <c r="V25" t="n">
        <v>0.95</v>
      </c>
      <c r="W25" t="n">
        <v>0.13</v>
      </c>
      <c r="X25" t="n">
        <v>0.19</v>
      </c>
      <c r="Y25" t="n">
        <v>1</v>
      </c>
      <c r="Z25" t="n">
        <v>10</v>
      </c>
      <c r="AA25" t="n">
        <v>66.91619981607171</v>
      </c>
      <c r="AB25" t="n">
        <v>91.55769672269928</v>
      </c>
      <c r="AC25" t="n">
        <v>82.81955864954155</v>
      </c>
      <c r="AD25" t="n">
        <v>66916.1998160717</v>
      </c>
      <c r="AE25" t="n">
        <v>91557.69672269927</v>
      </c>
      <c r="AF25" t="n">
        <v>2.294325005918224e-06</v>
      </c>
      <c r="AG25" t="n">
        <v>0.22125</v>
      </c>
      <c r="AH25" t="n">
        <v>82819.55864954155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9.4672</v>
      </c>
      <c r="E26" t="n">
        <v>10.56</v>
      </c>
      <c r="F26" t="n">
        <v>8.01</v>
      </c>
      <c r="G26" t="n">
        <v>53.41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71.72</v>
      </c>
      <c r="Q26" t="n">
        <v>596.61</v>
      </c>
      <c r="R26" t="n">
        <v>31.96</v>
      </c>
      <c r="S26" t="n">
        <v>26.8</v>
      </c>
      <c r="T26" t="n">
        <v>2624.85</v>
      </c>
      <c r="U26" t="n">
        <v>0.84</v>
      </c>
      <c r="V26" t="n">
        <v>0.96</v>
      </c>
      <c r="W26" t="n">
        <v>0.13</v>
      </c>
      <c r="X26" t="n">
        <v>0.16</v>
      </c>
      <c r="Y26" t="n">
        <v>1</v>
      </c>
      <c r="Z26" t="n">
        <v>10</v>
      </c>
      <c r="AA26" t="n">
        <v>66.26374600459873</v>
      </c>
      <c r="AB26" t="n">
        <v>90.66498063361175</v>
      </c>
      <c r="AC26" t="n">
        <v>82.01204213106135</v>
      </c>
      <c r="AD26" t="n">
        <v>66263.74600459872</v>
      </c>
      <c r="AE26" t="n">
        <v>90664.98063361175</v>
      </c>
      <c r="AF26" t="n">
        <v>2.307707329348726e-06</v>
      </c>
      <c r="AG26" t="n">
        <v>0.22</v>
      </c>
      <c r="AH26" t="n">
        <v>82012.04213106135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6.3576</v>
      </c>
      <c r="E2" t="n">
        <v>15.73</v>
      </c>
      <c r="F2" t="n">
        <v>9.76</v>
      </c>
      <c r="G2" t="n">
        <v>6.23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129.78</v>
      </c>
      <c r="Q2" t="n">
        <v>596.77</v>
      </c>
      <c r="R2" t="n">
        <v>86.7</v>
      </c>
      <c r="S2" t="n">
        <v>26.8</v>
      </c>
      <c r="T2" t="n">
        <v>29566.6</v>
      </c>
      <c r="U2" t="n">
        <v>0.31</v>
      </c>
      <c r="V2" t="n">
        <v>0.79</v>
      </c>
      <c r="W2" t="n">
        <v>0.27</v>
      </c>
      <c r="X2" t="n">
        <v>1.91</v>
      </c>
      <c r="Y2" t="n">
        <v>1</v>
      </c>
      <c r="Z2" t="n">
        <v>10</v>
      </c>
      <c r="AA2" t="n">
        <v>159.0220482776846</v>
      </c>
      <c r="AB2" t="n">
        <v>217.580982011067</v>
      </c>
      <c r="AC2" t="n">
        <v>196.8153584648194</v>
      </c>
      <c r="AD2" t="n">
        <v>159022.0482776846</v>
      </c>
      <c r="AE2" t="n">
        <v>217580.982011067</v>
      </c>
      <c r="AF2" t="n">
        <v>1.495822565470409e-06</v>
      </c>
      <c r="AG2" t="n">
        <v>0.3277083333333333</v>
      </c>
      <c r="AH2" t="n">
        <v>196815.3584648194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6.9164</v>
      </c>
      <c r="E3" t="n">
        <v>14.46</v>
      </c>
      <c r="F3" t="n">
        <v>9.31</v>
      </c>
      <c r="G3" t="n">
        <v>7.76</v>
      </c>
      <c r="H3" t="n">
        <v>0.12</v>
      </c>
      <c r="I3" t="n">
        <v>72</v>
      </c>
      <c r="J3" t="n">
        <v>186.07</v>
      </c>
      <c r="K3" t="n">
        <v>53.44</v>
      </c>
      <c r="L3" t="n">
        <v>1.25</v>
      </c>
      <c r="M3" t="n">
        <v>70</v>
      </c>
      <c r="N3" t="n">
        <v>36.39</v>
      </c>
      <c r="O3" t="n">
        <v>23182.76</v>
      </c>
      <c r="P3" t="n">
        <v>123.06</v>
      </c>
      <c r="Q3" t="n">
        <v>596.84</v>
      </c>
      <c r="R3" t="n">
        <v>72.79000000000001</v>
      </c>
      <c r="S3" t="n">
        <v>26.8</v>
      </c>
      <c r="T3" t="n">
        <v>22721.65</v>
      </c>
      <c r="U3" t="n">
        <v>0.37</v>
      </c>
      <c r="V3" t="n">
        <v>0.82</v>
      </c>
      <c r="W3" t="n">
        <v>0.22</v>
      </c>
      <c r="X3" t="n">
        <v>1.45</v>
      </c>
      <c r="Y3" t="n">
        <v>1</v>
      </c>
      <c r="Z3" t="n">
        <v>10</v>
      </c>
      <c r="AA3" t="n">
        <v>139.1142078465262</v>
      </c>
      <c r="AB3" t="n">
        <v>190.3421964612352</v>
      </c>
      <c r="AC3" t="n">
        <v>172.1762043779791</v>
      </c>
      <c r="AD3" t="n">
        <v>139114.2078465262</v>
      </c>
      <c r="AE3" t="n">
        <v>190342.1964612352</v>
      </c>
      <c r="AF3" t="n">
        <v>1.627297595290603e-06</v>
      </c>
      <c r="AG3" t="n">
        <v>0.30125</v>
      </c>
      <c r="AH3" t="n">
        <v>172176.2043779791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7.3345</v>
      </c>
      <c r="E4" t="n">
        <v>13.63</v>
      </c>
      <c r="F4" t="n">
        <v>9.01</v>
      </c>
      <c r="G4" t="n">
        <v>9.32</v>
      </c>
      <c r="H4" t="n">
        <v>0.14</v>
      </c>
      <c r="I4" t="n">
        <v>58</v>
      </c>
      <c r="J4" t="n">
        <v>186.45</v>
      </c>
      <c r="K4" t="n">
        <v>53.44</v>
      </c>
      <c r="L4" t="n">
        <v>1.5</v>
      </c>
      <c r="M4" t="n">
        <v>56</v>
      </c>
      <c r="N4" t="n">
        <v>36.51</v>
      </c>
      <c r="O4" t="n">
        <v>23229.42</v>
      </c>
      <c r="P4" t="n">
        <v>118.42</v>
      </c>
      <c r="Q4" t="n">
        <v>596.6900000000001</v>
      </c>
      <c r="R4" t="n">
        <v>63.19</v>
      </c>
      <c r="S4" t="n">
        <v>26.8</v>
      </c>
      <c r="T4" t="n">
        <v>17992.97</v>
      </c>
      <c r="U4" t="n">
        <v>0.42</v>
      </c>
      <c r="V4" t="n">
        <v>0.85</v>
      </c>
      <c r="W4" t="n">
        <v>0.2</v>
      </c>
      <c r="X4" t="n">
        <v>1.15</v>
      </c>
      <c r="Y4" t="n">
        <v>1</v>
      </c>
      <c r="Z4" t="n">
        <v>10</v>
      </c>
      <c r="AA4" t="n">
        <v>126.6366483099353</v>
      </c>
      <c r="AB4" t="n">
        <v>173.2698490322037</v>
      </c>
      <c r="AC4" t="n">
        <v>156.7332178263788</v>
      </c>
      <c r="AD4" t="n">
        <v>126636.6483099353</v>
      </c>
      <c r="AE4" t="n">
        <v>173269.8490322037</v>
      </c>
      <c r="AF4" t="n">
        <v>1.725668586643186e-06</v>
      </c>
      <c r="AG4" t="n">
        <v>0.2839583333333334</v>
      </c>
      <c r="AH4" t="n">
        <v>156733.2178263789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7.6646</v>
      </c>
      <c r="E5" t="n">
        <v>13.05</v>
      </c>
      <c r="F5" t="n">
        <v>8.789999999999999</v>
      </c>
      <c r="G5" t="n">
        <v>10.99</v>
      </c>
      <c r="H5" t="n">
        <v>0.17</v>
      </c>
      <c r="I5" t="n">
        <v>48</v>
      </c>
      <c r="J5" t="n">
        <v>186.83</v>
      </c>
      <c r="K5" t="n">
        <v>53.44</v>
      </c>
      <c r="L5" t="n">
        <v>1.75</v>
      </c>
      <c r="M5" t="n">
        <v>46</v>
      </c>
      <c r="N5" t="n">
        <v>36.64</v>
      </c>
      <c r="O5" t="n">
        <v>23276.13</v>
      </c>
      <c r="P5" t="n">
        <v>114.77</v>
      </c>
      <c r="Q5" t="n">
        <v>596.6900000000001</v>
      </c>
      <c r="R5" t="n">
        <v>56.44</v>
      </c>
      <c r="S5" t="n">
        <v>26.8</v>
      </c>
      <c r="T5" t="n">
        <v>14669.73</v>
      </c>
      <c r="U5" t="n">
        <v>0.47</v>
      </c>
      <c r="V5" t="n">
        <v>0.87</v>
      </c>
      <c r="W5" t="n">
        <v>0.18</v>
      </c>
      <c r="X5" t="n">
        <v>0.9399999999999999</v>
      </c>
      <c r="Y5" t="n">
        <v>1</v>
      </c>
      <c r="Z5" t="n">
        <v>10</v>
      </c>
      <c r="AA5" t="n">
        <v>117.8218480292829</v>
      </c>
      <c r="AB5" t="n">
        <v>161.2090504066785</v>
      </c>
      <c r="AC5" t="n">
        <v>145.8234848942328</v>
      </c>
      <c r="AD5" t="n">
        <v>117821.8480292829</v>
      </c>
      <c r="AE5" t="n">
        <v>161209.0504066785</v>
      </c>
      <c r="AF5" t="n">
        <v>1.803334848890226e-06</v>
      </c>
      <c r="AG5" t="n">
        <v>0.271875</v>
      </c>
      <c r="AH5" t="n">
        <v>145823.4848942328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7.8756</v>
      </c>
      <c r="E6" t="n">
        <v>12.7</v>
      </c>
      <c r="F6" t="n">
        <v>8.67</v>
      </c>
      <c r="G6" t="n">
        <v>12.38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112.53</v>
      </c>
      <c r="Q6" t="n">
        <v>596.71</v>
      </c>
      <c r="R6" t="n">
        <v>52.52</v>
      </c>
      <c r="S6" t="n">
        <v>26.8</v>
      </c>
      <c r="T6" t="n">
        <v>12736.4</v>
      </c>
      <c r="U6" t="n">
        <v>0.51</v>
      </c>
      <c r="V6" t="n">
        <v>0.89</v>
      </c>
      <c r="W6" t="n">
        <v>0.17</v>
      </c>
      <c r="X6" t="n">
        <v>0.8100000000000001</v>
      </c>
      <c r="Y6" t="n">
        <v>1</v>
      </c>
      <c r="Z6" t="n">
        <v>10</v>
      </c>
      <c r="AA6" t="n">
        <v>112.7151040665697</v>
      </c>
      <c r="AB6" t="n">
        <v>154.2217780232547</v>
      </c>
      <c r="AC6" t="n">
        <v>139.5030679803824</v>
      </c>
      <c r="AD6" t="n">
        <v>112715.1040665697</v>
      </c>
      <c r="AE6" t="n">
        <v>154221.7780232547</v>
      </c>
      <c r="AF6" t="n">
        <v>1.852979142541015e-06</v>
      </c>
      <c r="AG6" t="n">
        <v>0.2645833333333333</v>
      </c>
      <c r="AH6" t="n">
        <v>139503.0679803824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8.1685</v>
      </c>
      <c r="E7" t="n">
        <v>12.24</v>
      </c>
      <c r="F7" t="n">
        <v>8.43</v>
      </c>
      <c r="G7" t="n">
        <v>14.06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108.71</v>
      </c>
      <c r="Q7" t="n">
        <v>596.6900000000001</v>
      </c>
      <c r="R7" t="n">
        <v>45.04</v>
      </c>
      <c r="S7" t="n">
        <v>26.8</v>
      </c>
      <c r="T7" t="n">
        <v>9027.17</v>
      </c>
      <c r="U7" t="n">
        <v>0.6</v>
      </c>
      <c r="V7" t="n">
        <v>0.91</v>
      </c>
      <c r="W7" t="n">
        <v>0.16</v>
      </c>
      <c r="X7" t="n">
        <v>0.58</v>
      </c>
      <c r="Y7" t="n">
        <v>1</v>
      </c>
      <c r="Z7" t="n">
        <v>10</v>
      </c>
      <c r="AA7" t="n">
        <v>105.3266427757066</v>
      </c>
      <c r="AB7" t="n">
        <v>144.1125593291935</v>
      </c>
      <c r="AC7" t="n">
        <v>130.3586589301016</v>
      </c>
      <c r="AD7" t="n">
        <v>105326.6427757066</v>
      </c>
      <c r="AE7" t="n">
        <v>144112.5593291935</v>
      </c>
      <c r="AF7" t="n">
        <v>1.921892951120712e-06</v>
      </c>
      <c r="AG7" t="n">
        <v>0.255</v>
      </c>
      <c r="AH7" t="n">
        <v>130358.6589301016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8.178800000000001</v>
      </c>
      <c r="E8" t="n">
        <v>12.23</v>
      </c>
      <c r="F8" t="n">
        <v>8.529999999999999</v>
      </c>
      <c r="G8" t="n">
        <v>15.51</v>
      </c>
      <c r="H8" t="n">
        <v>0.24</v>
      </c>
      <c r="I8" t="n">
        <v>33</v>
      </c>
      <c r="J8" t="n">
        <v>187.97</v>
      </c>
      <c r="K8" t="n">
        <v>53.44</v>
      </c>
      <c r="L8" t="n">
        <v>2.5</v>
      </c>
      <c r="M8" t="n">
        <v>31</v>
      </c>
      <c r="N8" t="n">
        <v>37.03</v>
      </c>
      <c r="O8" t="n">
        <v>23416.52</v>
      </c>
      <c r="P8" t="n">
        <v>109.54</v>
      </c>
      <c r="Q8" t="n">
        <v>596.71</v>
      </c>
      <c r="R8" t="n">
        <v>48.52</v>
      </c>
      <c r="S8" t="n">
        <v>26.8</v>
      </c>
      <c r="T8" t="n">
        <v>10783.54</v>
      </c>
      <c r="U8" t="n">
        <v>0.55</v>
      </c>
      <c r="V8" t="n">
        <v>0.9</v>
      </c>
      <c r="W8" t="n">
        <v>0.16</v>
      </c>
      <c r="X8" t="n">
        <v>0.68</v>
      </c>
      <c r="Y8" t="n">
        <v>1</v>
      </c>
      <c r="Z8" t="n">
        <v>10</v>
      </c>
      <c r="AA8" t="n">
        <v>106.106676745305</v>
      </c>
      <c r="AB8" t="n">
        <v>145.1798362190675</v>
      </c>
      <c r="AC8" t="n">
        <v>131.3240764115389</v>
      </c>
      <c r="AD8" t="n">
        <v>106106.676745305</v>
      </c>
      <c r="AE8" t="n">
        <v>145179.8362190675</v>
      </c>
      <c r="AF8" t="n">
        <v>1.924316345550111e-06</v>
      </c>
      <c r="AG8" t="n">
        <v>0.2547916666666667</v>
      </c>
      <c r="AH8" t="n">
        <v>131324.0764115389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8.3529</v>
      </c>
      <c r="E9" t="n">
        <v>11.97</v>
      </c>
      <c r="F9" t="n">
        <v>8.42</v>
      </c>
      <c r="G9" t="n">
        <v>17.43</v>
      </c>
      <c r="H9" t="n">
        <v>0.26</v>
      </c>
      <c r="I9" t="n">
        <v>29</v>
      </c>
      <c r="J9" t="n">
        <v>188.35</v>
      </c>
      <c r="K9" t="n">
        <v>53.44</v>
      </c>
      <c r="L9" t="n">
        <v>2.75</v>
      </c>
      <c r="M9" t="n">
        <v>27</v>
      </c>
      <c r="N9" t="n">
        <v>37.16</v>
      </c>
      <c r="O9" t="n">
        <v>23463.4</v>
      </c>
      <c r="P9" t="n">
        <v>107.49</v>
      </c>
      <c r="Q9" t="n">
        <v>596.63</v>
      </c>
      <c r="R9" t="n">
        <v>45.19</v>
      </c>
      <c r="S9" t="n">
        <v>26.8</v>
      </c>
      <c r="T9" t="n">
        <v>9139.17</v>
      </c>
      <c r="U9" t="n">
        <v>0.59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102.2076193888922</v>
      </c>
      <c r="AB9" t="n">
        <v>139.8449739297557</v>
      </c>
      <c r="AC9" t="n">
        <v>126.4983658915911</v>
      </c>
      <c r="AD9" t="n">
        <v>102207.6193888922</v>
      </c>
      <c r="AE9" t="n">
        <v>139844.9739297557</v>
      </c>
      <c r="AF9" t="n">
        <v>1.965278769837326e-06</v>
      </c>
      <c r="AG9" t="n">
        <v>0.249375</v>
      </c>
      <c r="AH9" t="n">
        <v>126498.3658915911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8.4337</v>
      </c>
      <c r="E10" t="n">
        <v>11.86</v>
      </c>
      <c r="F10" t="n">
        <v>8.380000000000001</v>
      </c>
      <c r="G10" t="n">
        <v>18.63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106.25</v>
      </c>
      <c r="Q10" t="n">
        <v>596.74</v>
      </c>
      <c r="R10" t="n">
        <v>43.98</v>
      </c>
      <c r="S10" t="n">
        <v>26.8</v>
      </c>
      <c r="T10" t="n">
        <v>8543.9</v>
      </c>
      <c r="U10" t="n">
        <v>0.61</v>
      </c>
      <c r="V10" t="n">
        <v>0.92</v>
      </c>
      <c r="W10" t="n">
        <v>0.15</v>
      </c>
      <c r="X10" t="n">
        <v>0.53</v>
      </c>
      <c r="Y10" t="n">
        <v>1</v>
      </c>
      <c r="Z10" t="n">
        <v>10</v>
      </c>
      <c r="AA10" t="n">
        <v>100.3055006477143</v>
      </c>
      <c r="AB10" t="n">
        <v>137.2424111525211</v>
      </c>
      <c r="AC10" t="n">
        <v>124.1441880530951</v>
      </c>
      <c r="AD10" t="n">
        <v>100305.5006477143</v>
      </c>
      <c r="AE10" t="n">
        <v>137242.4111525211</v>
      </c>
      <c r="AF10" t="n">
        <v>1.984289475652415e-06</v>
      </c>
      <c r="AG10" t="n">
        <v>0.2470833333333333</v>
      </c>
      <c r="AH10" t="n">
        <v>124144.1880530951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8.5129</v>
      </c>
      <c r="E11" t="n">
        <v>11.75</v>
      </c>
      <c r="F11" t="n">
        <v>8.35</v>
      </c>
      <c r="G11" t="n">
        <v>20.03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105.18</v>
      </c>
      <c r="Q11" t="n">
        <v>596.62</v>
      </c>
      <c r="R11" t="n">
        <v>42.7</v>
      </c>
      <c r="S11" t="n">
        <v>26.8</v>
      </c>
      <c r="T11" t="n">
        <v>7911.58</v>
      </c>
      <c r="U11" t="n">
        <v>0.63</v>
      </c>
      <c r="V11" t="n">
        <v>0.92</v>
      </c>
      <c r="W11" t="n">
        <v>0.15</v>
      </c>
      <c r="X11" t="n">
        <v>0.49</v>
      </c>
      <c r="Y11" t="n">
        <v>1</v>
      </c>
      <c r="Z11" t="n">
        <v>10</v>
      </c>
      <c r="AA11" t="n">
        <v>98.60036392925625</v>
      </c>
      <c r="AB11" t="n">
        <v>134.9093678690051</v>
      </c>
      <c r="AC11" t="n">
        <v>122.0338071461103</v>
      </c>
      <c r="AD11" t="n">
        <v>98600.36392925624</v>
      </c>
      <c r="AE11" t="n">
        <v>134909.3678690051</v>
      </c>
      <c r="AF11" t="n">
        <v>2.002923731847403e-06</v>
      </c>
      <c r="AG11" t="n">
        <v>0.2447916666666667</v>
      </c>
      <c r="AH11" t="n">
        <v>122033.8071461103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8.605</v>
      </c>
      <c r="E12" t="n">
        <v>11.62</v>
      </c>
      <c r="F12" t="n">
        <v>8.300000000000001</v>
      </c>
      <c r="G12" t="n">
        <v>21.64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103.75</v>
      </c>
      <c r="Q12" t="n">
        <v>596.6900000000001</v>
      </c>
      <c r="R12" t="n">
        <v>41.17</v>
      </c>
      <c r="S12" t="n">
        <v>26.8</v>
      </c>
      <c r="T12" t="n">
        <v>7157.92</v>
      </c>
      <c r="U12" t="n">
        <v>0.65</v>
      </c>
      <c r="V12" t="n">
        <v>0.93</v>
      </c>
      <c r="W12" t="n">
        <v>0.14</v>
      </c>
      <c r="X12" t="n">
        <v>0.44</v>
      </c>
      <c r="Y12" t="n">
        <v>1</v>
      </c>
      <c r="Z12" t="n">
        <v>10</v>
      </c>
      <c r="AA12" t="n">
        <v>96.48770422000334</v>
      </c>
      <c r="AB12" t="n">
        <v>132.0187336508383</v>
      </c>
      <c r="AC12" t="n">
        <v>119.4190510006939</v>
      </c>
      <c r="AD12" t="n">
        <v>96487.70422000333</v>
      </c>
      <c r="AE12" t="n">
        <v>132018.7336508383</v>
      </c>
      <c r="AF12" t="n">
        <v>2.024593113104454e-06</v>
      </c>
      <c r="AG12" t="n">
        <v>0.2420833333333333</v>
      </c>
      <c r="AH12" t="n">
        <v>119419.0510006939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8.69</v>
      </c>
      <c r="E13" t="n">
        <v>11.51</v>
      </c>
      <c r="F13" t="n">
        <v>8.26</v>
      </c>
      <c r="G13" t="n">
        <v>23.59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102.65</v>
      </c>
      <c r="Q13" t="n">
        <v>596.61</v>
      </c>
      <c r="R13" t="n">
        <v>39.8</v>
      </c>
      <c r="S13" t="n">
        <v>26.8</v>
      </c>
      <c r="T13" t="n">
        <v>6483.38</v>
      </c>
      <c r="U13" t="n">
        <v>0.67</v>
      </c>
      <c r="V13" t="n">
        <v>0.93</v>
      </c>
      <c r="W13" t="n">
        <v>0.14</v>
      </c>
      <c r="X13" t="n">
        <v>0.4</v>
      </c>
      <c r="Y13" t="n">
        <v>1</v>
      </c>
      <c r="Z13" t="n">
        <v>10</v>
      </c>
      <c r="AA13" t="n">
        <v>94.73662123294862</v>
      </c>
      <c r="AB13" t="n">
        <v>129.6228246556221</v>
      </c>
      <c r="AC13" t="n">
        <v>117.2518041973009</v>
      </c>
      <c r="AD13" t="n">
        <v>94736.62123294862</v>
      </c>
      <c r="AE13" t="n">
        <v>129622.824655622</v>
      </c>
      <c r="AF13" t="n">
        <v>2.044591999172307e-06</v>
      </c>
      <c r="AG13" t="n">
        <v>0.2397916666666667</v>
      </c>
      <c r="AH13" t="n">
        <v>117251.8041973009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8.7385</v>
      </c>
      <c r="E14" t="n">
        <v>11.44</v>
      </c>
      <c r="F14" t="n">
        <v>8.23</v>
      </c>
      <c r="G14" t="n">
        <v>24.69</v>
      </c>
      <c r="H14" t="n">
        <v>0.37</v>
      </c>
      <c r="I14" t="n">
        <v>20</v>
      </c>
      <c r="J14" t="n">
        <v>190.25</v>
      </c>
      <c r="K14" t="n">
        <v>53.44</v>
      </c>
      <c r="L14" t="n">
        <v>4</v>
      </c>
      <c r="M14" t="n">
        <v>18</v>
      </c>
      <c r="N14" t="n">
        <v>37.82</v>
      </c>
      <c r="O14" t="n">
        <v>23698.48</v>
      </c>
      <c r="P14" t="n">
        <v>101.57</v>
      </c>
      <c r="Q14" t="n">
        <v>596.65</v>
      </c>
      <c r="R14" t="n">
        <v>39.01</v>
      </c>
      <c r="S14" t="n">
        <v>26.8</v>
      </c>
      <c r="T14" t="n">
        <v>6094.34</v>
      </c>
      <c r="U14" t="n">
        <v>0.6899999999999999</v>
      </c>
      <c r="V14" t="n">
        <v>0.93</v>
      </c>
      <c r="W14" t="n">
        <v>0.14</v>
      </c>
      <c r="X14" t="n">
        <v>0.38</v>
      </c>
      <c r="Y14" t="n">
        <v>1</v>
      </c>
      <c r="Z14" t="n">
        <v>10</v>
      </c>
      <c r="AA14" t="n">
        <v>93.44628271180314</v>
      </c>
      <c r="AB14" t="n">
        <v>127.8573265652738</v>
      </c>
      <c r="AC14" t="n">
        <v>115.6548027668027</v>
      </c>
      <c r="AD14" t="n">
        <v>93446.28271180314</v>
      </c>
      <c r="AE14" t="n">
        <v>127857.3265652737</v>
      </c>
      <c r="AF14" t="n">
        <v>2.056003128281612e-06</v>
      </c>
      <c r="AG14" t="n">
        <v>0.2383333333333333</v>
      </c>
      <c r="AH14" t="n">
        <v>115654.8027668027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8.8628</v>
      </c>
      <c r="E15" t="n">
        <v>11.28</v>
      </c>
      <c r="F15" t="n">
        <v>8.140000000000001</v>
      </c>
      <c r="G15" t="n">
        <v>27.15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99.65000000000001</v>
      </c>
      <c r="Q15" t="n">
        <v>596.61</v>
      </c>
      <c r="R15" t="n">
        <v>36.42</v>
      </c>
      <c r="S15" t="n">
        <v>26.8</v>
      </c>
      <c r="T15" t="n">
        <v>4807.4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90.68247864286789</v>
      </c>
      <c r="AB15" t="n">
        <v>124.0757679077283</v>
      </c>
      <c r="AC15" t="n">
        <v>112.2341507600813</v>
      </c>
      <c r="AD15" t="n">
        <v>90682.47864286789</v>
      </c>
      <c r="AE15" t="n">
        <v>124075.7679077284</v>
      </c>
      <c r="AF15" t="n">
        <v>2.08524855814319e-06</v>
      </c>
      <c r="AG15" t="n">
        <v>0.235</v>
      </c>
      <c r="AH15" t="n">
        <v>112234.1507600813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8.853</v>
      </c>
      <c r="E16" t="n">
        <v>11.3</v>
      </c>
      <c r="F16" t="n">
        <v>8.19</v>
      </c>
      <c r="G16" t="n">
        <v>28.92</v>
      </c>
      <c r="H16" t="n">
        <v>0.42</v>
      </c>
      <c r="I16" t="n">
        <v>17</v>
      </c>
      <c r="J16" t="n">
        <v>191.02</v>
      </c>
      <c r="K16" t="n">
        <v>53.44</v>
      </c>
      <c r="L16" t="n">
        <v>4.5</v>
      </c>
      <c r="M16" t="n">
        <v>15</v>
      </c>
      <c r="N16" t="n">
        <v>38.08</v>
      </c>
      <c r="O16" t="n">
        <v>23792.83</v>
      </c>
      <c r="P16" t="n">
        <v>99.83</v>
      </c>
      <c r="Q16" t="n">
        <v>596.61</v>
      </c>
      <c r="R16" t="n">
        <v>37.99</v>
      </c>
      <c r="S16" t="n">
        <v>26.8</v>
      </c>
      <c r="T16" t="n">
        <v>5599.93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91.0576700056877</v>
      </c>
      <c r="AB16" t="n">
        <v>124.5891212826129</v>
      </c>
      <c r="AC16" t="n">
        <v>112.698510409363</v>
      </c>
      <c r="AD16" t="n">
        <v>91057.6700056877</v>
      </c>
      <c r="AE16" t="n">
        <v>124589.1212826129</v>
      </c>
      <c r="AF16" t="n">
        <v>2.082942804220073e-06</v>
      </c>
      <c r="AG16" t="n">
        <v>0.2354166666666667</v>
      </c>
      <c r="AH16" t="n">
        <v>112698.510409363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8.9063</v>
      </c>
      <c r="E17" t="n">
        <v>11.23</v>
      </c>
      <c r="F17" t="n">
        <v>8.16</v>
      </c>
      <c r="G17" t="n">
        <v>30.61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14</v>
      </c>
      <c r="N17" t="n">
        <v>38.22</v>
      </c>
      <c r="O17" t="n">
        <v>23840.07</v>
      </c>
      <c r="P17" t="n">
        <v>98.79000000000001</v>
      </c>
      <c r="Q17" t="n">
        <v>596.61</v>
      </c>
      <c r="R17" t="n">
        <v>36.96</v>
      </c>
      <c r="S17" t="n">
        <v>26.8</v>
      </c>
      <c r="T17" t="n">
        <v>5086.88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89.78823680791581</v>
      </c>
      <c r="AB17" t="n">
        <v>122.8522267779821</v>
      </c>
      <c r="AC17" t="n">
        <v>111.1273826785069</v>
      </c>
      <c r="AD17" t="n">
        <v>89788.2368079158</v>
      </c>
      <c r="AE17" t="n">
        <v>122852.2267779821</v>
      </c>
      <c r="AF17" t="n">
        <v>2.09548328218968e-06</v>
      </c>
      <c r="AG17" t="n">
        <v>0.2339583333333334</v>
      </c>
      <c r="AH17" t="n">
        <v>111127.3826785069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8.959899999999999</v>
      </c>
      <c r="E18" t="n">
        <v>11.16</v>
      </c>
      <c r="F18" t="n">
        <v>8.130000000000001</v>
      </c>
      <c r="G18" t="n">
        <v>32.54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97.56999999999999</v>
      </c>
      <c r="Q18" t="n">
        <v>596.65</v>
      </c>
      <c r="R18" t="n">
        <v>36.05</v>
      </c>
      <c r="S18" t="n">
        <v>26.8</v>
      </c>
      <c r="T18" t="n">
        <v>4637.73</v>
      </c>
      <c r="U18" t="n">
        <v>0.74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88.42163136898571</v>
      </c>
      <c r="AB18" t="n">
        <v>120.982376926062</v>
      </c>
      <c r="AC18" t="n">
        <v>109.4359886721027</v>
      </c>
      <c r="AD18" t="n">
        <v>88421.63136898572</v>
      </c>
      <c r="AE18" t="n">
        <v>120982.376926062</v>
      </c>
      <c r="AF18" t="n">
        <v>2.108094344463055e-06</v>
      </c>
      <c r="AG18" t="n">
        <v>0.2325</v>
      </c>
      <c r="AH18" t="n">
        <v>109435.9886721027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8.9557</v>
      </c>
      <c r="E19" t="n">
        <v>11.17</v>
      </c>
      <c r="F19" t="n">
        <v>8.140000000000001</v>
      </c>
      <c r="G19" t="n">
        <v>32.56</v>
      </c>
      <c r="H19" t="n">
        <v>0.48</v>
      </c>
      <c r="I19" t="n">
        <v>15</v>
      </c>
      <c r="J19" t="n">
        <v>192.17</v>
      </c>
      <c r="K19" t="n">
        <v>53.44</v>
      </c>
      <c r="L19" t="n">
        <v>5.25</v>
      </c>
      <c r="M19" t="n">
        <v>13</v>
      </c>
      <c r="N19" t="n">
        <v>38.48</v>
      </c>
      <c r="O19" t="n">
        <v>23934.69</v>
      </c>
      <c r="P19" t="n">
        <v>97.11</v>
      </c>
      <c r="Q19" t="n">
        <v>596.61</v>
      </c>
      <c r="R19" t="n">
        <v>36.24</v>
      </c>
      <c r="S19" t="n">
        <v>26.8</v>
      </c>
      <c r="T19" t="n">
        <v>4731.03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88.21591057946432</v>
      </c>
      <c r="AB19" t="n">
        <v>120.7009006660783</v>
      </c>
      <c r="AC19" t="n">
        <v>109.1813761113173</v>
      </c>
      <c r="AD19" t="n">
        <v>88215.91057946433</v>
      </c>
      <c r="AE19" t="n">
        <v>120700.9006660783</v>
      </c>
      <c r="AF19" t="n">
        <v>2.107106164210291e-06</v>
      </c>
      <c r="AG19" t="n">
        <v>0.2327083333333333</v>
      </c>
      <c r="AH19" t="n">
        <v>109181.3761113173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9.0038</v>
      </c>
      <c r="E20" t="n">
        <v>11.11</v>
      </c>
      <c r="F20" t="n">
        <v>8.119999999999999</v>
      </c>
      <c r="G20" t="n">
        <v>34.79</v>
      </c>
      <c r="H20" t="n">
        <v>0.51</v>
      </c>
      <c r="I20" t="n">
        <v>14</v>
      </c>
      <c r="J20" t="n">
        <v>192.55</v>
      </c>
      <c r="K20" t="n">
        <v>53.44</v>
      </c>
      <c r="L20" t="n">
        <v>5.5</v>
      </c>
      <c r="M20" t="n">
        <v>12</v>
      </c>
      <c r="N20" t="n">
        <v>38.62</v>
      </c>
      <c r="O20" t="n">
        <v>23982.06</v>
      </c>
      <c r="P20" t="n">
        <v>95.8</v>
      </c>
      <c r="Q20" t="n">
        <v>596.64</v>
      </c>
      <c r="R20" t="n">
        <v>35.52</v>
      </c>
      <c r="S20" t="n">
        <v>26.8</v>
      </c>
      <c r="T20" t="n">
        <v>4376.5</v>
      </c>
      <c r="U20" t="n">
        <v>0.75</v>
      </c>
      <c r="V20" t="n">
        <v>0.95</v>
      </c>
      <c r="W20" t="n">
        <v>0.13</v>
      </c>
      <c r="X20" t="n">
        <v>0.26</v>
      </c>
      <c r="Y20" t="n">
        <v>1</v>
      </c>
      <c r="Z20" t="n">
        <v>10</v>
      </c>
      <c r="AA20" t="n">
        <v>86.89654618405783</v>
      </c>
      <c r="AB20" t="n">
        <v>118.8956880940349</v>
      </c>
      <c r="AC20" t="n">
        <v>107.5484504935174</v>
      </c>
      <c r="AD20" t="n">
        <v>86896.54618405782</v>
      </c>
      <c r="AE20" t="n">
        <v>118895.6880940349</v>
      </c>
      <c r="AF20" t="n">
        <v>2.11842318091457e-06</v>
      </c>
      <c r="AG20" t="n">
        <v>0.2314583333333333</v>
      </c>
      <c r="AH20" t="n">
        <v>107548.4504935174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9.062099999999999</v>
      </c>
      <c r="E21" t="n">
        <v>11.04</v>
      </c>
      <c r="F21" t="n">
        <v>8.08</v>
      </c>
      <c r="G21" t="n">
        <v>37.3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94.77</v>
      </c>
      <c r="Q21" t="n">
        <v>596.66</v>
      </c>
      <c r="R21" t="n">
        <v>34.32</v>
      </c>
      <c r="S21" t="n">
        <v>26.8</v>
      </c>
      <c r="T21" t="n">
        <v>3780.56</v>
      </c>
      <c r="U21" t="n">
        <v>0.78</v>
      </c>
      <c r="V21" t="n">
        <v>0.95</v>
      </c>
      <c r="W21" t="n">
        <v>0.13</v>
      </c>
      <c r="X21" t="n">
        <v>0.23</v>
      </c>
      <c r="Y21" t="n">
        <v>1</v>
      </c>
      <c r="Z21" t="n">
        <v>10</v>
      </c>
      <c r="AA21" t="n">
        <v>85.60040261278503</v>
      </c>
      <c r="AB21" t="n">
        <v>117.1222472780016</v>
      </c>
      <c r="AC21" t="n">
        <v>105.9442643799261</v>
      </c>
      <c r="AD21" t="n">
        <v>85600.40261278504</v>
      </c>
      <c r="AE21" t="n">
        <v>117122.2472780016</v>
      </c>
      <c r="AF21" t="n">
        <v>2.132140063946992e-06</v>
      </c>
      <c r="AG21" t="n">
        <v>0.23</v>
      </c>
      <c r="AH21" t="n">
        <v>105944.2643799261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9.076700000000001</v>
      </c>
      <c r="E22" t="n">
        <v>11.02</v>
      </c>
      <c r="F22" t="n">
        <v>8.06</v>
      </c>
      <c r="G22" t="n">
        <v>37.22</v>
      </c>
      <c r="H22" t="n">
        <v>0.55</v>
      </c>
      <c r="I22" t="n">
        <v>13</v>
      </c>
      <c r="J22" t="n">
        <v>193.32</v>
      </c>
      <c r="K22" t="n">
        <v>53.44</v>
      </c>
      <c r="L22" t="n">
        <v>6</v>
      </c>
      <c r="M22" t="n">
        <v>11</v>
      </c>
      <c r="N22" t="n">
        <v>38.89</v>
      </c>
      <c r="O22" t="n">
        <v>24076.95</v>
      </c>
      <c r="P22" t="n">
        <v>93.73</v>
      </c>
      <c r="Q22" t="n">
        <v>596.6799999999999</v>
      </c>
      <c r="R22" t="n">
        <v>33.94</v>
      </c>
      <c r="S22" t="n">
        <v>26.8</v>
      </c>
      <c r="T22" t="n">
        <v>3591.11</v>
      </c>
      <c r="U22" t="n">
        <v>0.79</v>
      </c>
      <c r="V22" t="n">
        <v>0.95</v>
      </c>
      <c r="W22" t="n">
        <v>0.12</v>
      </c>
      <c r="X22" t="n">
        <v>0.21</v>
      </c>
      <c r="Y22" t="n">
        <v>1</v>
      </c>
      <c r="Z22" t="n">
        <v>10</v>
      </c>
      <c r="AA22" t="n">
        <v>84.77711297272053</v>
      </c>
      <c r="AB22" t="n">
        <v>115.9957860714904</v>
      </c>
      <c r="AC22" t="n">
        <v>104.9253110499657</v>
      </c>
      <c r="AD22" t="n">
        <v>84777.11297272053</v>
      </c>
      <c r="AE22" t="n">
        <v>115995.7860714904</v>
      </c>
      <c r="AF22" t="n">
        <v>2.135575166730412e-06</v>
      </c>
      <c r="AG22" t="n">
        <v>0.2295833333333333</v>
      </c>
      <c r="AH22" t="n">
        <v>104925.3110499657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9.0845</v>
      </c>
      <c r="E23" t="n">
        <v>11.01</v>
      </c>
      <c r="F23" t="n">
        <v>8.09</v>
      </c>
      <c r="G23" t="n">
        <v>40.46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93.64</v>
      </c>
      <c r="Q23" t="n">
        <v>596.64</v>
      </c>
      <c r="R23" t="n">
        <v>34.84</v>
      </c>
      <c r="S23" t="n">
        <v>26.8</v>
      </c>
      <c r="T23" t="n">
        <v>4046.05</v>
      </c>
      <c r="U23" t="n">
        <v>0.77</v>
      </c>
      <c r="V23" t="n">
        <v>0.95</v>
      </c>
      <c r="W23" t="n">
        <v>0.13</v>
      </c>
      <c r="X23" t="n">
        <v>0.24</v>
      </c>
      <c r="Y23" t="n">
        <v>1</v>
      </c>
      <c r="Z23" t="n">
        <v>10</v>
      </c>
      <c r="AA23" t="n">
        <v>84.74842793248935</v>
      </c>
      <c r="AB23" t="n">
        <v>115.9565379339515</v>
      </c>
      <c r="AC23" t="n">
        <v>104.8898086995883</v>
      </c>
      <c r="AD23" t="n">
        <v>84748.42793248934</v>
      </c>
      <c r="AE23" t="n">
        <v>115956.5379339515</v>
      </c>
      <c r="AF23" t="n">
        <v>2.137410358628403e-06</v>
      </c>
      <c r="AG23" t="n">
        <v>0.229375</v>
      </c>
      <c r="AH23" t="n">
        <v>104889.8086995883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9.09</v>
      </c>
      <c r="E24" t="n">
        <v>11</v>
      </c>
      <c r="F24" t="n">
        <v>8.09</v>
      </c>
      <c r="G24" t="n">
        <v>40.43</v>
      </c>
      <c r="H24" t="n">
        <v>0.59</v>
      </c>
      <c r="I24" t="n">
        <v>12</v>
      </c>
      <c r="J24" t="n">
        <v>194.09</v>
      </c>
      <c r="K24" t="n">
        <v>53.44</v>
      </c>
      <c r="L24" t="n">
        <v>6.5</v>
      </c>
      <c r="M24" t="n">
        <v>10</v>
      </c>
      <c r="N24" t="n">
        <v>39.16</v>
      </c>
      <c r="O24" t="n">
        <v>24172.03</v>
      </c>
      <c r="P24" t="n">
        <v>92.59</v>
      </c>
      <c r="Q24" t="n">
        <v>596.61</v>
      </c>
      <c r="R24" t="n">
        <v>34.55</v>
      </c>
      <c r="S24" t="n">
        <v>26.8</v>
      </c>
      <c r="T24" t="n">
        <v>3900.93</v>
      </c>
      <c r="U24" t="n">
        <v>0.78</v>
      </c>
      <c r="V24" t="n">
        <v>0.95</v>
      </c>
      <c r="W24" t="n">
        <v>0.13</v>
      </c>
      <c r="X24" t="n">
        <v>0.23</v>
      </c>
      <c r="Y24" t="n">
        <v>1</v>
      </c>
      <c r="Z24" t="n">
        <v>10</v>
      </c>
      <c r="AA24" t="n">
        <v>84.06923935427095</v>
      </c>
      <c r="AB24" t="n">
        <v>115.0272421575482</v>
      </c>
      <c r="AC24" t="n">
        <v>104.0492036078099</v>
      </c>
      <c r="AD24" t="n">
        <v>84069.23935427095</v>
      </c>
      <c r="AE24" t="n">
        <v>115027.2421575482</v>
      </c>
      <c r="AF24" t="n">
        <v>2.138704404197499e-06</v>
      </c>
      <c r="AG24" t="n">
        <v>0.2291666666666667</v>
      </c>
      <c r="AH24" t="n">
        <v>104049.2036078099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9.142899999999999</v>
      </c>
      <c r="E25" t="n">
        <v>10.94</v>
      </c>
      <c r="F25" t="n">
        <v>8.06</v>
      </c>
      <c r="G25" t="n">
        <v>43.96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91.53</v>
      </c>
      <c r="Q25" t="n">
        <v>596.61</v>
      </c>
      <c r="R25" t="n">
        <v>33.75</v>
      </c>
      <c r="S25" t="n">
        <v>26.8</v>
      </c>
      <c r="T25" t="n">
        <v>3508.2</v>
      </c>
      <c r="U25" t="n">
        <v>0.79</v>
      </c>
      <c r="V25" t="n">
        <v>0.95</v>
      </c>
      <c r="W25" t="n">
        <v>0.13</v>
      </c>
      <c r="X25" t="n">
        <v>0.21</v>
      </c>
      <c r="Y25" t="n">
        <v>1</v>
      </c>
      <c r="Z25" t="n">
        <v>10</v>
      </c>
      <c r="AA25" t="n">
        <v>82.86561584243898</v>
      </c>
      <c r="AB25" t="n">
        <v>113.3803913685388</v>
      </c>
      <c r="AC25" t="n">
        <v>102.5595259467334</v>
      </c>
      <c r="AD25" t="n">
        <v>82865.61584243899</v>
      </c>
      <c r="AE25" t="n">
        <v>113380.3913685388</v>
      </c>
      <c r="AF25" t="n">
        <v>2.151150769762081e-06</v>
      </c>
      <c r="AG25" t="n">
        <v>0.2279166666666667</v>
      </c>
      <c r="AH25" t="n">
        <v>102559.5259467334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9.147500000000001</v>
      </c>
      <c r="E26" t="n">
        <v>10.93</v>
      </c>
      <c r="F26" t="n">
        <v>8.050000000000001</v>
      </c>
      <c r="G26" t="n">
        <v>43.93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90.52</v>
      </c>
      <c r="Q26" t="n">
        <v>596.71</v>
      </c>
      <c r="R26" t="n">
        <v>33.54</v>
      </c>
      <c r="S26" t="n">
        <v>26.8</v>
      </c>
      <c r="T26" t="n">
        <v>3405.19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82.191515789604</v>
      </c>
      <c r="AB26" t="n">
        <v>112.458057937055</v>
      </c>
      <c r="AC26" t="n">
        <v>101.725218723447</v>
      </c>
      <c r="AD26" t="n">
        <v>82191.515789604</v>
      </c>
      <c r="AE26" t="n">
        <v>112458.057937055</v>
      </c>
      <c r="AF26" t="n">
        <v>2.152233062419871e-06</v>
      </c>
      <c r="AG26" t="n">
        <v>0.2277083333333333</v>
      </c>
      <c r="AH26" t="n">
        <v>101725.218723447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9.2102</v>
      </c>
      <c r="E27" t="n">
        <v>10.86</v>
      </c>
      <c r="F27" t="n">
        <v>8.02</v>
      </c>
      <c r="G27" t="n">
        <v>48.1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88.95999999999999</v>
      </c>
      <c r="Q27" t="n">
        <v>596.63</v>
      </c>
      <c r="R27" t="n">
        <v>32.29</v>
      </c>
      <c r="S27" t="n">
        <v>26.8</v>
      </c>
      <c r="T27" t="n">
        <v>2785.21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80.62639214257568</v>
      </c>
      <c r="AB27" t="n">
        <v>110.3165867148098</v>
      </c>
      <c r="AC27" t="n">
        <v>99.78812650907848</v>
      </c>
      <c r="AD27" t="n">
        <v>80626.39214257569</v>
      </c>
      <c r="AE27" t="n">
        <v>110316.5867148098</v>
      </c>
      <c r="AF27" t="n">
        <v>2.16698518190757e-06</v>
      </c>
      <c r="AG27" t="n">
        <v>0.22625</v>
      </c>
      <c r="AH27" t="n">
        <v>99788.12650907849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9.209</v>
      </c>
      <c r="E28" t="n">
        <v>10.86</v>
      </c>
      <c r="F28" t="n">
        <v>8.02</v>
      </c>
      <c r="G28" t="n">
        <v>48.11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88.18000000000001</v>
      </c>
      <c r="Q28" t="n">
        <v>596.63</v>
      </c>
      <c r="R28" t="n">
        <v>32.51</v>
      </c>
      <c r="S28" t="n">
        <v>26.8</v>
      </c>
      <c r="T28" t="n">
        <v>2894.67</v>
      </c>
      <c r="U28" t="n">
        <v>0.82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80.17563031873831</v>
      </c>
      <c r="AB28" t="n">
        <v>109.6998345012277</v>
      </c>
      <c r="AC28" t="n">
        <v>99.23023626114326</v>
      </c>
      <c r="AD28" t="n">
        <v>80175.63031873832</v>
      </c>
      <c r="AE28" t="n">
        <v>109699.8345012277</v>
      </c>
      <c r="AF28" t="n">
        <v>2.166702844692494e-06</v>
      </c>
      <c r="AG28" t="n">
        <v>0.22625</v>
      </c>
      <c r="AH28" t="n">
        <v>99230.23626114326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9.186999999999999</v>
      </c>
      <c r="E29" t="n">
        <v>10.88</v>
      </c>
      <c r="F29" t="n">
        <v>8.039999999999999</v>
      </c>
      <c r="G29" t="n">
        <v>48.27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87.7</v>
      </c>
      <c r="Q29" t="n">
        <v>596.67</v>
      </c>
      <c r="R29" t="n">
        <v>33.31</v>
      </c>
      <c r="S29" t="n">
        <v>26.8</v>
      </c>
      <c r="T29" t="n">
        <v>3292.83</v>
      </c>
      <c r="U29" t="n">
        <v>0.8</v>
      </c>
      <c r="V29" t="n">
        <v>0.95</v>
      </c>
      <c r="W29" t="n">
        <v>0.12</v>
      </c>
      <c r="X29" t="n">
        <v>0.19</v>
      </c>
      <c r="Y29" t="n">
        <v>1</v>
      </c>
      <c r="Z29" t="n">
        <v>10</v>
      </c>
      <c r="AA29" t="n">
        <v>80.14258804256126</v>
      </c>
      <c r="AB29" t="n">
        <v>109.6546246012399</v>
      </c>
      <c r="AC29" t="n">
        <v>99.18934113055781</v>
      </c>
      <c r="AD29" t="n">
        <v>80142.58804256126</v>
      </c>
      <c r="AE29" t="n">
        <v>109654.6246012399</v>
      </c>
      <c r="AF29" t="n">
        <v>2.161526662416108e-06</v>
      </c>
      <c r="AG29" t="n">
        <v>0.2266666666666667</v>
      </c>
      <c r="AH29" t="n">
        <v>99189.3411305578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9.238799999999999</v>
      </c>
      <c r="E30" t="n">
        <v>10.82</v>
      </c>
      <c r="F30" t="n">
        <v>8.02</v>
      </c>
      <c r="G30" t="n">
        <v>53.47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87.05</v>
      </c>
      <c r="Q30" t="n">
        <v>596.62</v>
      </c>
      <c r="R30" t="n">
        <v>32.56</v>
      </c>
      <c r="S30" t="n">
        <v>26.8</v>
      </c>
      <c r="T30" t="n">
        <v>2923.21</v>
      </c>
      <c r="U30" t="n">
        <v>0.82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79.2562498654702</v>
      </c>
      <c r="AB30" t="n">
        <v>108.4418976048639</v>
      </c>
      <c r="AC30" t="n">
        <v>98.09235509664248</v>
      </c>
      <c r="AD30" t="n">
        <v>79256.24986547019</v>
      </c>
      <c r="AE30" t="n">
        <v>108441.8976048639</v>
      </c>
      <c r="AF30" t="n">
        <v>2.173714218866871e-06</v>
      </c>
      <c r="AG30" t="n">
        <v>0.2254166666666667</v>
      </c>
      <c r="AH30" t="n">
        <v>98092.35509664248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9.245200000000001</v>
      </c>
      <c r="E31" t="n">
        <v>10.82</v>
      </c>
      <c r="F31" t="n">
        <v>8.01</v>
      </c>
      <c r="G31" t="n">
        <v>53.42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86.04000000000001</v>
      </c>
      <c r="Q31" t="n">
        <v>596.65</v>
      </c>
      <c r="R31" t="n">
        <v>32.2</v>
      </c>
      <c r="S31" t="n">
        <v>26.8</v>
      </c>
      <c r="T31" t="n">
        <v>2744.35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78.57699202812255</v>
      </c>
      <c r="AB31" t="n">
        <v>107.5125070650645</v>
      </c>
      <c r="AC31" t="n">
        <v>97.2516642855534</v>
      </c>
      <c r="AD31" t="n">
        <v>78576.99202812255</v>
      </c>
      <c r="AE31" t="n">
        <v>107512.5070650645</v>
      </c>
      <c r="AF31" t="n">
        <v>2.175220017347274e-06</v>
      </c>
      <c r="AG31" t="n">
        <v>0.2254166666666667</v>
      </c>
      <c r="AH31" t="n">
        <v>97251.6642855534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9.243600000000001</v>
      </c>
      <c r="E32" t="n">
        <v>10.82</v>
      </c>
      <c r="F32" t="n">
        <v>8.01</v>
      </c>
      <c r="G32" t="n">
        <v>53.43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6</v>
      </c>
      <c r="N32" t="n">
        <v>40.26</v>
      </c>
      <c r="O32" t="n">
        <v>24554.18</v>
      </c>
      <c r="P32" t="n">
        <v>84.51000000000001</v>
      </c>
      <c r="Q32" t="n">
        <v>596.61</v>
      </c>
      <c r="R32" t="n">
        <v>32.24</v>
      </c>
      <c r="S32" t="n">
        <v>26.8</v>
      </c>
      <c r="T32" t="n">
        <v>2764.69</v>
      </c>
      <c r="U32" t="n">
        <v>0.83</v>
      </c>
      <c r="V32" t="n">
        <v>0.96</v>
      </c>
      <c r="W32" t="n">
        <v>0.12</v>
      </c>
      <c r="X32" t="n">
        <v>0.16</v>
      </c>
      <c r="Y32" t="n">
        <v>1</v>
      </c>
      <c r="Z32" t="n">
        <v>10</v>
      </c>
      <c r="AA32" t="n">
        <v>77.68939548907908</v>
      </c>
      <c r="AB32" t="n">
        <v>106.2980583223501</v>
      </c>
      <c r="AC32" t="n">
        <v>96.15312082635381</v>
      </c>
      <c r="AD32" t="n">
        <v>77689.39548907908</v>
      </c>
      <c r="AE32" t="n">
        <v>106298.0583223501</v>
      </c>
      <c r="AF32" t="n">
        <v>2.174843567727173e-06</v>
      </c>
      <c r="AG32" t="n">
        <v>0.2254166666666667</v>
      </c>
      <c r="AH32" t="n">
        <v>96153.12082635381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9.3141</v>
      </c>
      <c r="E33" t="n">
        <v>10.74</v>
      </c>
      <c r="F33" t="n">
        <v>7.97</v>
      </c>
      <c r="G33" t="n">
        <v>59.77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83.3</v>
      </c>
      <c r="Q33" t="n">
        <v>596.61</v>
      </c>
      <c r="R33" t="n">
        <v>30.71</v>
      </c>
      <c r="S33" t="n">
        <v>26.8</v>
      </c>
      <c r="T33" t="n">
        <v>2003.6</v>
      </c>
      <c r="U33" t="n">
        <v>0.87</v>
      </c>
      <c r="V33" t="n">
        <v>0.96</v>
      </c>
      <c r="W33" t="n">
        <v>0.12</v>
      </c>
      <c r="X33" t="n">
        <v>0.12</v>
      </c>
      <c r="Y33" t="n">
        <v>1</v>
      </c>
      <c r="Z33" t="n">
        <v>10</v>
      </c>
      <c r="AA33" t="n">
        <v>76.28119992301113</v>
      </c>
      <c r="AB33" t="n">
        <v>104.3713030236531</v>
      </c>
      <c r="AC33" t="n">
        <v>94.41025234914581</v>
      </c>
      <c r="AD33" t="n">
        <v>76281.19992301113</v>
      </c>
      <c r="AE33" t="n">
        <v>104371.3030236531</v>
      </c>
      <c r="AF33" t="n">
        <v>2.191430879112863e-06</v>
      </c>
      <c r="AG33" t="n">
        <v>0.22375</v>
      </c>
      <c r="AH33" t="n">
        <v>94410.25234914581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9.273300000000001</v>
      </c>
      <c r="E34" t="n">
        <v>10.78</v>
      </c>
      <c r="F34" t="n">
        <v>8.02</v>
      </c>
      <c r="G34" t="n">
        <v>60.13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83.52</v>
      </c>
      <c r="Q34" t="n">
        <v>596.64</v>
      </c>
      <c r="R34" t="n">
        <v>32.51</v>
      </c>
      <c r="S34" t="n">
        <v>26.8</v>
      </c>
      <c r="T34" t="n">
        <v>2905.33</v>
      </c>
      <c r="U34" t="n">
        <v>0.82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76.89593391825049</v>
      </c>
      <c r="AB34" t="n">
        <v>105.212409196089</v>
      </c>
      <c r="AC34" t="n">
        <v>95.17108452898462</v>
      </c>
      <c r="AD34" t="n">
        <v>76895.93391825049</v>
      </c>
      <c r="AE34" t="n">
        <v>105212.409196089</v>
      </c>
      <c r="AF34" t="n">
        <v>2.181831413800294e-06</v>
      </c>
      <c r="AG34" t="n">
        <v>0.2245833333333333</v>
      </c>
      <c r="AH34" t="n">
        <v>95171.08452898462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9.279500000000001</v>
      </c>
      <c r="E35" t="n">
        <v>10.78</v>
      </c>
      <c r="F35" t="n">
        <v>8.01</v>
      </c>
      <c r="G35" t="n">
        <v>60.08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2</v>
      </c>
      <c r="N35" t="n">
        <v>40.67</v>
      </c>
      <c r="O35" t="n">
        <v>24698.26</v>
      </c>
      <c r="P35" t="n">
        <v>82.97</v>
      </c>
      <c r="Q35" t="n">
        <v>596.61</v>
      </c>
      <c r="R35" t="n">
        <v>32</v>
      </c>
      <c r="S35" t="n">
        <v>26.8</v>
      </c>
      <c r="T35" t="n">
        <v>2646</v>
      </c>
      <c r="U35" t="n">
        <v>0.84</v>
      </c>
      <c r="V35" t="n">
        <v>0.96</v>
      </c>
      <c r="W35" t="n">
        <v>0.13</v>
      </c>
      <c r="X35" t="n">
        <v>0.16</v>
      </c>
      <c r="Y35" t="n">
        <v>1</v>
      </c>
      <c r="Z35" t="n">
        <v>10</v>
      </c>
      <c r="AA35" t="n">
        <v>76.49218111255247</v>
      </c>
      <c r="AB35" t="n">
        <v>104.6599767950166</v>
      </c>
      <c r="AC35" t="n">
        <v>94.67137550092666</v>
      </c>
      <c r="AD35" t="n">
        <v>76492.18111255247</v>
      </c>
      <c r="AE35" t="n">
        <v>104659.9767950166</v>
      </c>
      <c r="AF35" t="n">
        <v>2.183290156078184e-06</v>
      </c>
      <c r="AG35" t="n">
        <v>0.2245833333333333</v>
      </c>
      <c r="AH35" t="n">
        <v>94671.37550092666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9.2829</v>
      </c>
      <c r="E36" t="n">
        <v>10.77</v>
      </c>
      <c r="F36" t="n">
        <v>8.01</v>
      </c>
      <c r="G36" t="n">
        <v>60.05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1</v>
      </c>
      <c r="N36" t="n">
        <v>40.81</v>
      </c>
      <c r="O36" t="n">
        <v>24746.38</v>
      </c>
      <c r="P36" t="n">
        <v>82.89</v>
      </c>
      <c r="Q36" t="n">
        <v>596.61</v>
      </c>
      <c r="R36" t="n">
        <v>31.86</v>
      </c>
      <c r="S36" t="n">
        <v>26.8</v>
      </c>
      <c r="T36" t="n">
        <v>2579.58</v>
      </c>
      <c r="U36" t="n">
        <v>0.84</v>
      </c>
      <c r="V36" t="n">
        <v>0.96</v>
      </c>
      <c r="W36" t="n">
        <v>0.13</v>
      </c>
      <c r="X36" t="n">
        <v>0.15</v>
      </c>
      <c r="Y36" t="n">
        <v>1</v>
      </c>
      <c r="Z36" t="n">
        <v>10</v>
      </c>
      <c r="AA36" t="n">
        <v>76.41733912223546</v>
      </c>
      <c r="AB36" t="n">
        <v>104.5575746820693</v>
      </c>
      <c r="AC36" t="n">
        <v>94.57874650191675</v>
      </c>
      <c r="AD36" t="n">
        <v>76417.33912223545</v>
      </c>
      <c r="AE36" t="n">
        <v>104557.5746820693</v>
      </c>
      <c r="AF36" t="n">
        <v>2.184090111520898e-06</v>
      </c>
      <c r="AG36" t="n">
        <v>0.224375</v>
      </c>
      <c r="AH36" t="n">
        <v>94578.74650191676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9.283099999999999</v>
      </c>
      <c r="E37" t="n">
        <v>10.77</v>
      </c>
      <c r="F37" t="n">
        <v>8.01</v>
      </c>
      <c r="G37" t="n">
        <v>60.04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1</v>
      </c>
      <c r="N37" t="n">
        <v>40.95</v>
      </c>
      <c r="O37" t="n">
        <v>24794.55</v>
      </c>
      <c r="P37" t="n">
        <v>82.84999999999999</v>
      </c>
      <c r="Q37" t="n">
        <v>596.61</v>
      </c>
      <c r="R37" t="n">
        <v>31.91</v>
      </c>
      <c r="S37" t="n">
        <v>26.8</v>
      </c>
      <c r="T37" t="n">
        <v>2605.21</v>
      </c>
      <c r="U37" t="n">
        <v>0.84</v>
      </c>
      <c r="V37" t="n">
        <v>0.96</v>
      </c>
      <c r="W37" t="n">
        <v>0.13</v>
      </c>
      <c r="X37" t="n">
        <v>0.15</v>
      </c>
      <c r="Y37" t="n">
        <v>1</v>
      </c>
      <c r="Z37" t="n">
        <v>10</v>
      </c>
      <c r="AA37" t="n">
        <v>76.39229916421726</v>
      </c>
      <c r="AB37" t="n">
        <v>104.5233139068239</v>
      </c>
      <c r="AC37" t="n">
        <v>94.54775552697539</v>
      </c>
      <c r="AD37" t="n">
        <v>76392.29916421726</v>
      </c>
      <c r="AE37" t="n">
        <v>104523.3139068239</v>
      </c>
      <c r="AF37" t="n">
        <v>2.184137167723411e-06</v>
      </c>
      <c r="AG37" t="n">
        <v>0.224375</v>
      </c>
      <c r="AH37" t="n">
        <v>94547.75552697539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9.275499999999999</v>
      </c>
      <c r="E38" t="n">
        <v>10.78</v>
      </c>
      <c r="F38" t="n">
        <v>8.01</v>
      </c>
      <c r="G38" t="n">
        <v>60.11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83.13</v>
      </c>
      <c r="Q38" t="n">
        <v>596.61</v>
      </c>
      <c r="R38" t="n">
        <v>32.15</v>
      </c>
      <c r="S38" t="n">
        <v>26.8</v>
      </c>
      <c r="T38" t="n">
        <v>2722.32</v>
      </c>
      <c r="U38" t="n">
        <v>0.83</v>
      </c>
      <c r="V38" t="n">
        <v>0.96</v>
      </c>
      <c r="W38" t="n">
        <v>0.13</v>
      </c>
      <c r="X38" t="n">
        <v>0.16</v>
      </c>
      <c r="Y38" t="n">
        <v>1</v>
      </c>
      <c r="Z38" t="n">
        <v>10</v>
      </c>
      <c r="AA38" t="n">
        <v>76.61793294280776</v>
      </c>
      <c r="AB38" t="n">
        <v>104.832035996951</v>
      </c>
      <c r="AC38" t="n">
        <v>94.8270136141151</v>
      </c>
      <c r="AD38" t="n">
        <v>76617.93294280776</v>
      </c>
      <c r="AE38" t="n">
        <v>104832.035996951</v>
      </c>
      <c r="AF38" t="n">
        <v>2.182349032027932e-06</v>
      </c>
      <c r="AG38" t="n">
        <v>0.2245833333333333</v>
      </c>
      <c r="AH38" t="n">
        <v>94827.0136141151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7.8501</v>
      </c>
      <c r="E2" t="n">
        <v>12.74</v>
      </c>
      <c r="F2" t="n">
        <v>9.130000000000001</v>
      </c>
      <c r="G2" t="n">
        <v>8.56</v>
      </c>
      <c r="H2" t="n">
        <v>0.15</v>
      </c>
      <c r="I2" t="n">
        <v>64</v>
      </c>
      <c r="J2" t="n">
        <v>116.05</v>
      </c>
      <c r="K2" t="n">
        <v>43.4</v>
      </c>
      <c r="L2" t="n">
        <v>1</v>
      </c>
      <c r="M2" t="n">
        <v>62</v>
      </c>
      <c r="N2" t="n">
        <v>16.65</v>
      </c>
      <c r="O2" t="n">
        <v>14546.17</v>
      </c>
      <c r="P2" t="n">
        <v>87.2</v>
      </c>
      <c r="Q2" t="n">
        <v>596.8200000000001</v>
      </c>
      <c r="R2" t="n">
        <v>66.95999999999999</v>
      </c>
      <c r="S2" t="n">
        <v>26.8</v>
      </c>
      <c r="T2" t="n">
        <v>19849.34</v>
      </c>
      <c r="U2" t="n">
        <v>0.4</v>
      </c>
      <c r="V2" t="n">
        <v>0.84</v>
      </c>
      <c r="W2" t="n">
        <v>0.21</v>
      </c>
      <c r="X2" t="n">
        <v>1.27</v>
      </c>
      <c r="Y2" t="n">
        <v>1</v>
      </c>
      <c r="Z2" t="n">
        <v>10</v>
      </c>
      <c r="AA2" t="n">
        <v>90.43141766305891</v>
      </c>
      <c r="AB2" t="n">
        <v>123.7322551991251</v>
      </c>
      <c r="AC2" t="n">
        <v>111.923422422264</v>
      </c>
      <c r="AD2" t="n">
        <v>90431.41766305891</v>
      </c>
      <c r="AE2" t="n">
        <v>123732.2551991251</v>
      </c>
      <c r="AF2" t="n">
        <v>1.998149266726632e-06</v>
      </c>
      <c r="AG2" t="n">
        <v>0.2654166666666667</v>
      </c>
      <c r="AH2" t="n">
        <v>111923.422422264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8.282299999999999</v>
      </c>
      <c r="E3" t="n">
        <v>12.07</v>
      </c>
      <c r="F3" t="n">
        <v>8.82</v>
      </c>
      <c r="G3" t="n">
        <v>10.8</v>
      </c>
      <c r="H3" t="n">
        <v>0.19</v>
      </c>
      <c r="I3" t="n">
        <v>49</v>
      </c>
      <c r="J3" t="n">
        <v>116.37</v>
      </c>
      <c r="K3" t="n">
        <v>43.4</v>
      </c>
      <c r="L3" t="n">
        <v>1.25</v>
      </c>
      <c r="M3" t="n">
        <v>47</v>
      </c>
      <c r="N3" t="n">
        <v>16.72</v>
      </c>
      <c r="O3" t="n">
        <v>14585.96</v>
      </c>
      <c r="P3" t="n">
        <v>83.14</v>
      </c>
      <c r="Q3" t="n">
        <v>596.6900000000001</v>
      </c>
      <c r="R3" t="n">
        <v>57.4</v>
      </c>
      <c r="S3" t="n">
        <v>26.8</v>
      </c>
      <c r="T3" t="n">
        <v>15144.26</v>
      </c>
      <c r="U3" t="n">
        <v>0.47</v>
      </c>
      <c r="V3" t="n">
        <v>0.87</v>
      </c>
      <c r="W3" t="n">
        <v>0.19</v>
      </c>
      <c r="X3" t="n">
        <v>0.97</v>
      </c>
      <c r="Y3" t="n">
        <v>1</v>
      </c>
      <c r="Z3" t="n">
        <v>10</v>
      </c>
      <c r="AA3" t="n">
        <v>82.25067124421949</v>
      </c>
      <c r="AB3" t="n">
        <v>112.5389970398144</v>
      </c>
      <c r="AC3" t="n">
        <v>101.7984331118378</v>
      </c>
      <c r="AD3" t="n">
        <v>82250.67124421948</v>
      </c>
      <c r="AE3" t="n">
        <v>112538.9970398144</v>
      </c>
      <c r="AF3" t="n">
        <v>2.10816061856664e-06</v>
      </c>
      <c r="AG3" t="n">
        <v>0.2514583333333333</v>
      </c>
      <c r="AH3" t="n">
        <v>101798.4331118378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8.6242</v>
      </c>
      <c r="E4" t="n">
        <v>11.6</v>
      </c>
      <c r="F4" t="n">
        <v>8.58</v>
      </c>
      <c r="G4" t="n">
        <v>13.2</v>
      </c>
      <c r="H4" t="n">
        <v>0.23</v>
      </c>
      <c r="I4" t="n">
        <v>39</v>
      </c>
      <c r="J4" t="n">
        <v>116.69</v>
      </c>
      <c r="K4" t="n">
        <v>43.4</v>
      </c>
      <c r="L4" t="n">
        <v>1.5</v>
      </c>
      <c r="M4" t="n">
        <v>37</v>
      </c>
      <c r="N4" t="n">
        <v>16.79</v>
      </c>
      <c r="O4" t="n">
        <v>14625.77</v>
      </c>
      <c r="P4" t="n">
        <v>79.68000000000001</v>
      </c>
      <c r="Q4" t="n">
        <v>596.65</v>
      </c>
      <c r="R4" t="n">
        <v>49.64</v>
      </c>
      <c r="S4" t="n">
        <v>26.8</v>
      </c>
      <c r="T4" t="n">
        <v>11315.4</v>
      </c>
      <c r="U4" t="n">
        <v>0.54</v>
      </c>
      <c r="V4" t="n">
        <v>0.89</v>
      </c>
      <c r="W4" t="n">
        <v>0.17</v>
      </c>
      <c r="X4" t="n">
        <v>0.73</v>
      </c>
      <c r="Y4" t="n">
        <v>1</v>
      </c>
      <c r="Z4" t="n">
        <v>10</v>
      </c>
      <c r="AA4" t="n">
        <v>76.21861977112344</v>
      </c>
      <c r="AB4" t="n">
        <v>104.285678098999</v>
      </c>
      <c r="AC4" t="n">
        <v>94.3327993471253</v>
      </c>
      <c r="AD4" t="n">
        <v>76218.61977112344</v>
      </c>
      <c r="AE4" t="n">
        <v>104285.678098999</v>
      </c>
      <c r="AF4" t="n">
        <v>2.195187183106434e-06</v>
      </c>
      <c r="AG4" t="n">
        <v>0.2416666666666667</v>
      </c>
      <c r="AH4" t="n">
        <v>94332.7993471253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8.7051</v>
      </c>
      <c r="E5" t="n">
        <v>11.49</v>
      </c>
      <c r="F5" t="n">
        <v>8.59</v>
      </c>
      <c r="G5" t="n">
        <v>15.16</v>
      </c>
      <c r="H5" t="n">
        <v>0.26</v>
      </c>
      <c r="I5" t="n">
        <v>34</v>
      </c>
      <c r="J5" t="n">
        <v>117.01</v>
      </c>
      <c r="K5" t="n">
        <v>43.4</v>
      </c>
      <c r="L5" t="n">
        <v>1.75</v>
      </c>
      <c r="M5" t="n">
        <v>32</v>
      </c>
      <c r="N5" t="n">
        <v>16.86</v>
      </c>
      <c r="O5" t="n">
        <v>14665.62</v>
      </c>
      <c r="P5" t="n">
        <v>78.73</v>
      </c>
      <c r="Q5" t="n">
        <v>596.6799999999999</v>
      </c>
      <c r="R5" t="n">
        <v>50.81</v>
      </c>
      <c r="S5" t="n">
        <v>26.8</v>
      </c>
      <c r="T5" t="n">
        <v>11921.27</v>
      </c>
      <c r="U5" t="n">
        <v>0.53</v>
      </c>
      <c r="V5" t="n">
        <v>0.89</v>
      </c>
      <c r="W5" t="n">
        <v>0.16</v>
      </c>
      <c r="X5" t="n">
        <v>0.74</v>
      </c>
      <c r="Y5" t="n">
        <v>1</v>
      </c>
      <c r="Z5" t="n">
        <v>10</v>
      </c>
      <c r="AA5" t="n">
        <v>74.95836834975177</v>
      </c>
      <c r="AB5" t="n">
        <v>102.5613465059103</v>
      </c>
      <c r="AC5" t="n">
        <v>92.7730355411659</v>
      </c>
      <c r="AD5" t="n">
        <v>74958.36834975176</v>
      </c>
      <c r="AE5" t="n">
        <v>102561.3465059103</v>
      </c>
      <c r="AF5" t="n">
        <v>2.215779312592452e-06</v>
      </c>
      <c r="AG5" t="n">
        <v>0.239375</v>
      </c>
      <c r="AH5" t="n">
        <v>92773.0355411659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8.9199</v>
      </c>
      <c r="E6" t="n">
        <v>11.21</v>
      </c>
      <c r="F6" t="n">
        <v>8.43</v>
      </c>
      <c r="G6" t="n">
        <v>17.45</v>
      </c>
      <c r="H6" t="n">
        <v>0.3</v>
      </c>
      <c r="I6" t="n">
        <v>29</v>
      </c>
      <c r="J6" t="n">
        <v>117.34</v>
      </c>
      <c r="K6" t="n">
        <v>43.4</v>
      </c>
      <c r="L6" t="n">
        <v>2</v>
      </c>
      <c r="M6" t="n">
        <v>27</v>
      </c>
      <c r="N6" t="n">
        <v>16.94</v>
      </c>
      <c r="O6" t="n">
        <v>14705.49</v>
      </c>
      <c r="P6" t="n">
        <v>76.09999999999999</v>
      </c>
      <c r="Q6" t="n">
        <v>596.64</v>
      </c>
      <c r="R6" t="n">
        <v>45.44</v>
      </c>
      <c r="S6" t="n">
        <v>26.8</v>
      </c>
      <c r="T6" t="n">
        <v>9261.99</v>
      </c>
      <c r="U6" t="n">
        <v>0.59</v>
      </c>
      <c r="V6" t="n">
        <v>0.91</v>
      </c>
      <c r="W6" t="n">
        <v>0.15</v>
      </c>
      <c r="X6" t="n">
        <v>0.58</v>
      </c>
      <c r="Y6" t="n">
        <v>1</v>
      </c>
      <c r="Z6" t="n">
        <v>10</v>
      </c>
      <c r="AA6" t="n">
        <v>71.16663501158567</v>
      </c>
      <c r="AB6" t="n">
        <v>97.37332967316519</v>
      </c>
      <c r="AC6" t="n">
        <v>88.08015575350895</v>
      </c>
      <c r="AD6" t="n">
        <v>71166.63501158566</v>
      </c>
      <c r="AE6" t="n">
        <v>97373.32967316519</v>
      </c>
      <c r="AF6" t="n">
        <v>2.270454089027514e-06</v>
      </c>
      <c r="AG6" t="n">
        <v>0.2335416666666667</v>
      </c>
      <c r="AH6" t="n">
        <v>88080.15575350895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8.34</v>
      </c>
      <c r="G7" t="n">
        <v>20.02</v>
      </c>
      <c r="H7" t="n">
        <v>0.34</v>
      </c>
      <c r="I7" t="n">
        <v>25</v>
      </c>
      <c r="J7" t="n">
        <v>117.66</v>
      </c>
      <c r="K7" t="n">
        <v>43.4</v>
      </c>
      <c r="L7" t="n">
        <v>2.25</v>
      </c>
      <c r="M7" t="n">
        <v>23</v>
      </c>
      <c r="N7" t="n">
        <v>17.01</v>
      </c>
      <c r="O7" t="n">
        <v>14745.39</v>
      </c>
      <c r="P7" t="n">
        <v>74.01000000000001</v>
      </c>
      <c r="Q7" t="n">
        <v>596.64</v>
      </c>
      <c r="R7" t="n">
        <v>42.59</v>
      </c>
      <c r="S7" t="n">
        <v>26.8</v>
      </c>
      <c r="T7" t="n">
        <v>7856.08</v>
      </c>
      <c r="U7" t="n">
        <v>0.63</v>
      </c>
      <c r="V7" t="n">
        <v>0.92</v>
      </c>
      <c r="W7" t="n">
        <v>0.15</v>
      </c>
      <c r="X7" t="n">
        <v>0.49</v>
      </c>
      <c r="Y7" t="n">
        <v>1</v>
      </c>
      <c r="Z7" t="n">
        <v>10</v>
      </c>
      <c r="AA7" t="n">
        <v>68.52638856338868</v>
      </c>
      <c r="AB7" t="n">
        <v>93.76082800329129</v>
      </c>
      <c r="AC7" t="n">
        <v>84.81242617282872</v>
      </c>
      <c r="AD7" t="n">
        <v>68526.38856338868</v>
      </c>
      <c r="AE7" t="n">
        <v>93760.82800329129</v>
      </c>
      <c r="AF7" t="n">
        <v>2.308736614054671e-06</v>
      </c>
      <c r="AG7" t="n">
        <v>0.2295833333333333</v>
      </c>
      <c r="AH7" t="n">
        <v>84812.42617282872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9.186500000000001</v>
      </c>
      <c r="E8" t="n">
        <v>10.89</v>
      </c>
      <c r="F8" t="n">
        <v>8.279999999999999</v>
      </c>
      <c r="G8" t="n">
        <v>22.57</v>
      </c>
      <c r="H8" t="n">
        <v>0.37</v>
      </c>
      <c r="I8" t="n">
        <v>22</v>
      </c>
      <c r="J8" t="n">
        <v>117.98</v>
      </c>
      <c r="K8" t="n">
        <v>43.4</v>
      </c>
      <c r="L8" t="n">
        <v>2.5</v>
      </c>
      <c r="M8" t="n">
        <v>20</v>
      </c>
      <c r="N8" t="n">
        <v>17.08</v>
      </c>
      <c r="O8" t="n">
        <v>14785.31</v>
      </c>
      <c r="P8" t="n">
        <v>72.09</v>
      </c>
      <c r="Q8" t="n">
        <v>596.6900000000001</v>
      </c>
      <c r="R8" t="n">
        <v>40.44</v>
      </c>
      <c r="S8" t="n">
        <v>26.8</v>
      </c>
      <c r="T8" t="n">
        <v>6797.4</v>
      </c>
      <c r="U8" t="n">
        <v>0.66</v>
      </c>
      <c r="V8" t="n">
        <v>0.93</v>
      </c>
      <c r="W8" t="n">
        <v>0.14</v>
      </c>
      <c r="X8" t="n">
        <v>0.42</v>
      </c>
      <c r="Y8" t="n">
        <v>1</v>
      </c>
      <c r="Z8" t="n">
        <v>10</v>
      </c>
      <c r="AA8" t="n">
        <v>66.3902818032339</v>
      </c>
      <c r="AB8" t="n">
        <v>90.83811249566975</v>
      </c>
      <c r="AC8" t="n">
        <v>82.16865053119668</v>
      </c>
      <c r="AD8" t="n">
        <v>66390.2818032339</v>
      </c>
      <c r="AE8" t="n">
        <v>90838.11249566975</v>
      </c>
      <c r="AF8" t="n">
        <v>2.338313937247195e-06</v>
      </c>
      <c r="AG8" t="n">
        <v>0.226875</v>
      </c>
      <c r="AH8" t="n">
        <v>82168.65053119668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9.2674</v>
      </c>
      <c r="E9" t="n">
        <v>10.79</v>
      </c>
      <c r="F9" t="n">
        <v>8.23</v>
      </c>
      <c r="G9" t="n">
        <v>24.69</v>
      </c>
      <c r="H9" t="n">
        <v>0.41</v>
      </c>
      <c r="I9" t="n">
        <v>20</v>
      </c>
      <c r="J9" t="n">
        <v>118.31</v>
      </c>
      <c r="K9" t="n">
        <v>43.4</v>
      </c>
      <c r="L9" t="n">
        <v>2.75</v>
      </c>
      <c r="M9" t="n">
        <v>18</v>
      </c>
      <c r="N9" t="n">
        <v>17.16</v>
      </c>
      <c r="O9" t="n">
        <v>14825.26</v>
      </c>
      <c r="P9" t="n">
        <v>70.33</v>
      </c>
      <c r="Q9" t="n">
        <v>596.62</v>
      </c>
      <c r="R9" t="n">
        <v>38.87</v>
      </c>
      <c r="S9" t="n">
        <v>26.8</v>
      </c>
      <c r="T9" t="n">
        <v>6021.24</v>
      </c>
      <c r="U9" t="n">
        <v>0.6899999999999999</v>
      </c>
      <c r="V9" t="n">
        <v>0.93</v>
      </c>
      <c r="W9" t="n">
        <v>0.14</v>
      </c>
      <c r="X9" t="n">
        <v>0.38</v>
      </c>
      <c r="Y9" t="n">
        <v>1</v>
      </c>
      <c r="Z9" t="n">
        <v>10</v>
      </c>
      <c r="AA9" t="n">
        <v>64.66439764860165</v>
      </c>
      <c r="AB9" t="n">
        <v>88.47668165466793</v>
      </c>
      <c r="AC9" t="n">
        <v>80.03259133537031</v>
      </c>
      <c r="AD9" t="n">
        <v>64664.39764860165</v>
      </c>
      <c r="AE9" t="n">
        <v>88476.68165466793</v>
      </c>
      <c r="AF9" t="n">
        <v>2.358906066733212e-06</v>
      </c>
      <c r="AG9" t="n">
        <v>0.2247916666666666</v>
      </c>
      <c r="AH9" t="n">
        <v>80032.59133537031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9.279299999999999</v>
      </c>
      <c r="E10" t="n">
        <v>10.78</v>
      </c>
      <c r="F10" t="n">
        <v>8.26</v>
      </c>
      <c r="G10" t="n">
        <v>27.54</v>
      </c>
      <c r="H10" t="n">
        <v>0.45</v>
      </c>
      <c r="I10" t="n">
        <v>18</v>
      </c>
      <c r="J10" t="n">
        <v>118.63</v>
      </c>
      <c r="K10" t="n">
        <v>43.4</v>
      </c>
      <c r="L10" t="n">
        <v>3</v>
      </c>
      <c r="M10" t="n">
        <v>16</v>
      </c>
      <c r="N10" t="n">
        <v>17.23</v>
      </c>
      <c r="O10" t="n">
        <v>14865.24</v>
      </c>
      <c r="P10" t="n">
        <v>69.41</v>
      </c>
      <c r="Q10" t="n">
        <v>596.64</v>
      </c>
      <c r="R10" t="n">
        <v>40.46</v>
      </c>
      <c r="S10" t="n">
        <v>26.8</v>
      </c>
      <c r="T10" t="n">
        <v>6829.89</v>
      </c>
      <c r="U10" t="n">
        <v>0.66</v>
      </c>
      <c r="V10" t="n">
        <v>0.93</v>
      </c>
      <c r="W10" t="n">
        <v>0.13</v>
      </c>
      <c r="X10" t="n">
        <v>0.41</v>
      </c>
      <c r="Y10" t="n">
        <v>1</v>
      </c>
      <c r="Z10" t="n">
        <v>10</v>
      </c>
      <c r="AA10" t="n">
        <v>64.12024328435928</v>
      </c>
      <c r="AB10" t="n">
        <v>87.73214564711563</v>
      </c>
      <c r="AC10" t="n">
        <v>79.35911279941571</v>
      </c>
      <c r="AD10" t="n">
        <v>64120.24328435928</v>
      </c>
      <c r="AE10" t="n">
        <v>87732.14564711563</v>
      </c>
      <c r="AF10" t="n">
        <v>2.36193506971076e-06</v>
      </c>
      <c r="AG10" t="n">
        <v>0.2245833333333333</v>
      </c>
      <c r="AH10" t="n">
        <v>79359.11279941571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9.4068</v>
      </c>
      <c r="E11" t="n">
        <v>10.63</v>
      </c>
      <c r="F11" t="n">
        <v>8.16</v>
      </c>
      <c r="G11" t="n">
        <v>30.62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67.27</v>
      </c>
      <c r="Q11" t="n">
        <v>596.62</v>
      </c>
      <c r="R11" t="n">
        <v>36.9</v>
      </c>
      <c r="S11" t="n">
        <v>26.8</v>
      </c>
      <c r="T11" t="n">
        <v>5056.79</v>
      </c>
      <c r="U11" t="n">
        <v>0.73</v>
      </c>
      <c r="V11" t="n">
        <v>0.9399999999999999</v>
      </c>
      <c r="W11" t="n">
        <v>0.14</v>
      </c>
      <c r="X11" t="n">
        <v>0.31</v>
      </c>
      <c r="Y11" t="n">
        <v>1</v>
      </c>
      <c r="Z11" t="n">
        <v>10</v>
      </c>
      <c r="AA11" t="n">
        <v>61.78534516618889</v>
      </c>
      <c r="AB11" t="n">
        <v>84.53743503340151</v>
      </c>
      <c r="AC11" t="n">
        <v>76.46930088286895</v>
      </c>
      <c r="AD11" t="n">
        <v>61785.34516618889</v>
      </c>
      <c r="AE11" t="n">
        <v>84537.4350334015</v>
      </c>
      <c r="AF11" t="n">
        <v>2.394388673041628e-06</v>
      </c>
      <c r="AG11" t="n">
        <v>0.2214583333333333</v>
      </c>
      <c r="AH11" t="n">
        <v>76469.30088286895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9.457800000000001</v>
      </c>
      <c r="E12" t="n">
        <v>10.57</v>
      </c>
      <c r="F12" t="n">
        <v>8.130000000000001</v>
      </c>
      <c r="G12" t="n">
        <v>32.52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65.62</v>
      </c>
      <c r="Q12" t="n">
        <v>596.6799999999999</v>
      </c>
      <c r="R12" t="n">
        <v>35.86</v>
      </c>
      <c r="S12" t="n">
        <v>26.8</v>
      </c>
      <c r="T12" t="n">
        <v>4540.76</v>
      </c>
      <c r="U12" t="n">
        <v>0.75</v>
      </c>
      <c r="V12" t="n">
        <v>0.9399999999999999</v>
      </c>
      <c r="W12" t="n">
        <v>0.13</v>
      </c>
      <c r="X12" t="n">
        <v>0.28</v>
      </c>
      <c r="Y12" t="n">
        <v>1</v>
      </c>
      <c r="Z12" t="n">
        <v>10</v>
      </c>
      <c r="AA12" t="n">
        <v>60.43688375330562</v>
      </c>
      <c r="AB12" t="n">
        <v>82.69241063837656</v>
      </c>
      <c r="AC12" t="n">
        <v>74.80036302659661</v>
      </c>
      <c r="AD12" t="n">
        <v>60436.88375330562</v>
      </c>
      <c r="AE12" t="n">
        <v>82692.41063837656</v>
      </c>
      <c r="AF12" t="n">
        <v>2.407370114373975e-06</v>
      </c>
      <c r="AG12" t="n">
        <v>0.2202083333333333</v>
      </c>
      <c r="AH12" t="n">
        <v>74800.36302659662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9.491899999999999</v>
      </c>
      <c r="E13" t="n">
        <v>10.54</v>
      </c>
      <c r="F13" t="n">
        <v>8.119999999999999</v>
      </c>
      <c r="G13" t="n">
        <v>34.79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11</v>
      </c>
      <c r="N13" t="n">
        <v>17.46</v>
      </c>
      <c r="O13" t="n">
        <v>14985.35</v>
      </c>
      <c r="P13" t="n">
        <v>63.43</v>
      </c>
      <c r="Q13" t="n">
        <v>596.64</v>
      </c>
      <c r="R13" t="n">
        <v>35.42</v>
      </c>
      <c r="S13" t="n">
        <v>26.8</v>
      </c>
      <c r="T13" t="n">
        <v>4326.14</v>
      </c>
      <c r="U13" t="n">
        <v>0.76</v>
      </c>
      <c r="V13" t="n">
        <v>0.95</v>
      </c>
      <c r="W13" t="n">
        <v>0.13</v>
      </c>
      <c r="X13" t="n">
        <v>0.26</v>
      </c>
      <c r="Y13" t="n">
        <v>1</v>
      </c>
      <c r="Z13" t="n">
        <v>10</v>
      </c>
      <c r="AA13" t="n">
        <v>58.94595704779879</v>
      </c>
      <c r="AB13" t="n">
        <v>80.65245894485909</v>
      </c>
      <c r="AC13" t="n">
        <v>72.95510145961758</v>
      </c>
      <c r="AD13" t="n">
        <v>58945.95704779879</v>
      </c>
      <c r="AE13" t="n">
        <v>80652.45894485909</v>
      </c>
      <c r="AF13" t="n">
        <v>2.416049862402073e-06</v>
      </c>
      <c r="AG13" t="n">
        <v>0.2195833333333333</v>
      </c>
      <c r="AH13" t="n">
        <v>72955.10145961758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9.566800000000001</v>
      </c>
      <c r="E14" t="n">
        <v>10.45</v>
      </c>
      <c r="F14" t="n">
        <v>8.06</v>
      </c>
      <c r="G14" t="n">
        <v>37.19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62.12</v>
      </c>
      <c r="Q14" t="n">
        <v>596.63</v>
      </c>
      <c r="R14" t="n">
        <v>33.27</v>
      </c>
      <c r="S14" t="n">
        <v>26.8</v>
      </c>
      <c r="T14" t="n">
        <v>3258.15</v>
      </c>
      <c r="U14" t="n">
        <v>0.8100000000000001</v>
      </c>
      <c r="V14" t="n">
        <v>0.95</v>
      </c>
      <c r="W14" t="n">
        <v>0.14</v>
      </c>
      <c r="X14" t="n">
        <v>0.2</v>
      </c>
      <c r="Y14" t="n">
        <v>1</v>
      </c>
      <c r="Z14" t="n">
        <v>10</v>
      </c>
      <c r="AA14" t="n">
        <v>57.60419582364194</v>
      </c>
      <c r="AB14" t="n">
        <v>78.81660204364111</v>
      </c>
      <c r="AC14" t="n">
        <v>71.29445616440997</v>
      </c>
      <c r="AD14" t="n">
        <v>57604.19582364195</v>
      </c>
      <c r="AE14" t="n">
        <v>78816.60204364111</v>
      </c>
      <c r="AF14" t="n">
        <v>2.43511476349605e-06</v>
      </c>
      <c r="AG14" t="n">
        <v>0.2177083333333333</v>
      </c>
      <c r="AH14" t="n">
        <v>71294.45616440996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9.552099999999999</v>
      </c>
      <c r="E15" t="n">
        <v>10.47</v>
      </c>
      <c r="F15" t="n">
        <v>8.1</v>
      </c>
      <c r="G15" t="n">
        <v>40.49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61.7</v>
      </c>
      <c r="Q15" t="n">
        <v>596.63</v>
      </c>
      <c r="R15" t="n">
        <v>34.64</v>
      </c>
      <c r="S15" t="n">
        <v>26.8</v>
      </c>
      <c r="T15" t="n">
        <v>3948.57</v>
      </c>
      <c r="U15" t="n">
        <v>0.77</v>
      </c>
      <c r="V15" t="n">
        <v>0.95</v>
      </c>
      <c r="W15" t="n">
        <v>0.14</v>
      </c>
      <c r="X15" t="n">
        <v>0.24</v>
      </c>
      <c r="Y15" t="n">
        <v>1</v>
      </c>
      <c r="Z15" t="n">
        <v>10</v>
      </c>
      <c r="AA15" t="n">
        <v>57.54969585987669</v>
      </c>
      <c r="AB15" t="n">
        <v>78.74203278884883</v>
      </c>
      <c r="AC15" t="n">
        <v>71.22700369463638</v>
      </c>
      <c r="AD15" t="n">
        <v>57549.69585987669</v>
      </c>
      <c r="AE15" t="n">
        <v>78742.03278884882</v>
      </c>
      <c r="AF15" t="n">
        <v>2.43137305393555e-06</v>
      </c>
      <c r="AG15" t="n">
        <v>0.218125</v>
      </c>
      <c r="AH15" t="n">
        <v>71227.00369463638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9.561</v>
      </c>
      <c r="E16" t="n">
        <v>10.46</v>
      </c>
      <c r="F16" t="n">
        <v>8.09</v>
      </c>
      <c r="G16" t="n">
        <v>40.44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61.77</v>
      </c>
      <c r="Q16" t="n">
        <v>596.63</v>
      </c>
      <c r="R16" t="n">
        <v>34.2</v>
      </c>
      <c r="S16" t="n">
        <v>26.8</v>
      </c>
      <c r="T16" t="n">
        <v>3727.17</v>
      </c>
      <c r="U16" t="n">
        <v>0.78</v>
      </c>
      <c r="V16" t="n">
        <v>0.95</v>
      </c>
      <c r="W16" t="n">
        <v>0.14</v>
      </c>
      <c r="X16" t="n">
        <v>0.24</v>
      </c>
      <c r="Y16" t="n">
        <v>1</v>
      </c>
      <c r="Z16" t="n">
        <v>10</v>
      </c>
      <c r="AA16" t="n">
        <v>57.51290882971386</v>
      </c>
      <c r="AB16" t="n">
        <v>78.69169915125086</v>
      </c>
      <c r="AC16" t="n">
        <v>71.18147382876705</v>
      </c>
      <c r="AD16" t="n">
        <v>57512.90882971386</v>
      </c>
      <c r="AE16" t="n">
        <v>78691.69915125085</v>
      </c>
      <c r="AF16" t="n">
        <v>2.433638442717077e-06</v>
      </c>
      <c r="AG16" t="n">
        <v>0.2179166666666667</v>
      </c>
      <c r="AH16" t="n">
        <v>71181.47382876705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8.5084</v>
      </c>
      <c r="E2" t="n">
        <v>11.75</v>
      </c>
      <c r="F2" t="n">
        <v>8.85</v>
      </c>
      <c r="G2" t="n">
        <v>10.41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69.38</v>
      </c>
      <c r="Q2" t="n">
        <v>596.72</v>
      </c>
      <c r="R2" t="n">
        <v>58.38</v>
      </c>
      <c r="S2" t="n">
        <v>26.8</v>
      </c>
      <c r="T2" t="n">
        <v>15622.88</v>
      </c>
      <c r="U2" t="n">
        <v>0.46</v>
      </c>
      <c r="V2" t="n">
        <v>0.87</v>
      </c>
      <c r="W2" t="n">
        <v>0.19</v>
      </c>
      <c r="X2" t="n">
        <v>1</v>
      </c>
      <c r="Y2" t="n">
        <v>1</v>
      </c>
      <c r="Z2" t="n">
        <v>10</v>
      </c>
      <c r="AA2" t="n">
        <v>68.41719535291296</v>
      </c>
      <c r="AB2" t="n">
        <v>93.61142503545403</v>
      </c>
      <c r="AC2" t="n">
        <v>84.67728201455344</v>
      </c>
      <c r="AD2" t="n">
        <v>68417.19535291295</v>
      </c>
      <c r="AE2" t="n">
        <v>93611.42503545403</v>
      </c>
      <c r="AF2" t="n">
        <v>2.255953659573254e-06</v>
      </c>
      <c r="AG2" t="n">
        <v>0.2447916666666667</v>
      </c>
      <c r="AH2" t="n">
        <v>84677.28201455344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8.883599999999999</v>
      </c>
      <c r="E3" t="n">
        <v>11.26</v>
      </c>
      <c r="F3" t="n">
        <v>8.58</v>
      </c>
      <c r="G3" t="n">
        <v>13.2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37</v>
      </c>
      <c r="N3" t="n">
        <v>11.37</v>
      </c>
      <c r="O3" t="n">
        <v>11355.7</v>
      </c>
      <c r="P3" t="n">
        <v>65.66</v>
      </c>
      <c r="Q3" t="n">
        <v>596.64</v>
      </c>
      <c r="R3" t="n">
        <v>49.6</v>
      </c>
      <c r="S3" t="n">
        <v>26.8</v>
      </c>
      <c r="T3" t="n">
        <v>11294.64</v>
      </c>
      <c r="U3" t="n">
        <v>0.54</v>
      </c>
      <c r="V3" t="n">
        <v>0.89</v>
      </c>
      <c r="W3" t="n">
        <v>0.17</v>
      </c>
      <c r="X3" t="n">
        <v>0.73</v>
      </c>
      <c r="Y3" t="n">
        <v>1</v>
      </c>
      <c r="Z3" t="n">
        <v>10</v>
      </c>
      <c r="AA3" t="n">
        <v>62.69062574805502</v>
      </c>
      <c r="AB3" t="n">
        <v>85.77607986367067</v>
      </c>
      <c r="AC3" t="n">
        <v>77.58973118898658</v>
      </c>
      <c r="AD3" t="n">
        <v>62690.62574805502</v>
      </c>
      <c r="AE3" t="n">
        <v>85776.07986367067</v>
      </c>
      <c r="AF3" t="n">
        <v>2.355435796411189e-06</v>
      </c>
      <c r="AG3" t="n">
        <v>0.2345833333333333</v>
      </c>
      <c r="AH3" t="n">
        <v>77589.73118898658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9.0489</v>
      </c>
      <c r="E4" t="n">
        <v>11.05</v>
      </c>
      <c r="F4" t="n">
        <v>8.51</v>
      </c>
      <c r="G4" t="n">
        <v>15.95</v>
      </c>
      <c r="H4" t="n">
        <v>0.29</v>
      </c>
      <c r="I4" t="n">
        <v>32</v>
      </c>
      <c r="J4" t="n">
        <v>90.48</v>
      </c>
      <c r="K4" t="n">
        <v>37.55</v>
      </c>
      <c r="L4" t="n">
        <v>1.5</v>
      </c>
      <c r="M4" t="n">
        <v>30</v>
      </c>
      <c r="N4" t="n">
        <v>11.43</v>
      </c>
      <c r="O4" t="n">
        <v>11393.43</v>
      </c>
      <c r="P4" t="n">
        <v>63.49</v>
      </c>
      <c r="Q4" t="n">
        <v>596.64</v>
      </c>
      <c r="R4" t="n">
        <v>47.77</v>
      </c>
      <c r="S4" t="n">
        <v>26.8</v>
      </c>
      <c r="T4" t="n">
        <v>10412.56</v>
      </c>
      <c r="U4" t="n">
        <v>0.5600000000000001</v>
      </c>
      <c r="V4" t="n">
        <v>0.9</v>
      </c>
      <c r="W4" t="n">
        <v>0.16</v>
      </c>
      <c r="X4" t="n">
        <v>0.65</v>
      </c>
      <c r="Y4" t="n">
        <v>1</v>
      </c>
      <c r="Z4" t="n">
        <v>10</v>
      </c>
      <c r="AA4" t="n">
        <v>60.1101506060418</v>
      </c>
      <c r="AB4" t="n">
        <v>82.24535993184129</v>
      </c>
      <c r="AC4" t="n">
        <v>74.39597821205334</v>
      </c>
      <c r="AD4" t="n">
        <v>60110.1506060418</v>
      </c>
      <c r="AE4" t="n">
        <v>82245.35993184129</v>
      </c>
      <c r="AF4" t="n">
        <v>2.399264147208925e-06</v>
      </c>
      <c r="AG4" t="n">
        <v>0.2302083333333333</v>
      </c>
      <c r="AH4" t="n">
        <v>74395.97821205333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9.260899999999999</v>
      </c>
      <c r="E5" t="n">
        <v>10.8</v>
      </c>
      <c r="F5" t="n">
        <v>8.369999999999999</v>
      </c>
      <c r="G5" t="n">
        <v>19.31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60.62</v>
      </c>
      <c r="Q5" t="n">
        <v>596.7</v>
      </c>
      <c r="R5" t="n">
        <v>43.27</v>
      </c>
      <c r="S5" t="n">
        <v>26.8</v>
      </c>
      <c r="T5" t="n">
        <v>8192.26</v>
      </c>
      <c r="U5" t="n">
        <v>0.62</v>
      </c>
      <c r="V5" t="n">
        <v>0.92</v>
      </c>
      <c r="W5" t="n">
        <v>0.15</v>
      </c>
      <c r="X5" t="n">
        <v>0.51</v>
      </c>
      <c r="Y5" t="n">
        <v>1</v>
      </c>
      <c r="Z5" t="n">
        <v>10</v>
      </c>
      <c r="AA5" t="n">
        <v>56.77306854743612</v>
      </c>
      <c r="AB5" t="n">
        <v>77.67941703758925</v>
      </c>
      <c r="AC5" t="n">
        <v>70.26580249928615</v>
      </c>
      <c r="AD5" t="n">
        <v>56773.06854743612</v>
      </c>
      <c r="AE5" t="n">
        <v>77679.41703758924</v>
      </c>
      <c r="AF5" t="n">
        <v>2.455474736253813e-06</v>
      </c>
      <c r="AG5" t="n">
        <v>0.225</v>
      </c>
      <c r="AH5" t="n">
        <v>70265.80249928615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9.4078</v>
      </c>
      <c r="E6" t="n">
        <v>10.63</v>
      </c>
      <c r="F6" t="n">
        <v>8.27</v>
      </c>
      <c r="G6" t="n">
        <v>22.57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58.24</v>
      </c>
      <c r="Q6" t="n">
        <v>596.6799999999999</v>
      </c>
      <c r="R6" t="n">
        <v>40.3</v>
      </c>
      <c r="S6" t="n">
        <v>26.8</v>
      </c>
      <c r="T6" t="n">
        <v>6727.04</v>
      </c>
      <c r="U6" t="n">
        <v>0.67</v>
      </c>
      <c r="V6" t="n">
        <v>0.93</v>
      </c>
      <c r="W6" t="n">
        <v>0.15</v>
      </c>
      <c r="X6" t="n">
        <v>0.42</v>
      </c>
      <c r="Y6" t="n">
        <v>1</v>
      </c>
      <c r="Z6" t="n">
        <v>10</v>
      </c>
      <c r="AA6" t="n">
        <v>54.31575311248232</v>
      </c>
      <c r="AB6" t="n">
        <v>74.31720965038132</v>
      </c>
      <c r="AC6" t="n">
        <v>67.22447946622454</v>
      </c>
      <c r="AD6" t="n">
        <v>54315.75311248232</v>
      </c>
      <c r="AE6" t="n">
        <v>74317.20965038131</v>
      </c>
      <c r="AF6" t="n">
        <v>2.494424432153314e-06</v>
      </c>
      <c r="AG6" t="n">
        <v>0.2214583333333333</v>
      </c>
      <c r="AH6" t="n">
        <v>67224.47946622454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9.545500000000001</v>
      </c>
      <c r="E7" t="n">
        <v>10.48</v>
      </c>
      <c r="F7" t="n">
        <v>8.18</v>
      </c>
      <c r="G7" t="n">
        <v>25.82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16</v>
      </c>
      <c r="N7" t="n">
        <v>11.6</v>
      </c>
      <c r="O7" t="n">
        <v>11506.78</v>
      </c>
      <c r="P7" t="n">
        <v>55.73</v>
      </c>
      <c r="Q7" t="n">
        <v>596.63</v>
      </c>
      <c r="R7" t="n">
        <v>37.1</v>
      </c>
      <c r="S7" t="n">
        <v>26.8</v>
      </c>
      <c r="T7" t="n">
        <v>5143.11</v>
      </c>
      <c r="U7" t="n">
        <v>0.72</v>
      </c>
      <c r="V7" t="n">
        <v>0.9399999999999999</v>
      </c>
      <c r="W7" t="n">
        <v>0.14</v>
      </c>
      <c r="X7" t="n">
        <v>0.32</v>
      </c>
      <c r="Y7" t="n">
        <v>1</v>
      </c>
      <c r="Z7" t="n">
        <v>10</v>
      </c>
      <c r="AA7" t="n">
        <v>51.93036874492936</v>
      </c>
      <c r="AB7" t="n">
        <v>71.05342152296586</v>
      </c>
      <c r="AC7" t="n">
        <v>64.27218269693314</v>
      </c>
      <c r="AD7" t="n">
        <v>51930.36874492936</v>
      </c>
      <c r="AE7" t="n">
        <v>71053.42152296586</v>
      </c>
      <c r="AF7" t="n">
        <v>2.530934800603697e-06</v>
      </c>
      <c r="AG7" t="n">
        <v>0.2183333333333334</v>
      </c>
      <c r="AH7" t="n">
        <v>64272.18269693315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9.5519</v>
      </c>
      <c r="E8" t="n">
        <v>10.47</v>
      </c>
      <c r="F8" t="n">
        <v>8.210000000000001</v>
      </c>
      <c r="G8" t="n">
        <v>28.97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10</v>
      </c>
      <c r="N8" t="n">
        <v>11.66</v>
      </c>
      <c r="O8" t="n">
        <v>11544.61</v>
      </c>
      <c r="P8" t="n">
        <v>54.49</v>
      </c>
      <c r="Q8" t="n">
        <v>596.61</v>
      </c>
      <c r="R8" t="n">
        <v>38.14</v>
      </c>
      <c r="S8" t="n">
        <v>26.8</v>
      </c>
      <c r="T8" t="n">
        <v>5672.27</v>
      </c>
      <c r="U8" t="n">
        <v>0.7</v>
      </c>
      <c r="V8" t="n">
        <v>0.93</v>
      </c>
      <c r="W8" t="n">
        <v>0.14</v>
      </c>
      <c r="X8" t="n">
        <v>0.36</v>
      </c>
      <c r="Y8" t="n">
        <v>1</v>
      </c>
      <c r="Z8" t="n">
        <v>10</v>
      </c>
      <c r="AA8" t="n">
        <v>51.25482777004498</v>
      </c>
      <c r="AB8" t="n">
        <v>70.12911655836507</v>
      </c>
      <c r="AC8" t="n">
        <v>63.43609210088341</v>
      </c>
      <c r="AD8" t="n">
        <v>51254.82777004498</v>
      </c>
      <c r="AE8" t="n">
        <v>70129.11655836507</v>
      </c>
      <c r="AF8" t="n">
        <v>2.532631724046562e-06</v>
      </c>
      <c r="AG8" t="n">
        <v>0.218125</v>
      </c>
      <c r="AH8" t="n">
        <v>63436.0921008834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9.608499999999999</v>
      </c>
      <c r="E9" t="n">
        <v>10.41</v>
      </c>
      <c r="F9" t="n">
        <v>8.17</v>
      </c>
      <c r="G9" t="n">
        <v>30.62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</v>
      </c>
      <c r="N9" t="n">
        <v>11.71</v>
      </c>
      <c r="O9" t="n">
        <v>11582.46</v>
      </c>
      <c r="P9" t="n">
        <v>53.28</v>
      </c>
      <c r="Q9" t="n">
        <v>596.6900000000001</v>
      </c>
      <c r="R9" t="n">
        <v>36.36</v>
      </c>
      <c r="S9" t="n">
        <v>26.8</v>
      </c>
      <c r="T9" t="n">
        <v>4788.15</v>
      </c>
      <c r="U9" t="n">
        <v>0.74</v>
      </c>
      <c r="V9" t="n">
        <v>0.9399999999999999</v>
      </c>
      <c r="W9" t="n">
        <v>0.15</v>
      </c>
      <c r="X9" t="n">
        <v>0.31</v>
      </c>
      <c r="Y9" t="n">
        <v>1</v>
      </c>
      <c r="Z9" t="n">
        <v>10</v>
      </c>
      <c r="AA9" t="n">
        <v>50.19138573091811</v>
      </c>
      <c r="AB9" t="n">
        <v>68.67406824468081</v>
      </c>
      <c r="AC9" t="n">
        <v>62.11991155608357</v>
      </c>
      <c r="AD9" t="n">
        <v>50191.3857309181</v>
      </c>
      <c r="AE9" t="n">
        <v>68674.06824468081</v>
      </c>
      <c r="AF9" t="n">
        <v>2.547638890744395e-06</v>
      </c>
      <c r="AG9" t="n">
        <v>0.216875</v>
      </c>
      <c r="AH9" t="n">
        <v>62119.91155608357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9.604900000000001</v>
      </c>
      <c r="E10" t="n">
        <v>10.41</v>
      </c>
      <c r="F10" t="n">
        <v>8.17</v>
      </c>
      <c r="G10" t="n">
        <v>30.63</v>
      </c>
      <c r="H10" t="n">
        <v>0.57</v>
      </c>
      <c r="I10" t="n">
        <v>16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53.5</v>
      </c>
      <c r="Q10" t="n">
        <v>596.6900000000001</v>
      </c>
      <c r="R10" t="n">
        <v>36.45</v>
      </c>
      <c r="S10" t="n">
        <v>26.8</v>
      </c>
      <c r="T10" t="n">
        <v>4830.88</v>
      </c>
      <c r="U10" t="n">
        <v>0.74</v>
      </c>
      <c r="V10" t="n">
        <v>0.9399999999999999</v>
      </c>
      <c r="W10" t="n">
        <v>0.15</v>
      </c>
      <c r="X10" t="n">
        <v>0.32</v>
      </c>
      <c r="Y10" t="n">
        <v>1</v>
      </c>
      <c r="Z10" t="n">
        <v>10</v>
      </c>
      <c r="AA10" t="n">
        <v>50.33392485747281</v>
      </c>
      <c r="AB10" t="n">
        <v>68.8690965660153</v>
      </c>
      <c r="AC10" t="n">
        <v>62.29632664815393</v>
      </c>
      <c r="AD10" t="n">
        <v>50333.92485747281</v>
      </c>
      <c r="AE10" t="n">
        <v>68869.0965660153</v>
      </c>
      <c r="AF10" t="n">
        <v>2.546684371307784e-06</v>
      </c>
      <c r="AG10" t="n">
        <v>0.216875</v>
      </c>
      <c r="AH10" t="n">
        <v>62296.32664815393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4.9289</v>
      </c>
      <c r="E41" t="n">
        <v>20.29</v>
      </c>
      <c r="F41" t="n">
        <v>10.55</v>
      </c>
      <c r="G41" t="n">
        <v>4.83</v>
      </c>
      <c r="H41" t="n">
        <v>0.06</v>
      </c>
      <c r="I41" t="n">
        <v>131</v>
      </c>
      <c r="J41" t="n">
        <v>274.09</v>
      </c>
      <c r="K41" t="n">
        <v>60.56</v>
      </c>
      <c r="L41" t="n">
        <v>1</v>
      </c>
      <c r="M41" t="n">
        <v>129</v>
      </c>
      <c r="N41" t="n">
        <v>72.53</v>
      </c>
      <c r="O41" t="n">
        <v>34038.11</v>
      </c>
      <c r="P41" t="n">
        <v>180.97</v>
      </c>
      <c r="Q41" t="n">
        <v>596.88</v>
      </c>
      <c r="R41" t="n">
        <v>111.52</v>
      </c>
      <c r="S41" t="n">
        <v>26.8</v>
      </c>
      <c r="T41" t="n">
        <v>41793.6</v>
      </c>
      <c r="U41" t="n">
        <v>0.24</v>
      </c>
      <c r="V41" t="n">
        <v>0.73</v>
      </c>
      <c r="W41" t="n">
        <v>0.31</v>
      </c>
      <c r="X41" t="n">
        <v>2.69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5.5971</v>
      </c>
      <c r="E42" t="n">
        <v>17.87</v>
      </c>
      <c r="F42" t="n">
        <v>9.85</v>
      </c>
      <c r="G42" t="n">
        <v>6.03</v>
      </c>
      <c r="H42" t="n">
        <v>0.08</v>
      </c>
      <c r="I42" t="n">
        <v>98</v>
      </c>
      <c r="J42" t="n">
        <v>274.57</v>
      </c>
      <c r="K42" t="n">
        <v>60.56</v>
      </c>
      <c r="L42" t="n">
        <v>1.25</v>
      </c>
      <c r="M42" t="n">
        <v>96</v>
      </c>
      <c r="N42" t="n">
        <v>72.76000000000001</v>
      </c>
      <c r="O42" t="n">
        <v>34097.72</v>
      </c>
      <c r="P42" t="n">
        <v>168.48</v>
      </c>
      <c r="Q42" t="n">
        <v>596.73</v>
      </c>
      <c r="R42" t="n">
        <v>89.37</v>
      </c>
      <c r="S42" t="n">
        <v>26.8</v>
      </c>
      <c r="T42" t="n">
        <v>30882.35</v>
      </c>
      <c r="U42" t="n">
        <v>0.3</v>
      </c>
      <c r="V42" t="n">
        <v>0.78</v>
      </c>
      <c r="W42" t="n">
        <v>0.27</v>
      </c>
      <c r="X42" t="n">
        <v>1.99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6.0997</v>
      </c>
      <c r="E43" t="n">
        <v>16.39</v>
      </c>
      <c r="F43" t="n">
        <v>9.42</v>
      </c>
      <c r="G43" t="n">
        <v>7.25</v>
      </c>
      <c r="H43" t="n">
        <v>0.1</v>
      </c>
      <c r="I43" t="n">
        <v>78</v>
      </c>
      <c r="J43" t="n">
        <v>275.05</v>
      </c>
      <c r="K43" t="n">
        <v>60.56</v>
      </c>
      <c r="L43" t="n">
        <v>1.5</v>
      </c>
      <c r="M43" t="n">
        <v>76</v>
      </c>
      <c r="N43" t="n">
        <v>73</v>
      </c>
      <c r="O43" t="n">
        <v>34157.42</v>
      </c>
      <c r="P43" t="n">
        <v>160.71</v>
      </c>
      <c r="Q43" t="n">
        <v>596.84</v>
      </c>
      <c r="R43" t="n">
        <v>76.09999999999999</v>
      </c>
      <c r="S43" t="n">
        <v>26.8</v>
      </c>
      <c r="T43" t="n">
        <v>24347.01</v>
      </c>
      <c r="U43" t="n">
        <v>0.35</v>
      </c>
      <c r="V43" t="n">
        <v>0.82</v>
      </c>
      <c r="W43" t="n">
        <v>0.23</v>
      </c>
      <c r="X43" t="n">
        <v>1.56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6.4806</v>
      </c>
      <c r="E44" t="n">
        <v>15.43</v>
      </c>
      <c r="F44" t="n">
        <v>9.130000000000001</v>
      </c>
      <c r="G44" t="n">
        <v>8.43</v>
      </c>
      <c r="H44" t="n">
        <v>0.11</v>
      </c>
      <c r="I44" t="n">
        <v>65</v>
      </c>
      <c r="J44" t="n">
        <v>275.54</v>
      </c>
      <c r="K44" t="n">
        <v>60.56</v>
      </c>
      <c r="L44" t="n">
        <v>1.75</v>
      </c>
      <c r="M44" t="n">
        <v>63</v>
      </c>
      <c r="N44" t="n">
        <v>73.23</v>
      </c>
      <c r="O44" t="n">
        <v>34217.22</v>
      </c>
      <c r="P44" t="n">
        <v>155.42</v>
      </c>
      <c r="Q44" t="n">
        <v>596.67</v>
      </c>
      <c r="R44" t="n">
        <v>67.36</v>
      </c>
      <c r="S44" t="n">
        <v>26.8</v>
      </c>
      <c r="T44" t="n">
        <v>20041.49</v>
      </c>
      <c r="U44" t="n">
        <v>0.4</v>
      </c>
      <c r="V44" t="n">
        <v>0.84</v>
      </c>
      <c r="W44" t="n">
        <v>0.21</v>
      </c>
      <c r="X44" t="n">
        <v>1.28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6.762</v>
      </c>
      <c r="E45" t="n">
        <v>14.79</v>
      </c>
      <c r="F45" t="n">
        <v>8.960000000000001</v>
      </c>
      <c r="G45" t="n">
        <v>9.6</v>
      </c>
      <c r="H45" t="n">
        <v>0.13</v>
      </c>
      <c r="I45" t="n">
        <v>56</v>
      </c>
      <c r="J45" t="n">
        <v>276.02</v>
      </c>
      <c r="K45" t="n">
        <v>60.56</v>
      </c>
      <c r="L45" t="n">
        <v>2</v>
      </c>
      <c r="M45" t="n">
        <v>54</v>
      </c>
      <c r="N45" t="n">
        <v>73.47</v>
      </c>
      <c r="O45" t="n">
        <v>34277.1</v>
      </c>
      <c r="P45" t="n">
        <v>152.07</v>
      </c>
      <c r="Q45" t="n">
        <v>596.7</v>
      </c>
      <c r="R45" t="n">
        <v>61.9</v>
      </c>
      <c r="S45" t="n">
        <v>26.8</v>
      </c>
      <c r="T45" t="n">
        <v>17357.09</v>
      </c>
      <c r="U45" t="n">
        <v>0.43</v>
      </c>
      <c r="V45" t="n">
        <v>0.86</v>
      </c>
      <c r="W45" t="n">
        <v>0.2</v>
      </c>
      <c r="X45" t="n">
        <v>1.11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7.0024</v>
      </c>
      <c r="E46" t="n">
        <v>14.28</v>
      </c>
      <c r="F46" t="n">
        <v>8.82</v>
      </c>
      <c r="G46" t="n">
        <v>10.8</v>
      </c>
      <c r="H46" t="n">
        <v>0.14</v>
      </c>
      <c r="I46" t="n">
        <v>49</v>
      </c>
      <c r="J46" t="n">
        <v>276.51</v>
      </c>
      <c r="K46" t="n">
        <v>60.56</v>
      </c>
      <c r="L46" t="n">
        <v>2.25</v>
      </c>
      <c r="M46" t="n">
        <v>47</v>
      </c>
      <c r="N46" t="n">
        <v>73.70999999999999</v>
      </c>
      <c r="O46" t="n">
        <v>34337.08</v>
      </c>
      <c r="P46" t="n">
        <v>149.26</v>
      </c>
      <c r="Q46" t="n">
        <v>596.74</v>
      </c>
      <c r="R46" t="n">
        <v>57.29</v>
      </c>
      <c r="S46" t="n">
        <v>26.8</v>
      </c>
      <c r="T46" t="n">
        <v>15087.51</v>
      </c>
      <c r="U46" t="n">
        <v>0.47</v>
      </c>
      <c r="V46" t="n">
        <v>0.87</v>
      </c>
      <c r="W46" t="n">
        <v>0.19</v>
      </c>
      <c r="X46" t="n">
        <v>0.97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7.232</v>
      </c>
      <c r="E47" t="n">
        <v>13.83</v>
      </c>
      <c r="F47" t="n">
        <v>8.68</v>
      </c>
      <c r="G47" t="n">
        <v>12.11</v>
      </c>
      <c r="H47" t="n">
        <v>0.16</v>
      </c>
      <c r="I47" t="n">
        <v>43</v>
      </c>
      <c r="J47" t="n">
        <v>277</v>
      </c>
      <c r="K47" t="n">
        <v>60.56</v>
      </c>
      <c r="L47" t="n">
        <v>2.5</v>
      </c>
      <c r="M47" t="n">
        <v>41</v>
      </c>
      <c r="N47" t="n">
        <v>73.94</v>
      </c>
      <c r="O47" t="n">
        <v>34397.15</v>
      </c>
      <c r="P47" t="n">
        <v>146.45</v>
      </c>
      <c r="Q47" t="n">
        <v>596.74</v>
      </c>
      <c r="R47" t="n">
        <v>52.89</v>
      </c>
      <c r="S47" t="n">
        <v>26.8</v>
      </c>
      <c r="T47" t="n">
        <v>12915.59</v>
      </c>
      <c r="U47" t="n">
        <v>0.51</v>
      </c>
      <c r="V47" t="n">
        <v>0.88</v>
      </c>
      <c r="W47" t="n">
        <v>0.18</v>
      </c>
      <c r="X47" t="n">
        <v>0.83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7.3955</v>
      </c>
      <c r="E48" t="n">
        <v>13.52</v>
      </c>
      <c r="F48" t="n">
        <v>8.58</v>
      </c>
      <c r="G48" t="n">
        <v>13.21</v>
      </c>
      <c r="H48" t="n">
        <v>0.18</v>
      </c>
      <c r="I48" t="n">
        <v>39</v>
      </c>
      <c r="J48" t="n">
        <v>277.48</v>
      </c>
      <c r="K48" t="n">
        <v>60.56</v>
      </c>
      <c r="L48" t="n">
        <v>2.75</v>
      </c>
      <c r="M48" t="n">
        <v>37</v>
      </c>
      <c r="N48" t="n">
        <v>74.18000000000001</v>
      </c>
      <c r="O48" t="n">
        <v>34457.31</v>
      </c>
      <c r="P48" t="n">
        <v>144.43</v>
      </c>
      <c r="Q48" t="n">
        <v>596.67</v>
      </c>
      <c r="R48" t="n">
        <v>49.79</v>
      </c>
      <c r="S48" t="n">
        <v>26.8</v>
      </c>
      <c r="T48" t="n">
        <v>11386.63</v>
      </c>
      <c r="U48" t="n">
        <v>0.54</v>
      </c>
      <c r="V48" t="n">
        <v>0.89</v>
      </c>
      <c r="W48" t="n">
        <v>0.17</v>
      </c>
      <c r="X48" t="n">
        <v>0.73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7.5964</v>
      </c>
      <c r="E49" t="n">
        <v>13.16</v>
      </c>
      <c r="F49" t="n">
        <v>8.44</v>
      </c>
      <c r="G49" t="n">
        <v>14.46</v>
      </c>
      <c r="H49" t="n">
        <v>0.19</v>
      </c>
      <c r="I49" t="n">
        <v>35</v>
      </c>
      <c r="J49" t="n">
        <v>277.97</v>
      </c>
      <c r="K49" t="n">
        <v>60.56</v>
      </c>
      <c r="L49" t="n">
        <v>3</v>
      </c>
      <c r="M49" t="n">
        <v>33</v>
      </c>
      <c r="N49" t="n">
        <v>74.42</v>
      </c>
      <c r="O49" t="n">
        <v>34517.57</v>
      </c>
      <c r="P49" t="n">
        <v>141.46</v>
      </c>
      <c r="Q49" t="n">
        <v>596.65</v>
      </c>
      <c r="R49" t="n">
        <v>45.46</v>
      </c>
      <c r="S49" t="n">
        <v>26.8</v>
      </c>
      <c r="T49" t="n">
        <v>9244.66</v>
      </c>
      <c r="U49" t="n">
        <v>0.59</v>
      </c>
      <c r="V49" t="n">
        <v>0.91</v>
      </c>
      <c r="W49" t="n">
        <v>0.15</v>
      </c>
      <c r="X49" t="n">
        <v>0.58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7.5953</v>
      </c>
      <c r="E50" t="n">
        <v>13.17</v>
      </c>
      <c r="F50" t="n">
        <v>8.539999999999999</v>
      </c>
      <c r="G50" t="n">
        <v>15.53</v>
      </c>
      <c r="H50" t="n">
        <v>0.21</v>
      </c>
      <c r="I50" t="n">
        <v>33</v>
      </c>
      <c r="J50" t="n">
        <v>278.46</v>
      </c>
      <c r="K50" t="n">
        <v>60.56</v>
      </c>
      <c r="L50" t="n">
        <v>3.25</v>
      </c>
      <c r="M50" t="n">
        <v>31</v>
      </c>
      <c r="N50" t="n">
        <v>74.66</v>
      </c>
      <c r="O50" t="n">
        <v>34577.92</v>
      </c>
      <c r="P50" t="n">
        <v>143.09</v>
      </c>
      <c r="Q50" t="n">
        <v>596.62</v>
      </c>
      <c r="R50" t="n">
        <v>48.84</v>
      </c>
      <c r="S50" t="n">
        <v>26.8</v>
      </c>
      <c r="T50" t="n">
        <v>10940.53</v>
      </c>
      <c r="U50" t="n">
        <v>0.55</v>
      </c>
      <c r="V50" t="n">
        <v>0.9</v>
      </c>
      <c r="W50" t="n">
        <v>0.16</v>
      </c>
      <c r="X50" t="n">
        <v>0.6899999999999999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7.7338</v>
      </c>
      <c r="E51" t="n">
        <v>12.93</v>
      </c>
      <c r="F51" t="n">
        <v>8.460000000000001</v>
      </c>
      <c r="G51" t="n">
        <v>16.93</v>
      </c>
      <c r="H51" t="n">
        <v>0.22</v>
      </c>
      <c r="I51" t="n">
        <v>30</v>
      </c>
      <c r="J51" t="n">
        <v>278.95</v>
      </c>
      <c r="K51" t="n">
        <v>60.56</v>
      </c>
      <c r="L51" t="n">
        <v>3.5</v>
      </c>
      <c r="M51" t="n">
        <v>28</v>
      </c>
      <c r="N51" t="n">
        <v>74.90000000000001</v>
      </c>
      <c r="O51" t="n">
        <v>34638.36</v>
      </c>
      <c r="P51" t="n">
        <v>141.23</v>
      </c>
      <c r="Q51" t="n">
        <v>596.72</v>
      </c>
      <c r="R51" t="n">
        <v>46.34</v>
      </c>
      <c r="S51" t="n">
        <v>26.8</v>
      </c>
      <c r="T51" t="n">
        <v>9708.09</v>
      </c>
      <c r="U51" t="n">
        <v>0.58</v>
      </c>
      <c r="V51" t="n">
        <v>0.91</v>
      </c>
      <c r="W51" t="n">
        <v>0.16</v>
      </c>
      <c r="X51" t="n">
        <v>0.61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7.8278</v>
      </c>
      <c r="E52" t="n">
        <v>12.78</v>
      </c>
      <c r="F52" t="n">
        <v>8.41</v>
      </c>
      <c r="G52" t="n">
        <v>18.02</v>
      </c>
      <c r="H52" t="n">
        <v>0.24</v>
      </c>
      <c r="I52" t="n">
        <v>28</v>
      </c>
      <c r="J52" t="n">
        <v>279.44</v>
      </c>
      <c r="K52" t="n">
        <v>60.56</v>
      </c>
      <c r="L52" t="n">
        <v>3.75</v>
      </c>
      <c r="M52" t="n">
        <v>26</v>
      </c>
      <c r="N52" t="n">
        <v>75.14</v>
      </c>
      <c r="O52" t="n">
        <v>34698.9</v>
      </c>
      <c r="P52" t="n">
        <v>140.14</v>
      </c>
      <c r="Q52" t="n">
        <v>596.62</v>
      </c>
      <c r="R52" t="n">
        <v>44.73</v>
      </c>
      <c r="S52" t="n">
        <v>26.8</v>
      </c>
      <c r="T52" t="n">
        <v>8911.33</v>
      </c>
      <c r="U52" t="n">
        <v>0.6</v>
      </c>
      <c r="V52" t="n">
        <v>0.91</v>
      </c>
      <c r="W52" t="n">
        <v>0.15</v>
      </c>
      <c r="X52" t="n">
        <v>0.5600000000000001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7.9199</v>
      </c>
      <c r="E53" t="n">
        <v>12.63</v>
      </c>
      <c r="F53" t="n">
        <v>8.369999999999999</v>
      </c>
      <c r="G53" t="n">
        <v>19.31</v>
      </c>
      <c r="H53" t="n">
        <v>0.25</v>
      </c>
      <c r="I53" t="n">
        <v>26</v>
      </c>
      <c r="J53" t="n">
        <v>279.94</v>
      </c>
      <c r="K53" t="n">
        <v>60.56</v>
      </c>
      <c r="L53" t="n">
        <v>4</v>
      </c>
      <c r="M53" t="n">
        <v>24</v>
      </c>
      <c r="N53" t="n">
        <v>75.38</v>
      </c>
      <c r="O53" t="n">
        <v>34759.54</v>
      </c>
      <c r="P53" t="n">
        <v>138.88</v>
      </c>
      <c r="Q53" t="n">
        <v>596.6799999999999</v>
      </c>
      <c r="R53" t="n">
        <v>43.42</v>
      </c>
      <c r="S53" t="n">
        <v>26.8</v>
      </c>
      <c r="T53" t="n">
        <v>8266.76</v>
      </c>
      <c r="U53" t="n">
        <v>0.62</v>
      </c>
      <c r="V53" t="n">
        <v>0.92</v>
      </c>
      <c r="W53" t="n">
        <v>0.15</v>
      </c>
      <c r="X53" t="n">
        <v>0.51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7.9687</v>
      </c>
      <c r="E54" t="n">
        <v>12.55</v>
      </c>
      <c r="F54" t="n">
        <v>8.34</v>
      </c>
      <c r="G54" t="n">
        <v>20.02</v>
      </c>
      <c r="H54" t="n">
        <v>0.27</v>
      </c>
      <c r="I54" t="n">
        <v>25</v>
      </c>
      <c r="J54" t="n">
        <v>280.43</v>
      </c>
      <c r="K54" t="n">
        <v>60.56</v>
      </c>
      <c r="L54" t="n">
        <v>4.25</v>
      </c>
      <c r="M54" t="n">
        <v>23</v>
      </c>
      <c r="N54" t="n">
        <v>75.62</v>
      </c>
      <c r="O54" t="n">
        <v>34820.27</v>
      </c>
      <c r="P54" t="n">
        <v>138.28</v>
      </c>
      <c r="Q54" t="n">
        <v>596.62</v>
      </c>
      <c r="R54" t="n">
        <v>42.5</v>
      </c>
      <c r="S54" t="n">
        <v>26.8</v>
      </c>
      <c r="T54" t="n">
        <v>7811.86</v>
      </c>
      <c r="U54" t="n">
        <v>0.63</v>
      </c>
      <c r="V54" t="n">
        <v>0.92</v>
      </c>
      <c r="W54" t="n">
        <v>0.15</v>
      </c>
      <c r="X54" t="n">
        <v>0.49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8.065799999999999</v>
      </c>
      <c r="E55" t="n">
        <v>12.4</v>
      </c>
      <c r="F55" t="n">
        <v>8.300000000000001</v>
      </c>
      <c r="G55" t="n">
        <v>21.64</v>
      </c>
      <c r="H55" t="n">
        <v>0.29</v>
      </c>
      <c r="I55" t="n">
        <v>23</v>
      </c>
      <c r="J55" t="n">
        <v>280.92</v>
      </c>
      <c r="K55" t="n">
        <v>60.56</v>
      </c>
      <c r="L55" t="n">
        <v>4.5</v>
      </c>
      <c r="M55" t="n">
        <v>21</v>
      </c>
      <c r="N55" t="n">
        <v>75.87</v>
      </c>
      <c r="O55" t="n">
        <v>34881.09</v>
      </c>
      <c r="P55" t="n">
        <v>137.01</v>
      </c>
      <c r="Q55" t="n">
        <v>596.65</v>
      </c>
      <c r="R55" t="n">
        <v>41.03</v>
      </c>
      <c r="S55" t="n">
        <v>26.8</v>
      </c>
      <c r="T55" t="n">
        <v>7086.62</v>
      </c>
      <c r="U55" t="n">
        <v>0.65</v>
      </c>
      <c r="V55" t="n">
        <v>0.93</v>
      </c>
      <c r="W55" t="n">
        <v>0.15</v>
      </c>
      <c r="X55" t="n">
        <v>0.44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8.114699999999999</v>
      </c>
      <c r="E56" t="n">
        <v>12.32</v>
      </c>
      <c r="F56" t="n">
        <v>8.27</v>
      </c>
      <c r="G56" t="n">
        <v>22.56</v>
      </c>
      <c r="H56" t="n">
        <v>0.3</v>
      </c>
      <c r="I56" t="n">
        <v>22</v>
      </c>
      <c r="J56" t="n">
        <v>281.41</v>
      </c>
      <c r="K56" t="n">
        <v>60.56</v>
      </c>
      <c r="L56" t="n">
        <v>4.75</v>
      </c>
      <c r="M56" t="n">
        <v>20</v>
      </c>
      <c r="N56" t="n">
        <v>76.11</v>
      </c>
      <c r="O56" t="n">
        <v>34942.02</v>
      </c>
      <c r="P56" t="n">
        <v>136.28</v>
      </c>
      <c r="Q56" t="n">
        <v>596.61</v>
      </c>
      <c r="R56" t="n">
        <v>40.34</v>
      </c>
      <c r="S56" t="n">
        <v>26.8</v>
      </c>
      <c r="T56" t="n">
        <v>6749.01</v>
      </c>
      <c r="U56" t="n">
        <v>0.66</v>
      </c>
      <c r="V56" t="n">
        <v>0.93</v>
      </c>
      <c r="W56" t="n">
        <v>0.14</v>
      </c>
      <c r="X56" t="n">
        <v>0.42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8.1616</v>
      </c>
      <c r="E57" t="n">
        <v>12.25</v>
      </c>
      <c r="F57" t="n">
        <v>8.25</v>
      </c>
      <c r="G57" t="n">
        <v>23.58</v>
      </c>
      <c r="H57" t="n">
        <v>0.32</v>
      </c>
      <c r="I57" t="n">
        <v>21</v>
      </c>
      <c r="J57" t="n">
        <v>281.91</v>
      </c>
      <c r="K57" t="n">
        <v>60.56</v>
      </c>
      <c r="L57" t="n">
        <v>5</v>
      </c>
      <c r="M57" t="n">
        <v>19</v>
      </c>
      <c r="N57" t="n">
        <v>76.34999999999999</v>
      </c>
      <c r="O57" t="n">
        <v>35003.04</v>
      </c>
      <c r="P57" t="n">
        <v>135.56</v>
      </c>
      <c r="Q57" t="n">
        <v>596.63</v>
      </c>
      <c r="R57" t="n">
        <v>39.74</v>
      </c>
      <c r="S57" t="n">
        <v>26.8</v>
      </c>
      <c r="T57" t="n">
        <v>6451.32</v>
      </c>
      <c r="U57" t="n">
        <v>0.67</v>
      </c>
      <c r="V57" t="n">
        <v>0.93</v>
      </c>
      <c r="W57" t="n">
        <v>0.14</v>
      </c>
      <c r="X57" t="n">
        <v>0.4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8.215400000000001</v>
      </c>
      <c r="E58" t="n">
        <v>12.17</v>
      </c>
      <c r="F58" t="n">
        <v>8.23</v>
      </c>
      <c r="G58" t="n">
        <v>24.68</v>
      </c>
      <c r="H58" t="n">
        <v>0.33</v>
      </c>
      <c r="I58" t="n">
        <v>20</v>
      </c>
      <c r="J58" t="n">
        <v>282.4</v>
      </c>
      <c r="K58" t="n">
        <v>60.56</v>
      </c>
      <c r="L58" t="n">
        <v>5.25</v>
      </c>
      <c r="M58" t="n">
        <v>18</v>
      </c>
      <c r="N58" t="n">
        <v>76.59999999999999</v>
      </c>
      <c r="O58" t="n">
        <v>35064.15</v>
      </c>
      <c r="P58" t="n">
        <v>134.73</v>
      </c>
      <c r="Q58" t="n">
        <v>596.61</v>
      </c>
      <c r="R58" t="n">
        <v>38.88</v>
      </c>
      <c r="S58" t="n">
        <v>26.8</v>
      </c>
      <c r="T58" t="n">
        <v>6025.63</v>
      </c>
      <c r="U58" t="n">
        <v>0.6899999999999999</v>
      </c>
      <c r="V58" t="n">
        <v>0.93</v>
      </c>
      <c r="W58" t="n">
        <v>0.14</v>
      </c>
      <c r="X58" t="n">
        <v>0.37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8.295299999999999</v>
      </c>
      <c r="E59" t="n">
        <v>12.06</v>
      </c>
      <c r="F59" t="n">
        <v>8.16</v>
      </c>
      <c r="G59" t="n">
        <v>25.77</v>
      </c>
      <c r="H59" t="n">
        <v>0.35</v>
      </c>
      <c r="I59" t="n">
        <v>19</v>
      </c>
      <c r="J59" t="n">
        <v>282.9</v>
      </c>
      <c r="K59" t="n">
        <v>60.56</v>
      </c>
      <c r="L59" t="n">
        <v>5.5</v>
      </c>
      <c r="M59" t="n">
        <v>17</v>
      </c>
      <c r="N59" t="n">
        <v>76.84999999999999</v>
      </c>
      <c r="O59" t="n">
        <v>35125.37</v>
      </c>
      <c r="P59" t="n">
        <v>133.18</v>
      </c>
      <c r="Q59" t="n">
        <v>596.6900000000001</v>
      </c>
      <c r="R59" t="n">
        <v>36.7</v>
      </c>
      <c r="S59" t="n">
        <v>26.8</v>
      </c>
      <c r="T59" t="n">
        <v>4944.15</v>
      </c>
      <c r="U59" t="n">
        <v>0.73</v>
      </c>
      <c r="V59" t="n">
        <v>0.9399999999999999</v>
      </c>
      <c r="W59" t="n">
        <v>0.14</v>
      </c>
      <c r="X59" t="n">
        <v>0.31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8.295500000000001</v>
      </c>
      <c r="E60" t="n">
        <v>12.05</v>
      </c>
      <c r="F60" t="n">
        <v>8.210000000000001</v>
      </c>
      <c r="G60" t="n">
        <v>27.38</v>
      </c>
      <c r="H60" t="n">
        <v>0.36</v>
      </c>
      <c r="I60" t="n">
        <v>18</v>
      </c>
      <c r="J60" t="n">
        <v>283.4</v>
      </c>
      <c r="K60" t="n">
        <v>60.56</v>
      </c>
      <c r="L60" t="n">
        <v>5.75</v>
      </c>
      <c r="M60" t="n">
        <v>16</v>
      </c>
      <c r="N60" t="n">
        <v>77.09</v>
      </c>
      <c r="O60" t="n">
        <v>35186.68</v>
      </c>
      <c r="P60" t="n">
        <v>133.73</v>
      </c>
      <c r="Q60" t="n">
        <v>596.63</v>
      </c>
      <c r="R60" t="n">
        <v>38.96</v>
      </c>
      <c r="S60" t="n">
        <v>26.8</v>
      </c>
      <c r="T60" t="n">
        <v>6079.92</v>
      </c>
      <c r="U60" t="n">
        <v>0.6899999999999999</v>
      </c>
      <c r="V60" t="n">
        <v>0.93</v>
      </c>
      <c r="W60" t="n">
        <v>0.13</v>
      </c>
      <c r="X60" t="n">
        <v>0.36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8.3432</v>
      </c>
      <c r="E61" t="n">
        <v>11.99</v>
      </c>
      <c r="F61" t="n">
        <v>8.199999999999999</v>
      </c>
      <c r="G61" t="n">
        <v>28.93</v>
      </c>
      <c r="H61" t="n">
        <v>0.38</v>
      </c>
      <c r="I61" t="n">
        <v>17</v>
      </c>
      <c r="J61" t="n">
        <v>283.9</v>
      </c>
      <c r="K61" t="n">
        <v>60.56</v>
      </c>
      <c r="L61" t="n">
        <v>6</v>
      </c>
      <c r="M61" t="n">
        <v>15</v>
      </c>
      <c r="N61" t="n">
        <v>77.34</v>
      </c>
      <c r="O61" t="n">
        <v>35248.1</v>
      </c>
      <c r="P61" t="n">
        <v>133.15</v>
      </c>
      <c r="Q61" t="n">
        <v>596.65</v>
      </c>
      <c r="R61" t="n">
        <v>38.06</v>
      </c>
      <c r="S61" t="n">
        <v>26.8</v>
      </c>
      <c r="T61" t="n">
        <v>5631.49</v>
      </c>
      <c r="U61" t="n">
        <v>0.7</v>
      </c>
      <c r="V61" t="n">
        <v>0.9399999999999999</v>
      </c>
      <c r="W61" t="n">
        <v>0.14</v>
      </c>
      <c r="X61" t="n">
        <v>0.34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8.350300000000001</v>
      </c>
      <c r="E62" t="n">
        <v>11.98</v>
      </c>
      <c r="F62" t="n">
        <v>8.19</v>
      </c>
      <c r="G62" t="n">
        <v>28.89</v>
      </c>
      <c r="H62" t="n">
        <v>0.39</v>
      </c>
      <c r="I62" t="n">
        <v>17</v>
      </c>
      <c r="J62" t="n">
        <v>284.4</v>
      </c>
      <c r="K62" t="n">
        <v>60.56</v>
      </c>
      <c r="L62" t="n">
        <v>6.25</v>
      </c>
      <c r="M62" t="n">
        <v>15</v>
      </c>
      <c r="N62" t="n">
        <v>77.59</v>
      </c>
      <c r="O62" t="n">
        <v>35309.61</v>
      </c>
      <c r="P62" t="n">
        <v>132.37</v>
      </c>
      <c r="Q62" t="n">
        <v>596.61</v>
      </c>
      <c r="R62" t="n">
        <v>37.75</v>
      </c>
      <c r="S62" t="n">
        <v>26.8</v>
      </c>
      <c r="T62" t="n">
        <v>5475.9</v>
      </c>
      <c r="U62" t="n">
        <v>0.71</v>
      </c>
      <c r="V62" t="n">
        <v>0.9399999999999999</v>
      </c>
      <c r="W62" t="n">
        <v>0.13</v>
      </c>
      <c r="X62" t="n">
        <v>0.33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8.4061</v>
      </c>
      <c r="E63" t="n">
        <v>11.9</v>
      </c>
      <c r="F63" t="n">
        <v>8.16</v>
      </c>
      <c r="G63" t="n">
        <v>30.6</v>
      </c>
      <c r="H63" t="n">
        <v>0.41</v>
      </c>
      <c r="I63" t="n">
        <v>16</v>
      </c>
      <c r="J63" t="n">
        <v>284.89</v>
      </c>
      <c r="K63" t="n">
        <v>60.56</v>
      </c>
      <c r="L63" t="n">
        <v>6.5</v>
      </c>
      <c r="M63" t="n">
        <v>14</v>
      </c>
      <c r="N63" t="n">
        <v>77.84</v>
      </c>
      <c r="O63" t="n">
        <v>35371.22</v>
      </c>
      <c r="P63" t="n">
        <v>131.84</v>
      </c>
      <c r="Q63" t="n">
        <v>596.62</v>
      </c>
      <c r="R63" t="n">
        <v>36.93</v>
      </c>
      <c r="S63" t="n">
        <v>26.8</v>
      </c>
      <c r="T63" t="n">
        <v>5070.54</v>
      </c>
      <c r="U63" t="n">
        <v>0.73</v>
      </c>
      <c r="V63" t="n">
        <v>0.9399999999999999</v>
      </c>
      <c r="W63" t="n">
        <v>0.13</v>
      </c>
      <c r="X63" t="n">
        <v>0.31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8.458600000000001</v>
      </c>
      <c r="E64" t="n">
        <v>11.82</v>
      </c>
      <c r="F64" t="n">
        <v>8.140000000000001</v>
      </c>
      <c r="G64" t="n">
        <v>32.55</v>
      </c>
      <c r="H64" t="n">
        <v>0.42</v>
      </c>
      <c r="I64" t="n">
        <v>15</v>
      </c>
      <c r="J64" t="n">
        <v>285.39</v>
      </c>
      <c r="K64" t="n">
        <v>60.56</v>
      </c>
      <c r="L64" t="n">
        <v>6.75</v>
      </c>
      <c r="M64" t="n">
        <v>13</v>
      </c>
      <c r="N64" t="n">
        <v>78.09</v>
      </c>
      <c r="O64" t="n">
        <v>35432.93</v>
      </c>
      <c r="P64" t="n">
        <v>131.02</v>
      </c>
      <c r="Q64" t="n">
        <v>596.7</v>
      </c>
      <c r="R64" t="n">
        <v>36.16</v>
      </c>
      <c r="S64" t="n">
        <v>26.8</v>
      </c>
      <c r="T64" t="n">
        <v>4693.93</v>
      </c>
      <c r="U64" t="n">
        <v>0.74</v>
      </c>
      <c r="V64" t="n">
        <v>0.9399999999999999</v>
      </c>
      <c r="W64" t="n">
        <v>0.13</v>
      </c>
      <c r="X64" t="n">
        <v>0.28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8.461600000000001</v>
      </c>
      <c r="E65" t="n">
        <v>11.82</v>
      </c>
      <c r="F65" t="n">
        <v>8.130000000000001</v>
      </c>
      <c r="G65" t="n">
        <v>32.53</v>
      </c>
      <c r="H65" t="n">
        <v>0.44</v>
      </c>
      <c r="I65" t="n">
        <v>15</v>
      </c>
      <c r="J65" t="n">
        <v>285.9</v>
      </c>
      <c r="K65" t="n">
        <v>60.56</v>
      </c>
      <c r="L65" t="n">
        <v>7</v>
      </c>
      <c r="M65" t="n">
        <v>13</v>
      </c>
      <c r="N65" t="n">
        <v>78.34</v>
      </c>
      <c r="O65" t="n">
        <v>35494.74</v>
      </c>
      <c r="P65" t="n">
        <v>130.71</v>
      </c>
      <c r="Q65" t="n">
        <v>596.63</v>
      </c>
      <c r="R65" t="n">
        <v>35.93</v>
      </c>
      <c r="S65" t="n">
        <v>26.8</v>
      </c>
      <c r="T65" t="n">
        <v>4578.33</v>
      </c>
      <c r="U65" t="n">
        <v>0.75</v>
      </c>
      <c r="V65" t="n">
        <v>0.9399999999999999</v>
      </c>
      <c r="W65" t="n">
        <v>0.13</v>
      </c>
      <c r="X65" t="n">
        <v>0.28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8.513299999999999</v>
      </c>
      <c r="E66" t="n">
        <v>11.75</v>
      </c>
      <c r="F66" t="n">
        <v>8.109999999999999</v>
      </c>
      <c r="G66" t="n">
        <v>34.77</v>
      </c>
      <c r="H66" t="n">
        <v>0.45</v>
      </c>
      <c r="I66" t="n">
        <v>14</v>
      </c>
      <c r="J66" t="n">
        <v>286.4</v>
      </c>
      <c r="K66" t="n">
        <v>60.56</v>
      </c>
      <c r="L66" t="n">
        <v>7.25</v>
      </c>
      <c r="M66" t="n">
        <v>12</v>
      </c>
      <c r="N66" t="n">
        <v>78.59</v>
      </c>
      <c r="O66" t="n">
        <v>35556.78</v>
      </c>
      <c r="P66" t="n">
        <v>129.91</v>
      </c>
      <c r="Q66" t="n">
        <v>596.64</v>
      </c>
      <c r="R66" t="n">
        <v>35.4</v>
      </c>
      <c r="S66" t="n">
        <v>26.8</v>
      </c>
      <c r="T66" t="n">
        <v>4315.81</v>
      </c>
      <c r="U66" t="n">
        <v>0.76</v>
      </c>
      <c r="V66" t="n">
        <v>0.95</v>
      </c>
      <c r="W66" t="n">
        <v>0.13</v>
      </c>
      <c r="X66" t="n">
        <v>0.26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8.5116</v>
      </c>
      <c r="E67" t="n">
        <v>11.75</v>
      </c>
      <c r="F67" t="n">
        <v>8.119999999999999</v>
      </c>
      <c r="G67" t="n">
        <v>34.78</v>
      </c>
      <c r="H67" t="n">
        <v>0.47</v>
      </c>
      <c r="I67" t="n">
        <v>14</v>
      </c>
      <c r="J67" t="n">
        <v>286.9</v>
      </c>
      <c r="K67" t="n">
        <v>60.56</v>
      </c>
      <c r="L67" t="n">
        <v>7.5</v>
      </c>
      <c r="M67" t="n">
        <v>12</v>
      </c>
      <c r="N67" t="n">
        <v>78.84999999999999</v>
      </c>
      <c r="O67" t="n">
        <v>35618.8</v>
      </c>
      <c r="P67" t="n">
        <v>129.3</v>
      </c>
      <c r="Q67" t="n">
        <v>596.61</v>
      </c>
      <c r="R67" t="n">
        <v>35.45</v>
      </c>
      <c r="S67" t="n">
        <v>26.8</v>
      </c>
      <c r="T67" t="n">
        <v>4342.68</v>
      </c>
      <c r="U67" t="n">
        <v>0.76</v>
      </c>
      <c r="V67" t="n">
        <v>0.95</v>
      </c>
      <c r="W67" t="n">
        <v>0.13</v>
      </c>
      <c r="X67" t="n">
        <v>0.26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8.57</v>
      </c>
      <c r="E68" t="n">
        <v>11.67</v>
      </c>
      <c r="F68" t="n">
        <v>8.09</v>
      </c>
      <c r="G68" t="n">
        <v>37.33</v>
      </c>
      <c r="H68" t="n">
        <v>0.48</v>
      </c>
      <c r="I68" t="n">
        <v>13</v>
      </c>
      <c r="J68" t="n">
        <v>287.41</v>
      </c>
      <c r="K68" t="n">
        <v>60.56</v>
      </c>
      <c r="L68" t="n">
        <v>7.75</v>
      </c>
      <c r="M68" t="n">
        <v>11</v>
      </c>
      <c r="N68" t="n">
        <v>79.09999999999999</v>
      </c>
      <c r="O68" t="n">
        <v>35680.92</v>
      </c>
      <c r="P68" t="n">
        <v>128.46</v>
      </c>
      <c r="Q68" t="n">
        <v>596.64</v>
      </c>
      <c r="R68" t="n">
        <v>34.53</v>
      </c>
      <c r="S68" t="n">
        <v>26.8</v>
      </c>
      <c r="T68" t="n">
        <v>3887.53</v>
      </c>
      <c r="U68" t="n">
        <v>0.78</v>
      </c>
      <c r="V68" t="n">
        <v>0.95</v>
      </c>
      <c r="W68" t="n">
        <v>0.13</v>
      </c>
      <c r="X68" t="n">
        <v>0.24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8.59</v>
      </c>
      <c r="E69" t="n">
        <v>11.64</v>
      </c>
      <c r="F69" t="n">
        <v>8.06</v>
      </c>
      <c r="G69" t="n">
        <v>37.21</v>
      </c>
      <c r="H69" t="n">
        <v>0.49</v>
      </c>
      <c r="I69" t="n">
        <v>13</v>
      </c>
      <c r="J69" t="n">
        <v>287.91</v>
      </c>
      <c r="K69" t="n">
        <v>60.56</v>
      </c>
      <c r="L69" t="n">
        <v>8</v>
      </c>
      <c r="M69" t="n">
        <v>11</v>
      </c>
      <c r="N69" t="n">
        <v>79.36</v>
      </c>
      <c r="O69" t="n">
        <v>35743.15</v>
      </c>
      <c r="P69" t="n">
        <v>127.93</v>
      </c>
      <c r="Q69" t="n">
        <v>596.67</v>
      </c>
      <c r="R69" t="n">
        <v>33.52</v>
      </c>
      <c r="S69" t="n">
        <v>26.8</v>
      </c>
      <c r="T69" t="n">
        <v>3380.77</v>
      </c>
      <c r="U69" t="n">
        <v>0.8</v>
      </c>
      <c r="V69" t="n">
        <v>0.95</v>
      </c>
      <c r="W69" t="n">
        <v>0.13</v>
      </c>
      <c r="X69" t="n">
        <v>0.21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8.5596</v>
      </c>
      <c r="E70" t="n">
        <v>11.68</v>
      </c>
      <c r="F70" t="n">
        <v>8.1</v>
      </c>
      <c r="G70" t="n">
        <v>37.4</v>
      </c>
      <c r="H70" t="n">
        <v>0.51</v>
      </c>
      <c r="I70" t="n">
        <v>13</v>
      </c>
      <c r="J70" t="n">
        <v>288.42</v>
      </c>
      <c r="K70" t="n">
        <v>60.56</v>
      </c>
      <c r="L70" t="n">
        <v>8.25</v>
      </c>
      <c r="M70" t="n">
        <v>11</v>
      </c>
      <c r="N70" t="n">
        <v>79.61</v>
      </c>
      <c r="O70" t="n">
        <v>35805.48</v>
      </c>
      <c r="P70" t="n">
        <v>128.01</v>
      </c>
      <c r="Q70" t="n">
        <v>596.65</v>
      </c>
      <c r="R70" t="n">
        <v>35.33</v>
      </c>
      <c r="S70" t="n">
        <v>26.8</v>
      </c>
      <c r="T70" t="n">
        <v>4288.08</v>
      </c>
      <c r="U70" t="n">
        <v>0.76</v>
      </c>
      <c r="V70" t="n">
        <v>0.95</v>
      </c>
      <c r="W70" t="n">
        <v>0.12</v>
      </c>
      <c r="X70" t="n">
        <v>0.25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8.613300000000001</v>
      </c>
      <c r="E71" t="n">
        <v>11.61</v>
      </c>
      <c r="F71" t="n">
        <v>8.08</v>
      </c>
      <c r="G71" t="n">
        <v>40.41</v>
      </c>
      <c r="H71" t="n">
        <v>0.52</v>
      </c>
      <c r="I71" t="n">
        <v>12</v>
      </c>
      <c r="J71" t="n">
        <v>288.92</v>
      </c>
      <c r="K71" t="n">
        <v>60.56</v>
      </c>
      <c r="L71" t="n">
        <v>8.5</v>
      </c>
      <c r="M71" t="n">
        <v>10</v>
      </c>
      <c r="N71" t="n">
        <v>79.87</v>
      </c>
      <c r="O71" t="n">
        <v>35867.91</v>
      </c>
      <c r="P71" t="n">
        <v>127.51</v>
      </c>
      <c r="Q71" t="n">
        <v>596.63</v>
      </c>
      <c r="R71" t="n">
        <v>34.51</v>
      </c>
      <c r="S71" t="n">
        <v>26.8</v>
      </c>
      <c r="T71" t="n">
        <v>3882.64</v>
      </c>
      <c r="U71" t="n">
        <v>0.78</v>
      </c>
      <c r="V71" t="n">
        <v>0.95</v>
      </c>
      <c r="W71" t="n">
        <v>0.12</v>
      </c>
      <c r="X71" t="n">
        <v>0.23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8.6129</v>
      </c>
      <c r="E72" t="n">
        <v>11.61</v>
      </c>
      <c r="F72" t="n">
        <v>8.08</v>
      </c>
      <c r="G72" t="n">
        <v>40.41</v>
      </c>
      <c r="H72" t="n">
        <v>0.54</v>
      </c>
      <c r="I72" t="n">
        <v>12</v>
      </c>
      <c r="J72" t="n">
        <v>289.43</v>
      </c>
      <c r="K72" t="n">
        <v>60.56</v>
      </c>
      <c r="L72" t="n">
        <v>8.75</v>
      </c>
      <c r="M72" t="n">
        <v>10</v>
      </c>
      <c r="N72" t="n">
        <v>80.12</v>
      </c>
      <c r="O72" t="n">
        <v>35930.44</v>
      </c>
      <c r="P72" t="n">
        <v>127.19</v>
      </c>
      <c r="Q72" t="n">
        <v>596.67</v>
      </c>
      <c r="R72" t="n">
        <v>34.52</v>
      </c>
      <c r="S72" t="n">
        <v>26.8</v>
      </c>
      <c r="T72" t="n">
        <v>3887.82</v>
      </c>
      <c r="U72" t="n">
        <v>0.78</v>
      </c>
      <c r="V72" t="n">
        <v>0.95</v>
      </c>
      <c r="W72" t="n">
        <v>0.13</v>
      </c>
      <c r="X72" t="n">
        <v>0.23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8.6716</v>
      </c>
      <c r="E73" t="n">
        <v>11.53</v>
      </c>
      <c r="F73" t="n">
        <v>8.06</v>
      </c>
      <c r="G73" t="n">
        <v>43.94</v>
      </c>
      <c r="H73" t="n">
        <v>0.55</v>
      </c>
      <c r="I73" t="n">
        <v>11</v>
      </c>
      <c r="J73" t="n">
        <v>289.94</v>
      </c>
      <c r="K73" t="n">
        <v>60.56</v>
      </c>
      <c r="L73" t="n">
        <v>9</v>
      </c>
      <c r="M73" t="n">
        <v>9</v>
      </c>
      <c r="N73" t="n">
        <v>80.38</v>
      </c>
      <c r="O73" t="n">
        <v>35993.08</v>
      </c>
      <c r="P73" t="n">
        <v>125.82</v>
      </c>
      <c r="Q73" t="n">
        <v>596.61</v>
      </c>
      <c r="R73" t="n">
        <v>33.6</v>
      </c>
      <c r="S73" t="n">
        <v>26.8</v>
      </c>
      <c r="T73" t="n">
        <v>3432.48</v>
      </c>
      <c r="U73" t="n">
        <v>0.8</v>
      </c>
      <c r="V73" t="n">
        <v>0.95</v>
      </c>
      <c r="W73" t="n">
        <v>0.13</v>
      </c>
      <c r="X73" t="n">
        <v>0.2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8.6716</v>
      </c>
      <c r="E74" t="n">
        <v>11.53</v>
      </c>
      <c r="F74" t="n">
        <v>8.06</v>
      </c>
      <c r="G74" t="n">
        <v>43.94</v>
      </c>
      <c r="H74" t="n">
        <v>0.57</v>
      </c>
      <c r="I74" t="n">
        <v>11</v>
      </c>
      <c r="J74" t="n">
        <v>290.45</v>
      </c>
      <c r="K74" t="n">
        <v>60.56</v>
      </c>
      <c r="L74" t="n">
        <v>9.25</v>
      </c>
      <c r="M74" t="n">
        <v>9</v>
      </c>
      <c r="N74" t="n">
        <v>80.64</v>
      </c>
      <c r="O74" t="n">
        <v>36055.83</v>
      </c>
      <c r="P74" t="n">
        <v>125.77</v>
      </c>
      <c r="Q74" t="n">
        <v>596.61</v>
      </c>
      <c r="R74" t="n">
        <v>33.6</v>
      </c>
      <c r="S74" t="n">
        <v>26.8</v>
      </c>
      <c r="T74" t="n">
        <v>3434.46</v>
      </c>
      <c r="U74" t="n">
        <v>0.8</v>
      </c>
      <c r="V74" t="n">
        <v>0.95</v>
      </c>
      <c r="W74" t="n">
        <v>0.13</v>
      </c>
      <c r="X74" t="n">
        <v>0.2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8.6716</v>
      </c>
      <c r="E75" t="n">
        <v>11.53</v>
      </c>
      <c r="F75" t="n">
        <v>8.06</v>
      </c>
      <c r="G75" t="n">
        <v>43.94</v>
      </c>
      <c r="H75" t="n">
        <v>0.58</v>
      </c>
      <c r="I75" t="n">
        <v>11</v>
      </c>
      <c r="J75" t="n">
        <v>290.96</v>
      </c>
      <c r="K75" t="n">
        <v>60.56</v>
      </c>
      <c r="L75" t="n">
        <v>9.5</v>
      </c>
      <c r="M75" t="n">
        <v>9</v>
      </c>
      <c r="N75" t="n">
        <v>80.90000000000001</v>
      </c>
      <c r="O75" t="n">
        <v>36118.68</v>
      </c>
      <c r="P75" t="n">
        <v>125.6</v>
      </c>
      <c r="Q75" t="n">
        <v>596.61</v>
      </c>
      <c r="R75" t="n">
        <v>33.62</v>
      </c>
      <c r="S75" t="n">
        <v>26.8</v>
      </c>
      <c r="T75" t="n">
        <v>3441.99</v>
      </c>
      <c r="U75" t="n">
        <v>0.8</v>
      </c>
      <c r="V75" t="n">
        <v>0.95</v>
      </c>
      <c r="W75" t="n">
        <v>0.13</v>
      </c>
      <c r="X75" t="n">
        <v>0.2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8.668799999999999</v>
      </c>
      <c r="E76" t="n">
        <v>11.54</v>
      </c>
      <c r="F76" t="n">
        <v>8.06</v>
      </c>
      <c r="G76" t="n">
        <v>43.96</v>
      </c>
      <c r="H76" t="n">
        <v>0.6</v>
      </c>
      <c r="I76" t="n">
        <v>11</v>
      </c>
      <c r="J76" t="n">
        <v>291.47</v>
      </c>
      <c r="K76" t="n">
        <v>60.56</v>
      </c>
      <c r="L76" t="n">
        <v>9.75</v>
      </c>
      <c r="M76" t="n">
        <v>9</v>
      </c>
      <c r="N76" t="n">
        <v>81.16</v>
      </c>
      <c r="O76" t="n">
        <v>36181.64</v>
      </c>
      <c r="P76" t="n">
        <v>124.89</v>
      </c>
      <c r="Q76" t="n">
        <v>596.62</v>
      </c>
      <c r="R76" t="n">
        <v>33.79</v>
      </c>
      <c r="S76" t="n">
        <v>26.8</v>
      </c>
      <c r="T76" t="n">
        <v>3526.93</v>
      </c>
      <c r="U76" t="n">
        <v>0.79</v>
      </c>
      <c r="V76" t="n">
        <v>0.95</v>
      </c>
      <c r="W76" t="n">
        <v>0.12</v>
      </c>
      <c r="X76" t="n">
        <v>0.21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8.7311</v>
      </c>
      <c r="E77" t="n">
        <v>11.45</v>
      </c>
      <c r="F77" t="n">
        <v>8.029999999999999</v>
      </c>
      <c r="G77" t="n">
        <v>48.18</v>
      </c>
      <c r="H77" t="n">
        <v>0.61</v>
      </c>
      <c r="I77" t="n">
        <v>10</v>
      </c>
      <c r="J77" t="n">
        <v>291.98</v>
      </c>
      <c r="K77" t="n">
        <v>60.56</v>
      </c>
      <c r="L77" t="n">
        <v>10</v>
      </c>
      <c r="M77" t="n">
        <v>8</v>
      </c>
      <c r="N77" t="n">
        <v>81.42</v>
      </c>
      <c r="O77" t="n">
        <v>36244.71</v>
      </c>
      <c r="P77" t="n">
        <v>124.09</v>
      </c>
      <c r="Q77" t="n">
        <v>596.65</v>
      </c>
      <c r="R77" t="n">
        <v>32.77</v>
      </c>
      <c r="S77" t="n">
        <v>26.8</v>
      </c>
      <c r="T77" t="n">
        <v>3021.94</v>
      </c>
      <c r="U77" t="n">
        <v>0.82</v>
      </c>
      <c r="V77" t="n">
        <v>0.96</v>
      </c>
      <c r="W77" t="n">
        <v>0.12</v>
      </c>
      <c r="X77" t="n">
        <v>0.18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8.7408</v>
      </c>
      <c r="E78" t="n">
        <v>11.44</v>
      </c>
      <c r="F78" t="n">
        <v>8.02</v>
      </c>
      <c r="G78" t="n">
        <v>48.1</v>
      </c>
      <c r="H78" t="n">
        <v>0.62</v>
      </c>
      <c r="I78" t="n">
        <v>10</v>
      </c>
      <c r="J78" t="n">
        <v>292.49</v>
      </c>
      <c r="K78" t="n">
        <v>60.56</v>
      </c>
      <c r="L78" t="n">
        <v>10.25</v>
      </c>
      <c r="M78" t="n">
        <v>8</v>
      </c>
      <c r="N78" t="n">
        <v>81.68000000000001</v>
      </c>
      <c r="O78" t="n">
        <v>36307.88</v>
      </c>
      <c r="P78" t="n">
        <v>123.45</v>
      </c>
      <c r="Q78" t="n">
        <v>596.64</v>
      </c>
      <c r="R78" t="n">
        <v>32.16</v>
      </c>
      <c r="S78" t="n">
        <v>26.8</v>
      </c>
      <c r="T78" t="n">
        <v>2719.88</v>
      </c>
      <c r="U78" t="n">
        <v>0.83</v>
      </c>
      <c r="V78" t="n">
        <v>0.96</v>
      </c>
      <c r="W78" t="n">
        <v>0.13</v>
      </c>
      <c r="X78" t="n">
        <v>0.16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8.7385</v>
      </c>
      <c r="E79" t="n">
        <v>11.44</v>
      </c>
      <c r="F79" t="n">
        <v>8.02</v>
      </c>
      <c r="G79" t="n">
        <v>48.12</v>
      </c>
      <c r="H79" t="n">
        <v>0.64</v>
      </c>
      <c r="I79" t="n">
        <v>10</v>
      </c>
      <c r="J79" t="n">
        <v>293</v>
      </c>
      <c r="K79" t="n">
        <v>60.56</v>
      </c>
      <c r="L79" t="n">
        <v>10.5</v>
      </c>
      <c r="M79" t="n">
        <v>8</v>
      </c>
      <c r="N79" t="n">
        <v>81.95</v>
      </c>
      <c r="O79" t="n">
        <v>36371.17</v>
      </c>
      <c r="P79" t="n">
        <v>122.98</v>
      </c>
      <c r="Q79" t="n">
        <v>596.65</v>
      </c>
      <c r="R79" t="n">
        <v>32.55</v>
      </c>
      <c r="S79" t="n">
        <v>26.8</v>
      </c>
      <c r="T79" t="n">
        <v>2912.96</v>
      </c>
      <c r="U79" t="n">
        <v>0.82</v>
      </c>
      <c r="V79" t="n">
        <v>0.96</v>
      </c>
      <c r="W79" t="n">
        <v>0.12</v>
      </c>
      <c r="X79" t="n">
        <v>0.17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8.714399999999999</v>
      </c>
      <c r="E80" t="n">
        <v>11.48</v>
      </c>
      <c r="F80" t="n">
        <v>8.050000000000001</v>
      </c>
      <c r="G80" t="n">
        <v>48.31</v>
      </c>
      <c r="H80" t="n">
        <v>0.65</v>
      </c>
      <c r="I80" t="n">
        <v>10</v>
      </c>
      <c r="J80" t="n">
        <v>293.52</v>
      </c>
      <c r="K80" t="n">
        <v>60.56</v>
      </c>
      <c r="L80" t="n">
        <v>10.75</v>
      </c>
      <c r="M80" t="n">
        <v>8</v>
      </c>
      <c r="N80" t="n">
        <v>82.20999999999999</v>
      </c>
      <c r="O80" t="n">
        <v>36434.56</v>
      </c>
      <c r="P80" t="n">
        <v>123.16</v>
      </c>
      <c r="Q80" t="n">
        <v>596.62</v>
      </c>
      <c r="R80" t="n">
        <v>33.49</v>
      </c>
      <c r="S80" t="n">
        <v>26.8</v>
      </c>
      <c r="T80" t="n">
        <v>3383.56</v>
      </c>
      <c r="U80" t="n">
        <v>0.8</v>
      </c>
      <c r="V80" t="n">
        <v>0.95</v>
      </c>
      <c r="W80" t="n">
        <v>0.13</v>
      </c>
      <c r="X80" t="n">
        <v>0.2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8.779</v>
      </c>
      <c r="E81" t="n">
        <v>11.39</v>
      </c>
      <c r="F81" t="n">
        <v>8.02</v>
      </c>
      <c r="G81" t="n">
        <v>53.46</v>
      </c>
      <c r="H81" t="n">
        <v>0.67</v>
      </c>
      <c r="I81" t="n">
        <v>9</v>
      </c>
      <c r="J81" t="n">
        <v>294.03</v>
      </c>
      <c r="K81" t="n">
        <v>60.56</v>
      </c>
      <c r="L81" t="n">
        <v>11</v>
      </c>
      <c r="M81" t="n">
        <v>7</v>
      </c>
      <c r="N81" t="n">
        <v>82.48</v>
      </c>
      <c r="O81" t="n">
        <v>36498.06</v>
      </c>
      <c r="P81" t="n">
        <v>122.11</v>
      </c>
      <c r="Q81" t="n">
        <v>596.61</v>
      </c>
      <c r="R81" t="n">
        <v>32.47</v>
      </c>
      <c r="S81" t="n">
        <v>26.8</v>
      </c>
      <c r="T81" t="n">
        <v>2878.39</v>
      </c>
      <c r="U81" t="n">
        <v>0.83</v>
      </c>
      <c r="V81" t="n">
        <v>0.96</v>
      </c>
      <c r="W81" t="n">
        <v>0.12</v>
      </c>
      <c r="X81" t="n">
        <v>0.17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8.7811</v>
      </c>
      <c r="E82" t="n">
        <v>11.39</v>
      </c>
      <c r="F82" t="n">
        <v>8.02</v>
      </c>
      <c r="G82" t="n">
        <v>53.45</v>
      </c>
      <c r="H82" t="n">
        <v>0.68</v>
      </c>
      <c r="I82" t="n">
        <v>9</v>
      </c>
      <c r="J82" t="n">
        <v>294.55</v>
      </c>
      <c r="K82" t="n">
        <v>60.56</v>
      </c>
      <c r="L82" t="n">
        <v>11.25</v>
      </c>
      <c r="M82" t="n">
        <v>7</v>
      </c>
      <c r="N82" t="n">
        <v>82.73999999999999</v>
      </c>
      <c r="O82" t="n">
        <v>36561.67</v>
      </c>
      <c r="P82" t="n">
        <v>122.13</v>
      </c>
      <c r="Q82" t="n">
        <v>596.6900000000001</v>
      </c>
      <c r="R82" t="n">
        <v>32.46</v>
      </c>
      <c r="S82" t="n">
        <v>26.8</v>
      </c>
      <c r="T82" t="n">
        <v>2873.94</v>
      </c>
      <c r="U82" t="n">
        <v>0.83</v>
      </c>
      <c r="V82" t="n">
        <v>0.96</v>
      </c>
      <c r="W82" t="n">
        <v>0.12</v>
      </c>
      <c r="X82" t="n">
        <v>0.16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8.7781</v>
      </c>
      <c r="E83" t="n">
        <v>11.39</v>
      </c>
      <c r="F83" t="n">
        <v>8.02</v>
      </c>
      <c r="G83" t="n">
        <v>53.47</v>
      </c>
      <c r="H83" t="n">
        <v>0.6899999999999999</v>
      </c>
      <c r="I83" t="n">
        <v>9</v>
      </c>
      <c r="J83" t="n">
        <v>295.06</v>
      </c>
      <c r="K83" t="n">
        <v>60.56</v>
      </c>
      <c r="L83" t="n">
        <v>11.5</v>
      </c>
      <c r="M83" t="n">
        <v>7</v>
      </c>
      <c r="N83" t="n">
        <v>83.01000000000001</v>
      </c>
      <c r="O83" t="n">
        <v>36625.39</v>
      </c>
      <c r="P83" t="n">
        <v>121.72</v>
      </c>
      <c r="Q83" t="n">
        <v>596.66</v>
      </c>
      <c r="R83" t="n">
        <v>32.55</v>
      </c>
      <c r="S83" t="n">
        <v>26.8</v>
      </c>
      <c r="T83" t="n">
        <v>2916.42</v>
      </c>
      <c r="U83" t="n">
        <v>0.82</v>
      </c>
      <c r="V83" t="n">
        <v>0.96</v>
      </c>
      <c r="W83" t="n">
        <v>0.12</v>
      </c>
      <c r="X83" t="n">
        <v>0.17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8.782400000000001</v>
      </c>
      <c r="E84" t="n">
        <v>11.39</v>
      </c>
      <c r="F84" t="n">
        <v>8.02</v>
      </c>
      <c r="G84" t="n">
        <v>53.44</v>
      </c>
      <c r="H84" t="n">
        <v>0.71</v>
      </c>
      <c r="I84" t="n">
        <v>9</v>
      </c>
      <c r="J84" t="n">
        <v>295.58</v>
      </c>
      <c r="K84" t="n">
        <v>60.56</v>
      </c>
      <c r="L84" t="n">
        <v>11.75</v>
      </c>
      <c r="M84" t="n">
        <v>7</v>
      </c>
      <c r="N84" t="n">
        <v>83.28</v>
      </c>
      <c r="O84" t="n">
        <v>36689.22</v>
      </c>
      <c r="P84" t="n">
        <v>121.32</v>
      </c>
      <c r="Q84" t="n">
        <v>596.64</v>
      </c>
      <c r="R84" t="n">
        <v>32.35</v>
      </c>
      <c r="S84" t="n">
        <v>26.8</v>
      </c>
      <c r="T84" t="n">
        <v>2818.28</v>
      </c>
      <c r="U84" t="n">
        <v>0.83</v>
      </c>
      <c r="V84" t="n">
        <v>0.96</v>
      </c>
      <c r="W84" t="n">
        <v>0.12</v>
      </c>
      <c r="X84" t="n">
        <v>0.16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8.7805</v>
      </c>
      <c r="E85" t="n">
        <v>11.39</v>
      </c>
      <c r="F85" t="n">
        <v>8.02</v>
      </c>
      <c r="G85" t="n">
        <v>53.45</v>
      </c>
      <c r="H85" t="n">
        <v>0.72</v>
      </c>
      <c r="I85" t="n">
        <v>9</v>
      </c>
      <c r="J85" t="n">
        <v>296.1</v>
      </c>
      <c r="K85" t="n">
        <v>60.56</v>
      </c>
      <c r="L85" t="n">
        <v>12</v>
      </c>
      <c r="M85" t="n">
        <v>7</v>
      </c>
      <c r="N85" t="n">
        <v>83.54000000000001</v>
      </c>
      <c r="O85" t="n">
        <v>36753.16</v>
      </c>
      <c r="P85" t="n">
        <v>120.48</v>
      </c>
      <c r="Q85" t="n">
        <v>596.61</v>
      </c>
      <c r="R85" t="n">
        <v>32.39</v>
      </c>
      <c r="S85" t="n">
        <v>26.8</v>
      </c>
      <c r="T85" t="n">
        <v>2839.93</v>
      </c>
      <c r="U85" t="n">
        <v>0.83</v>
      </c>
      <c r="V85" t="n">
        <v>0.96</v>
      </c>
      <c r="W85" t="n">
        <v>0.12</v>
      </c>
      <c r="X85" t="n">
        <v>0.17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8.8459</v>
      </c>
      <c r="E86" t="n">
        <v>11.3</v>
      </c>
      <c r="F86" t="n">
        <v>7.99</v>
      </c>
      <c r="G86" t="n">
        <v>59.89</v>
      </c>
      <c r="H86" t="n">
        <v>0.74</v>
      </c>
      <c r="I86" t="n">
        <v>8</v>
      </c>
      <c r="J86" t="n">
        <v>296.62</v>
      </c>
      <c r="K86" t="n">
        <v>60.56</v>
      </c>
      <c r="L86" t="n">
        <v>12.25</v>
      </c>
      <c r="M86" t="n">
        <v>6</v>
      </c>
      <c r="N86" t="n">
        <v>83.81</v>
      </c>
      <c r="O86" t="n">
        <v>36817.22</v>
      </c>
      <c r="P86" t="n">
        <v>119.14</v>
      </c>
      <c r="Q86" t="n">
        <v>596.61</v>
      </c>
      <c r="R86" t="n">
        <v>31.35</v>
      </c>
      <c r="S86" t="n">
        <v>26.8</v>
      </c>
      <c r="T86" t="n">
        <v>2320.54</v>
      </c>
      <c r="U86" t="n">
        <v>0.85</v>
      </c>
      <c r="V86" t="n">
        <v>0.96</v>
      </c>
      <c r="W86" t="n">
        <v>0.12</v>
      </c>
      <c r="X86" t="n">
        <v>0.13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8.8659</v>
      </c>
      <c r="E87" t="n">
        <v>11.28</v>
      </c>
      <c r="F87" t="n">
        <v>7.96</v>
      </c>
      <c r="G87" t="n">
        <v>59.7</v>
      </c>
      <c r="H87" t="n">
        <v>0.75</v>
      </c>
      <c r="I87" t="n">
        <v>8</v>
      </c>
      <c r="J87" t="n">
        <v>297.14</v>
      </c>
      <c r="K87" t="n">
        <v>60.56</v>
      </c>
      <c r="L87" t="n">
        <v>12.5</v>
      </c>
      <c r="M87" t="n">
        <v>6</v>
      </c>
      <c r="N87" t="n">
        <v>84.08</v>
      </c>
      <c r="O87" t="n">
        <v>36881.39</v>
      </c>
      <c r="P87" t="n">
        <v>118.78</v>
      </c>
      <c r="Q87" t="n">
        <v>596.64</v>
      </c>
      <c r="R87" t="n">
        <v>30.41</v>
      </c>
      <c r="S87" t="n">
        <v>26.8</v>
      </c>
      <c r="T87" t="n">
        <v>1855.46</v>
      </c>
      <c r="U87" t="n">
        <v>0.88</v>
      </c>
      <c r="V87" t="n">
        <v>0.96</v>
      </c>
      <c r="W87" t="n">
        <v>0.12</v>
      </c>
      <c r="X87" t="n">
        <v>0.11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8.8413</v>
      </c>
      <c r="E88" t="n">
        <v>11.31</v>
      </c>
      <c r="F88" t="n">
        <v>7.99</v>
      </c>
      <c r="G88" t="n">
        <v>59.94</v>
      </c>
      <c r="H88" t="n">
        <v>0.76</v>
      </c>
      <c r="I88" t="n">
        <v>8</v>
      </c>
      <c r="J88" t="n">
        <v>297.66</v>
      </c>
      <c r="K88" t="n">
        <v>60.56</v>
      </c>
      <c r="L88" t="n">
        <v>12.75</v>
      </c>
      <c r="M88" t="n">
        <v>6</v>
      </c>
      <c r="N88" t="n">
        <v>84.36</v>
      </c>
      <c r="O88" t="n">
        <v>36945.67</v>
      </c>
      <c r="P88" t="n">
        <v>119.08</v>
      </c>
      <c r="Q88" t="n">
        <v>596.61</v>
      </c>
      <c r="R88" t="n">
        <v>31.71</v>
      </c>
      <c r="S88" t="n">
        <v>26.8</v>
      </c>
      <c r="T88" t="n">
        <v>2503</v>
      </c>
      <c r="U88" t="n">
        <v>0.85</v>
      </c>
      <c r="V88" t="n">
        <v>0.96</v>
      </c>
      <c r="W88" t="n">
        <v>0.12</v>
      </c>
      <c r="X88" t="n">
        <v>0.14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8.831099999999999</v>
      </c>
      <c r="E89" t="n">
        <v>11.32</v>
      </c>
      <c r="F89" t="n">
        <v>8</v>
      </c>
      <c r="G89" t="n">
        <v>60.04</v>
      </c>
      <c r="H89" t="n">
        <v>0.78</v>
      </c>
      <c r="I89" t="n">
        <v>8</v>
      </c>
      <c r="J89" t="n">
        <v>298.18</v>
      </c>
      <c r="K89" t="n">
        <v>60.56</v>
      </c>
      <c r="L89" t="n">
        <v>13</v>
      </c>
      <c r="M89" t="n">
        <v>6</v>
      </c>
      <c r="N89" t="n">
        <v>84.63</v>
      </c>
      <c r="O89" t="n">
        <v>37010.06</v>
      </c>
      <c r="P89" t="n">
        <v>119.2</v>
      </c>
      <c r="Q89" t="n">
        <v>596.61</v>
      </c>
      <c r="R89" t="n">
        <v>32.13</v>
      </c>
      <c r="S89" t="n">
        <v>26.8</v>
      </c>
      <c r="T89" t="n">
        <v>2713.85</v>
      </c>
      <c r="U89" t="n">
        <v>0.83</v>
      </c>
      <c r="V89" t="n">
        <v>0.96</v>
      </c>
      <c r="W89" t="n">
        <v>0.12</v>
      </c>
      <c r="X89" t="n">
        <v>0.15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8.835699999999999</v>
      </c>
      <c r="E90" t="n">
        <v>11.32</v>
      </c>
      <c r="F90" t="n">
        <v>8</v>
      </c>
      <c r="G90" t="n">
        <v>59.99</v>
      </c>
      <c r="H90" t="n">
        <v>0.79</v>
      </c>
      <c r="I90" t="n">
        <v>8</v>
      </c>
      <c r="J90" t="n">
        <v>298.71</v>
      </c>
      <c r="K90" t="n">
        <v>60.56</v>
      </c>
      <c r="L90" t="n">
        <v>13.25</v>
      </c>
      <c r="M90" t="n">
        <v>6</v>
      </c>
      <c r="N90" t="n">
        <v>84.90000000000001</v>
      </c>
      <c r="O90" t="n">
        <v>37074.57</v>
      </c>
      <c r="P90" t="n">
        <v>118.65</v>
      </c>
      <c r="Q90" t="n">
        <v>596.61</v>
      </c>
      <c r="R90" t="n">
        <v>31.85</v>
      </c>
      <c r="S90" t="n">
        <v>26.8</v>
      </c>
      <c r="T90" t="n">
        <v>2571.66</v>
      </c>
      <c r="U90" t="n">
        <v>0.84</v>
      </c>
      <c r="V90" t="n">
        <v>0.96</v>
      </c>
      <c r="W90" t="n">
        <v>0.12</v>
      </c>
      <c r="X90" t="n">
        <v>0.15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8.832000000000001</v>
      </c>
      <c r="E91" t="n">
        <v>11.32</v>
      </c>
      <c r="F91" t="n">
        <v>8</v>
      </c>
      <c r="G91" t="n">
        <v>60.03</v>
      </c>
      <c r="H91" t="n">
        <v>0.8</v>
      </c>
      <c r="I91" t="n">
        <v>8</v>
      </c>
      <c r="J91" t="n">
        <v>299.23</v>
      </c>
      <c r="K91" t="n">
        <v>60.56</v>
      </c>
      <c r="L91" t="n">
        <v>13.5</v>
      </c>
      <c r="M91" t="n">
        <v>6</v>
      </c>
      <c r="N91" t="n">
        <v>85.18000000000001</v>
      </c>
      <c r="O91" t="n">
        <v>37139.2</v>
      </c>
      <c r="P91" t="n">
        <v>117.95</v>
      </c>
      <c r="Q91" t="n">
        <v>596.64</v>
      </c>
      <c r="R91" t="n">
        <v>32.01</v>
      </c>
      <c r="S91" t="n">
        <v>26.8</v>
      </c>
      <c r="T91" t="n">
        <v>2655.11</v>
      </c>
      <c r="U91" t="n">
        <v>0.84</v>
      </c>
      <c r="V91" t="n">
        <v>0.96</v>
      </c>
      <c r="W91" t="n">
        <v>0.12</v>
      </c>
      <c r="X91" t="n">
        <v>0.15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8.8346</v>
      </c>
      <c r="E92" t="n">
        <v>11.32</v>
      </c>
      <c r="F92" t="n">
        <v>8</v>
      </c>
      <c r="G92" t="n">
        <v>60</v>
      </c>
      <c r="H92" t="n">
        <v>0.82</v>
      </c>
      <c r="I92" t="n">
        <v>8</v>
      </c>
      <c r="J92" t="n">
        <v>299.76</v>
      </c>
      <c r="K92" t="n">
        <v>60.56</v>
      </c>
      <c r="L92" t="n">
        <v>13.75</v>
      </c>
      <c r="M92" t="n">
        <v>6</v>
      </c>
      <c r="N92" t="n">
        <v>85.45</v>
      </c>
      <c r="O92" t="n">
        <v>37204.07</v>
      </c>
      <c r="P92" t="n">
        <v>117.01</v>
      </c>
      <c r="Q92" t="n">
        <v>596.61</v>
      </c>
      <c r="R92" t="n">
        <v>31.86</v>
      </c>
      <c r="S92" t="n">
        <v>26.8</v>
      </c>
      <c r="T92" t="n">
        <v>2577.18</v>
      </c>
      <c r="U92" t="n">
        <v>0.84</v>
      </c>
      <c r="V92" t="n">
        <v>0.96</v>
      </c>
      <c r="W92" t="n">
        <v>0.12</v>
      </c>
      <c r="X92" t="n">
        <v>0.15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8.8964</v>
      </c>
      <c r="E93" t="n">
        <v>11.24</v>
      </c>
      <c r="F93" t="n">
        <v>7.97</v>
      </c>
      <c r="G93" t="n">
        <v>68.34999999999999</v>
      </c>
      <c r="H93" t="n">
        <v>0.83</v>
      </c>
      <c r="I93" t="n">
        <v>7</v>
      </c>
      <c r="J93" t="n">
        <v>300.28</v>
      </c>
      <c r="K93" t="n">
        <v>60.56</v>
      </c>
      <c r="L93" t="n">
        <v>14</v>
      </c>
      <c r="M93" t="n">
        <v>5</v>
      </c>
      <c r="N93" t="n">
        <v>85.73</v>
      </c>
      <c r="O93" t="n">
        <v>37268.93</v>
      </c>
      <c r="P93" t="n">
        <v>116.31</v>
      </c>
      <c r="Q93" t="n">
        <v>596.61</v>
      </c>
      <c r="R93" t="n">
        <v>31.05</v>
      </c>
      <c r="S93" t="n">
        <v>26.8</v>
      </c>
      <c r="T93" t="n">
        <v>2178.72</v>
      </c>
      <c r="U93" t="n">
        <v>0.86</v>
      </c>
      <c r="V93" t="n">
        <v>0.96</v>
      </c>
      <c r="W93" t="n">
        <v>0.12</v>
      </c>
      <c r="X93" t="n">
        <v>0.12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8.902699999999999</v>
      </c>
      <c r="E94" t="n">
        <v>11.23</v>
      </c>
      <c r="F94" t="n">
        <v>7.97</v>
      </c>
      <c r="G94" t="n">
        <v>68.28</v>
      </c>
      <c r="H94" t="n">
        <v>0.84</v>
      </c>
      <c r="I94" t="n">
        <v>7</v>
      </c>
      <c r="J94" t="n">
        <v>300.81</v>
      </c>
      <c r="K94" t="n">
        <v>60.56</v>
      </c>
      <c r="L94" t="n">
        <v>14.25</v>
      </c>
      <c r="M94" t="n">
        <v>5</v>
      </c>
      <c r="N94" t="n">
        <v>86</v>
      </c>
      <c r="O94" t="n">
        <v>37333.9</v>
      </c>
      <c r="P94" t="n">
        <v>116.23</v>
      </c>
      <c r="Q94" t="n">
        <v>596.61</v>
      </c>
      <c r="R94" t="n">
        <v>30.75</v>
      </c>
      <c r="S94" t="n">
        <v>26.8</v>
      </c>
      <c r="T94" t="n">
        <v>2027.1</v>
      </c>
      <c r="U94" t="n">
        <v>0.87</v>
      </c>
      <c r="V94" t="n">
        <v>0.96</v>
      </c>
      <c r="W94" t="n">
        <v>0.12</v>
      </c>
      <c r="X94" t="n">
        <v>0.11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8.917299999999999</v>
      </c>
      <c r="E95" t="n">
        <v>11.21</v>
      </c>
      <c r="F95" t="n">
        <v>7.95</v>
      </c>
      <c r="G95" t="n">
        <v>68.12</v>
      </c>
      <c r="H95" t="n">
        <v>0.86</v>
      </c>
      <c r="I95" t="n">
        <v>7</v>
      </c>
      <c r="J95" t="n">
        <v>301.34</v>
      </c>
      <c r="K95" t="n">
        <v>60.56</v>
      </c>
      <c r="L95" t="n">
        <v>14.5</v>
      </c>
      <c r="M95" t="n">
        <v>5</v>
      </c>
      <c r="N95" t="n">
        <v>86.28</v>
      </c>
      <c r="O95" t="n">
        <v>37399</v>
      </c>
      <c r="P95" t="n">
        <v>115.35</v>
      </c>
      <c r="Q95" t="n">
        <v>596.61</v>
      </c>
      <c r="R95" t="n">
        <v>30.04</v>
      </c>
      <c r="S95" t="n">
        <v>26.8</v>
      </c>
      <c r="T95" t="n">
        <v>1672.11</v>
      </c>
      <c r="U95" t="n">
        <v>0.89</v>
      </c>
      <c r="V95" t="n">
        <v>0.97</v>
      </c>
      <c r="W95" t="n">
        <v>0.12</v>
      </c>
      <c r="X95" t="n">
        <v>0.09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8.895899999999999</v>
      </c>
      <c r="E96" t="n">
        <v>11.24</v>
      </c>
      <c r="F96" t="n">
        <v>7.97</v>
      </c>
      <c r="G96" t="n">
        <v>68.34999999999999</v>
      </c>
      <c r="H96" t="n">
        <v>0.87</v>
      </c>
      <c r="I96" t="n">
        <v>7</v>
      </c>
      <c r="J96" t="n">
        <v>301.86</v>
      </c>
      <c r="K96" t="n">
        <v>60.56</v>
      </c>
      <c r="L96" t="n">
        <v>14.75</v>
      </c>
      <c r="M96" t="n">
        <v>5</v>
      </c>
      <c r="N96" t="n">
        <v>86.56</v>
      </c>
      <c r="O96" t="n">
        <v>37464.21</v>
      </c>
      <c r="P96" t="n">
        <v>115.22</v>
      </c>
      <c r="Q96" t="n">
        <v>596.65</v>
      </c>
      <c r="R96" t="n">
        <v>31.15</v>
      </c>
      <c r="S96" t="n">
        <v>26.8</v>
      </c>
      <c r="T96" t="n">
        <v>2227.4</v>
      </c>
      <c r="U96" t="n">
        <v>0.86</v>
      </c>
      <c r="V96" t="n">
        <v>0.96</v>
      </c>
      <c r="W96" t="n">
        <v>0.12</v>
      </c>
      <c r="X96" t="n">
        <v>0.12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8.8889</v>
      </c>
      <c r="E97" t="n">
        <v>11.25</v>
      </c>
      <c r="F97" t="n">
        <v>7.98</v>
      </c>
      <c r="G97" t="n">
        <v>68.43000000000001</v>
      </c>
      <c r="H97" t="n">
        <v>0.88</v>
      </c>
      <c r="I97" t="n">
        <v>7</v>
      </c>
      <c r="J97" t="n">
        <v>302.39</v>
      </c>
      <c r="K97" t="n">
        <v>60.56</v>
      </c>
      <c r="L97" t="n">
        <v>15</v>
      </c>
      <c r="M97" t="n">
        <v>5</v>
      </c>
      <c r="N97" t="n">
        <v>86.84</v>
      </c>
      <c r="O97" t="n">
        <v>37529.55</v>
      </c>
      <c r="P97" t="n">
        <v>115.06</v>
      </c>
      <c r="Q97" t="n">
        <v>596.64</v>
      </c>
      <c r="R97" t="n">
        <v>31.44</v>
      </c>
      <c r="S97" t="n">
        <v>26.8</v>
      </c>
      <c r="T97" t="n">
        <v>2373</v>
      </c>
      <c r="U97" t="n">
        <v>0.85</v>
      </c>
      <c r="V97" t="n">
        <v>0.96</v>
      </c>
      <c r="W97" t="n">
        <v>0.12</v>
      </c>
      <c r="X97" t="n">
        <v>0.13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8.8909</v>
      </c>
      <c r="E98" t="n">
        <v>11.25</v>
      </c>
      <c r="F98" t="n">
        <v>7.98</v>
      </c>
      <c r="G98" t="n">
        <v>68.41</v>
      </c>
      <c r="H98" t="n">
        <v>0.9</v>
      </c>
      <c r="I98" t="n">
        <v>7</v>
      </c>
      <c r="J98" t="n">
        <v>302.92</v>
      </c>
      <c r="K98" t="n">
        <v>60.56</v>
      </c>
      <c r="L98" t="n">
        <v>15.25</v>
      </c>
      <c r="M98" t="n">
        <v>5</v>
      </c>
      <c r="N98" t="n">
        <v>87.12</v>
      </c>
      <c r="O98" t="n">
        <v>37595</v>
      </c>
      <c r="P98" t="n">
        <v>114.31</v>
      </c>
      <c r="Q98" t="n">
        <v>596.61</v>
      </c>
      <c r="R98" t="n">
        <v>31.26</v>
      </c>
      <c r="S98" t="n">
        <v>26.8</v>
      </c>
      <c r="T98" t="n">
        <v>2284.23</v>
      </c>
      <c r="U98" t="n">
        <v>0.86</v>
      </c>
      <c r="V98" t="n">
        <v>0.96</v>
      </c>
      <c r="W98" t="n">
        <v>0.12</v>
      </c>
      <c r="X98" t="n">
        <v>0.13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8.891999999999999</v>
      </c>
      <c r="E99" t="n">
        <v>11.25</v>
      </c>
      <c r="F99" t="n">
        <v>7.98</v>
      </c>
      <c r="G99" t="n">
        <v>68.40000000000001</v>
      </c>
      <c r="H99" t="n">
        <v>0.91</v>
      </c>
      <c r="I99" t="n">
        <v>7</v>
      </c>
      <c r="J99" t="n">
        <v>303.46</v>
      </c>
      <c r="K99" t="n">
        <v>60.56</v>
      </c>
      <c r="L99" t="n">
        <v>15.5</v>
      </c>
      <c r="M99" t="n">
        <v>5</v>
      </c>
      <c r="N99" t="n">
        <v>87.40000000000001</v>
      </c>
      <c r="O99" t="n">
        <v>37660.57</v>
      </c>
      <c r="P99" t="n">
        <v>113.32</v>
      </c>
      <c r="Q99" t="n">
        <v>596.67</v>
      </c>
      <c r="R99" t="n">
        <v>31.28</v>
      </c>
      <c r="S99" t="n">
        <v>26.8</v>
      </c>
      <c r="T99" t="n">
        <v>2290.97</v>
      </c>
      <c r="U99" t="n">
        <v>0.86</v>
      </c>
      <c r="V99" t="n">
        <v>0.96</v>
      </c>
      <c r="W99" t="n">
        <v>0.12</v>
      </c>
      <c r="X99" t="n">
        <v>0.13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8.889099999999999</v>
      </c>
      <c r="E100" t="n">
        <v>11.25</v>
      </c>
      <c r="F100" t="n">
        <v>7.98</v>
      </c>
      <c r="G100" t="n">
        <v>68.43000000000001</v>
      </c>
      <c r="H100" t="n">
        <v>0.92</v>
      </c>
      <c r="I100" t="n">
        <v>7</v>
      </c>
      <c r="J100" t="n">
        <v>303.99</v>
      </c>
      <c r="K100" t="n">
        <v>60.56</v>
      </c>
      <c r="L100" t="n">
        <v>15.75</v>
      </c>
      <c r="M100" t="n">
        <v>5</v>
      </c>
      <c r="N100" t="n">
        <v>87.68000000000001</v>
      </c>
      <c r="O100" t="n">
        <v>37726.27</v>
      </c>
      <c r="P100" t="n">
        <v>112.74</v>
      </c>
      <c r="Q100" t="n">
        <v>596.63</v>
      </c>
      <c r="R100" t="n">
        <v>31.35</v>
      </c>
      <c r="S100" t="n">
        <v>26.8</v>
      </c>
      <c r="T100" t="n">
        <v>2329.53</v>
      </c>
      <c r="U100" t="n">
        <v>0.85</v>
      </c>
      <c r="V100" t="n">
        <v>0.96</v>
      </c>
      <c r="W100" t="n">
        <v>0.12</v>
      </c>
      <c r="X100" t="n">
        <v>0.13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8.959199999999999</v>
      </c>
      <c r="E101" t="n">
        <v>11.16</v>
      </c>
      <c r="F101" t="n">
        <v>7.95</v>
      </c>
      <c r="G101" t="n">
        <v>79.47</v>
      </c>
      <c r="H101" t="n">
        <v>0.9399999999999999</v>
      </c>
      <c r="I101" t="n">
        <v>6</v>
      </c>
      <c r="J101" t="n">
        <v>304.52</v>
      </c>
      <c r="K101" t="n">
        <v>60.56</v>
      </c>
      <c r="L101" t="n">
        <v>16</v>
      </c>
      <c r="M101" t="n">
        <v>4</v>
      </c>
      <c r="N101" t="n">
        <v>87.97</v>
      </c>
      <c r="O101" t="n">
        <v>37792.08</v>
      </c>
      <c r="P101" t="n">
        <v>111.18</v>
      </c>
      <c r="Q101" t="n">
        <v>596.61</v>
      </c>
      <c r="R101" t="n">
        <v>30.19</v>
      </c>
      <c r="S101" t="n">
        <v>26.8</v>
      </c>
      <c r="T101" t="n">
        <v>1753.96</v>
      </c>
      <c r="U101" t="n">
        <v>0.89</v>
      </c>
      <c r="V101" t="n">
        <v>0.97</v>
      </c>
      <c r="W101" t="n">
        <v>0.12</v>
      </c>
      <c r="X101" t="n">
        <v>0.09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8.9659</v>
      </c>
      <c r="E102" t="n">
        <v>11.15</v>
      </c>
      <c r="F102" t="n">
        <v>7.94</v>
      </c>
      <c r="G102" t="n">
        <v>79.39</v>
      </c>
      <c r="H102" t="n">
        <v>0.95</v>
      </c>
      <c r="I102" t="n">
        <v>6</v>
      </c>
      <c r="J102" t="n">
        <v>305.06</v>
      </c>
      <c r="K102" t="n">
        <v>60.56</v>
      </c>
      <c r="L102" t="n">
        <v>16.25</v>
      </c>
      <c r="M102" t="n">
        <v>4</v>
      </c>
      <c r="N102" t="n">
        <v>88.25</v>
      </c>
      <c r="O102" t="n">
        <v>37858.02</v>
      </c>
      <c r="P102" t="n">
        <v>111.33</v>
      </c>
      <c r="Q102" t="n">
        <v>596.61</v>
      </c>
      <c r="R102" t="n">
        <v>29.78</v>
      </c>
      <c r="S102" t="n">
        <v>26.8</v>
      </c>
      <c r="T102" t="n">
        <v>1547.07</v>
      </c>
      <c r="U102" t="n">
        <v>0.9</v>
      </c>
      <c r="V102" t="n">
        <v>0.97</v>
      </c>
      <c r="W102" t="n">
        <v>0.12</v>
      </c>
      <c r="X102" t="n">
        <v>0.09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8.9659</v>
      </c>
      <c r="E103" t="n">
        <v>11.15</v>
      </c>
      <c r="F103" t="n">
        <v>7.94</v>
      </c>
      <c r="G103" t="n">
        <v>79.39</v>
      </c>
      <c r="H103" t="n">
        <v>0.96</v>
      </c>
      <c r="I103" t="n">
        <v>6</v>
      </c>
      <c r="J103" t="n">
        <v>305.59</v>
      </c>
      <c r="K103" t="n">
        <v>60.56</v>
      </c>
      <c r="L103" t="n">
        <v>16.5</v>
      </c>
      <c r="M103" t="n">
        <v>4</v>
      </c>
      <c r="N103" t="n">
        <v>88.54000000000001</v>
      </c>
      <c r="O103" t="n">
        <v>37924.08</v>
      </c>
      <c r="P103" t="n">
        <v>111.28</v>
      </c>
      <c r="Q103" t="n">
        <v>596.61</v>
      </c>
      <c r="R103" t="n">
        <v>29.95</v>
      </c>
      <c r="S103" t="n">
        <v>26.8</v>
      </c>
      <c r="T103" t="n">
        <v>1632.19</v>
      </c>
      <c r="U103" t="n">
        <v>0.89</v>
      </c>
      <c r="V103" t="n">
        <v>0.97</v>
      </c>
      <c r="W103" t="n">
        <v>0.12</v>
      </c>
      <c r="X103" t="n">
        <v>0.09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8.946300000000001</v>
      </c>
      <c r="E104" t="n">
        <v>11.18</v>
      </c>
      <c r="F104" t="n">
        <v>7.96</v>
      </c>
      <c r="G104" t="n">
        <v>79.63</v>
      </c>
      <c r="H104" t="n">
        <v>0.97</v>
      </c>
      <c r="I104" t="n">
        <v>6</v>
      </c>
      <c r="J104" t="n">
        <v>306.13</v>
      </c>
      <c r="K104" t="n">
        <v>60.56</v>
      </c>
      <c r="L104" t="n">
        <v>16.75</v>
      </c>
      <c r="M104" t="n">
        <v>4</v>
      </c>
      <c r="N104" t="n">
        <v>88.83</v>
      </c>
      <c r="O104" t="n">
        <v>37990.27</v>
      </c>
      <c r="P104" t="n">
        <v>111.83</v>
      </c>
      <c r="Q104" t="n">
        <v>596.61</v>
      </c>
      <c r="R104" t="n">
        <v>30.79</v>
      </c>
      <c r="S104" t="n">
        <v>26.8</v>
      </c>
      <c r="T104" t="n">
        <v>2054.84</v>
      </c>
      <c r="U104" t="n">
        <v>0.87</v>
      </c>
      <c r="V104" t="n">
        <v>0.96</v>
      </c>
      <c r="W104" t="n">
        <v>0.12</v>
      </c>
      <c r="X104" t="n">
        <v>0.11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8.954599999999999</v>
      </c>
      <c r="E105" t="n">
        <v>11.17</v>
      </c>
      <c r="F105" t="n">
        <v>7.95</v>
      </c>
      <c r="G105" t="n">
        <v>79.53</v>
      </c>
      <c r="H105" t="n">
        <v>0.99</v>
      </c>
      <c r="I105" t="n">
        <v>6</v>
      </c>
      <c r="J105" t="n">
        <v>306.67</v>
      </c>
      <c r="K105" t="n">
        <v>60.56</v>
      </c>
      <c r="L105" t="n">
        <v>17</v>
      </c>
      <c r="M105" t="n">
        <v>4</v>
      </c>
      <c r="N105" t="n">
        <v>89.11</v>
      </c>
      <c r="O105" t="n">
        <v>38056.58</v>
      </c>
      <c r="P105" t="n">
        <v>111.4</v>
      </c>
      <c r="Q105" t="n">
        <v>596.61</v>
      </c>
      <c r="R105" t="n">
        <v>30.4</v>
      </c>
      <c r="S105" t="n">
        <v>26.8</v>
      </c>
      <c r="T105" t="n">
        <v>1857.28</v>
      </c>
      <c r="U105" t="n">
        <v>0.88</v>
      </c>
      <c r="V105" t="n">
        <v>0.96</v>
      </c>
      <c r="W105" t="n">
        <v>0.12</v>
      </c>
      <c r="X105" t="n">
        <v>0.1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8.951700000000001</v>
      </c>
      <c r="E106" t="n">
        <v>11.17</v>
      </c>
      <c r="F106" t="n">
        <v>7.96</v>
      </c>
      <c r="G106" t="n">
        <v>79.56999999999999</v>
      </c>
      <c r="H106" t="n">
        <v>1</v>
      </c>
      <c r="I106" t="n">
        <v>6</v>
      </c>
      <c r="J106" t="n">
        <v>307.21</v>
      </c>
      <c r="K106" t="n">
        <v>60.56</v>
      </c>
      <c r="L106" t="n">
        <v>17.25</v>
      </c>
      <c r="M106" t="n">
        <v>4</v>
      </c>
      <c r="N106" t="n">
        <v>89.40000000000001</v>
      </c>
      <c r="O106" t="n">
        <v>38123.01</v>
      </c>
      <c r="P106" t="n">
        <v>111.01</v>
      </c>
      <c r="Q106" t="n">
        <v>596.61</v>
      </c>
      <c r="R106" t="n">
        <v>30.55</v>
      </c>
      <c r="S106" t="n">
        <v>26.8</v>
      </c>
      <c r="T106" t="n">
        <v>1933.45</v>
      </c>
      <c r="U106" t="n">
        <v>0.88</v>
      </c>
      <c r="V106" t="n">
        <v>0.96</v>
      </c>
      <c r="W106" t="n">
        <v>0.12</v>
      </c>
      <c r="X106" t="n">
        <v>0.1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8.9519</v>
      </c>
      <c r="E107" t="n">
        <v>11.17</v>
      </c>
      <c r="F107" t="n">
        <v>7.96</v>
      </c>
      <c r="G107" t="n">
        <v>79.56</v>
      </c>
      <c r="H107" t="n">
        <v>1.01</v>
      </c>
      <c r="I107" t="n">
        <v>6</v>
      </c>
      <c r="J107" t="n">
        <v>307.75</v>
      </c>
      <c r="K107" t="n">
        <v>60.56</v>
      </c>
      <c r="L107" t="n">
        <v>17.5</v>
      </c>
      <c r="M107" t="n">
        <v>3</v>
      </c>
      <c r="N107" t="n">
        <v>89.69</v>
      </c>
      <c r="O107" t="n">
        <v>38189.58</v>
      </c>
      <c r="P107" t="n">
        <v>110.74</v>
      </c>
      <c r="Q107" t="n">
        <v>596.62</v>
      </c>
      <c r="R107" t="n">
        <v>30.45</v>
      </c>
      <c r="S107" t="n">
        <v>26.8</v>
      </c>
      <c r="T107" t="n">
        <v>1882.09</v>
      </c>
      <c r="U107" t="n">
        <v>0.88</v>
      </c>
      <c r="V107" t="n">
        <v>0.96</v>
      </c>
      <c r="W107" t="n">
        <v>0.12</v>
      </c>
      <c r="X107" t="n">
        <v>0.1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8.9521</v>
      </c>
      <c r="E108" t="n">
        <v>11.17</v>
      </c>
      <c r="F108" t="n">
        <v>7.96</v>
      </c>
      <c r="G108" t="n">
        <v>79.56</v>
      </c>
      <c r="H108" t="n">
        <v>1.03</v>
      </c>
      <c r="I108" t="n">
        <v>6</v>
      </c>
      <c r="J108" t="n">
        <v>308.29</v>
      </c>
      <c r="K108" t="n">
        <v>60.56</v>
      </c>
      <c r="L108" t="n">
        <v>17.75</v>
      </c>
      <c r="M108" t="n">
        <v>3</v>
      </c>
      <c r="N108" t="n">
        <v>89.98</v>
      </c>
      <c r="O108" t="n">
        <v>38256.26</v>
      </c>
      <c r="P108" t="n">
        <v>110.07</v>
      </c>
      <c r="Q108" t="n">
        <v>596.61</v>
      </c>
      <c r="R108" t="n">
        <v>30.35</v>
      </c>
      <c r="S108" t="n">
        <v>26.8</v>
      </c>
      <c r="T108" t="n">
        <v>1830.58</v>
      </c>
      <c r="U108" t="n">
        <v>0.88</v>
      </c>
      <c r="V108" t="n">
        <v>0.96</v>
      </c>
      <c r="W108" t="n">
        <v>0.12</v>
      </c>
      <c r="X108" t="n">
        <v>0.1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8.9621</v>
      </c>
      <c r="E109" t="n">
        <v>11.16</v>
      </c>
      <c r="F109" t="n">
        <v>7.94</v>
      </c>
      <c r="G109" t="n">
        <v>79.44</v>
      </c>
      <c r="H109" t="n">
        <v>1.04</v>
      </c>
      <c r="I109" t="n">
        <v>6</v>
      </c>
      <c r="J109" t="n">
        <v>308.83</v>
      </c>
      <c r="K109" t="n">
        <v>60.56</v>
      </c>
      <c r="L109" t="n">
        <v>18</v>
      </c>
      <c r="M109" t="n">
        <v>2</v>
      </c>
      <c r="N109" t="n">
        <v>90.27</v>
      </c>
      <c r="O109" t="n">
        <v>38323.08</v>
      </c>
      <c r="P109" t="n">
        <v>109.22</v>
      </c>
      <c r="Q109" t="n">
        <v>596.61</v>
      </c>
      <c r="R109" t="n">
        <v>29.96</v>
      </c>
      <c r="S109" t="n">
        <v>26.8</v>
      </c>
      <c r="T109" t="n">
        <v>1639.49</v>
      </c>
      <c r="U109" t="n">
        <v>0.89</v>
      </c>
      <c r="V109" t="n">
        <v>0.97</v>
      </c>
      <c r="W109" t="n">
        <v>0.12</v>
      </c>
      <c r="X109" t="n">
        <v>0.09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8.957700000000001</v>
      </c>
      <c r="E110" t="n">
        <v>11.16</v>
      </c>
      <c r="F110" t="n">
        <v>7.95</v>
      </c>
      <c r="G110" t="n">
        <v>79.48999999999999</v>
      </c>
      <c r="H110" t="n">
        <v>1.05</v>
      </c>
      <c r="I110" t="n">
        <v>6</v>
      </c>
      <c r="J110" t="n">
        <v>309.37</v>
      </c>
      <c r="K110" t="n">
        <v>60.56</v>
      </c>
      <c r="L110" t="n">
        <v>18.25</v>
      </c>
      <c r="M110" t="n">
        <v>1</v>
      </c>
      <c r="N110" t="n">
        <v>90.56999999999999</v>
      </c>
      <c r="O110" t="n">
        <v>38390.02</v>
      </c>
      <c r="P110" t="n">
        <v>109.27</v>
      </c>
      <c r="Q110" t="n">
        <v>596.61</v>
      </c>
      <c r="R110" t="n">
        <v>30.1</v>
      </c>
      <c r="S110" t="n">
        <v>26.8</v>
      </c>
      <c r="T110" t="n">
        <v>1707.62</v>
      </c>
      <c r="U110" t="n">
        <v>0.89</v>
      </c>
      <c r="V110" t="n">
        <v>0.97</v>
      </c>
      <c r="W110" t="n">
        <v>0.12</v>
      </c>
      <c r="X110" t="n">
        <v>0.1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8.956099999999999</v>
      </c>
      <c r="E111" t="n">
        <v>11.17</v>
      </c>
      <c r="F111" t="n">
        <v>7.95</v>
      </c>
      <c r="G111" t="n">
        <v>79.51000000000001</v>
      </c>
      <c r="H111" t="n">
        <v>1.06</v>
      </c>
      <c r="I111" t="n">
        <v>6</v>
      </c>
      <c r="J111" t="n">
        <v>309.91</v>
      </c>
      <c r="K111" t="n">
        <v>60.56</v>
      </c>
      <c r="L111" t="n">
        <v>18.5</v>
      </c>
      <c r="M111" t="n">
        <v>0</v>
      </c>
      <c r="N111" t="n">
        <v>90.86</v>
      </c>
      <c r="O111" t="n">
        <v>38457.09</v>
      </c>
      <c r="P111" t="n">
        <v>109.48</v>
      </c>
      <c r="Q111" t="n">
        <v>596.61</v>
      </c>
      <c r="R111" t="n">
        <v>30.1</v>
      </c>
      <c r="S111" t="n">
        <v>26.8</v>
      </c>
      <c r="T111" t="n">
        <v>1709.82</v>
      </c>
      <c r="U111" t="n">
        <v>0.89</v>
      </c>
      <c r="V111" t="n">
        <v>0.97</v>
      </c>
      <c r="W111" t="n">
        <v>0.12</v>
      </c>
      <c r="X111" t="n">
        <v>0.1</v>
      </c>
      <c r="Y111" t="n">
        <v>1</v>
      </c>
      <c r="Z111" t="n">
        <v>10</v>
      </c>
    </row>
    <row r="112">
      <c r="A112" t="n">
        <v>0</v>
      </c>
      <c r="B112" t="n">
        <v>40</v>
      </c>
      <c r="C112" t="inlineStr">
        <is>
          <t xml:space="preserve">CONCLUIDO	</t>
        </is>
      </c>
      <c r="D112" t="n">
        <v>8.5084</v>
      </c>
      <c r="E112" t="n">
        <v>11.75</v>
      </c>
      <c r="F112" t="n">
        <v>8.85</v>
      </c>
      <c r="G112" t="n">
        <v>10.41</v>
      </c>
      <c r="H112" t="n">
        <v>0.2</v>
      </c>
      <c r="I112" t="n">
        <v>51</v>
      </c>
      <c r="J112" t="n">
        <v>89.87</v>
      </c>
      <c r="K112" t="n">
        <v>37.55</v>
      </c>
      <c r="L112" t="n">
        <v>1</v>
      </c>
      <c r="M112" t="n">
        <v>49</v>
      </c>
      <c r="N112" t="n">
        <v>11.32</v>
      </c>
      <c r="O112" t="n">
        <v>11317.98</v>
      </c>
      <c r="P112" t="n">
        <v>69.38</v>
      </c>
      <c r="Q112" t="n">
        <v>596.72</v>
      </c>
      <c r="R112" t="n">
        <v>58.38</v>
      </c>
      <c r="S112" t="n">
        <v>26.8</v>
      </c>
      <c r="T112" t="n">
        <v>15622.88</v>
      </c>
      <c r="U112" t="n">
        <v>0.46</v>
      </c>
      <c r="V112" t="n">
        <v>0.87</v>
      </c>
      <c r="W112" t="n">
        <v>0.19</v>
      </c>
      <c r="X112" t="n">
        <v>1</v>
      </c>
      <c r="Y112" t="n">
        <v>1</v>
      </c>
      <c r="Z112" t="n">
        <v>10</v>
      </c>
    </row>
    <row r="113">
      <c r="A113" t="n">
        <v>1</v>
      </c>
      <c r="B113" t="n">
        <v>40</v>
      </c>
      <c r="C113" t="inlineStr">
        <is>
          <t xml:space="preserve">CONCLUIDO	</t>
        </is>
      </c>
      <c r="D113" t="n">
        <v>8.883599999999999</v>
      </c>
      <c r="E113" t="n">
        <v>11.26</v>
      </c>
      <c r="F113" t="n">
        <v>8.58</v>
      </c>
      <c r="G113" t="n">
        <v>13.2</v>
      </c>
      <c r="H113" t="n">
        <v>0.24</v>
      </c>
      <c r="I113" t="n">
        <v>39</v>
      </c>
      <c r="J113" t="n">
        <v>90.18000000000001</v>
      </c>
      <c r="K113" t="n">
        <v>37.55</v>
      </c>
      <c r="L113" t="n">
        <v>1.25</v>
      </c>
      <c r="M113" t="n">
        <v>37</v>
      </c>
      <c r="N113" t="n">
        <v>11.37</v>
      </c>
      <c r="O113" t="n">
        <v>11355.7</v>
      </c>
      <c r="P113" t="n">
        <v>65.66</v>
      </c>
      <c r="Q113" t="n">
        <v>596.64</v>
      </c>
      <c r="R113" t="n">
        <v>49.6</v>
      </c>
      <c r="S113" t="n">
        <v>26.8</v>
      </c>
      <c r="T113" t="n">
        <v>11294.64</v>
      </c>
      <c r="U113" t="n">
        <v>0.54</v>
      </c>
      <c r="V113" t="n">
        <v>0.89</v>
      </c>
      <c r="W113" t="n">
        <v>0.17</v>
      </c>
      <c r="X113" t="n">
        <v>0.73</v>
      </c>
      <c r="Y113" t="n">
        <v>1</v>
      </c>
      <c r="Z113" t="n">
        <v>10</v>
      </c>
    </row>
    <row r="114">
      <c r="A114" t="n">
        <v>2</v>
      </c>
      <c r="B114" t="n">
        <v>40</v>
      </c>
      <c r="C114" t="inlineStr">
        <is>
          <t xml:space="preserve">CONCLUIDO	</t>
        </is>
      </c>
      <c r="D114" t="n">
        <v>9.0489</v>
      </c>
      <c r="E114" t="n">
        <v>11.05</v>
      </c>
      <c r="F114" t="n">
        <v>8.51</v>
      </c>
      <c r="G114" t="n">
        <v>15.95</v>
      </c>
      <c r="H114" t="n">
        <v>0.29</v>
      </c>
      <c r="I114" t="n">
        <v>32</v>
      </c>
      <c r="J114" t="n">
        <v>90.48</v>
      </c>
      <c r="K114" t="n">
        <v>37.55</v>
      </c>
      <c r="L114" t="n">
        <v>1.5</v>
      </c>
      <c r="M114" t="n">
        <v>30</v>
      </c>
      <c r="N114" t="n">
        <v>11.43</v>
      </c>
      <c r="O114" t="n">
        <v>11393.43</v>
      </c>
      <c r="P114" t="n">
        <v>63.49</v>
      </c>
      <c r="Q114" t="n">
        <v>596.64</v>
      </c>
      <c r="R114" t="n">
        <v>47.77</v>
      </c>
      <c r="S114" t="n">
        <v>26.8</v>
      </c>
      <c r="T114" t="n">
        <v>10412.56</v>
      </c>
      <c r="U114" t="n">
        <v>0.5600000000000001</v>
      </c>
      <c r="V114" t="n">
        <v>0.9</v>
      </c>
      <c r="W114" t="n">
        <v>0.16</v>
      </c>
      <c r="X114" t="n">
        <v>0.65</v>
      </c>
      <c r="Y114" t="n">
        <v>1</v>
      </c>
      <c r="Z114" t="n">
        <v>10</v>
      </c>
    </row>
    <row r="115">
      <c r="A115" t="n">
        <v>3</v>
      </c>
      <c r="B115" t="n">
        <v>40</v>
      </c>
      <c r="C115" t="inlineStr">
        <is>
          <t xml:space="preserve">CONCLUIDO	</t>
        </is>
      </c>
      <c r="D115" t="n">
        <v>9.260899999999999</v>
      </c>
      <c r="E115" t="n">
        <v>10.8</v>
      </c>
      <c r="F115" t="n">
        <v>8.369999999999999</v>
      </c>
      <c r="G115" t="n">
        <v>19.31</v>
      </c>
      <c r="H115" t="n">
        <v>0.34</v>
      </c>
      <c r="I115" t="n">
        <v>26</v>
      </c>
      <c r="J115" t="n">
        <v>90.79000000000001</v>
      </c>
      <c r="K115" t="n">
        <v>37.55</v>
      </c>
      <c r="L115" t="n">
        <v>1.75</v>
      </c>
      <c r="M115" t="n">
        <v>24</v>
      </c>
      <c r="N115" t="n">
        <v>11.49</v>
      </c>
      <c r="O115" t="n">
        <v>11431.19</v>
      </c>
      <c r="P115" t="n">
        <v>60.62</v>
      </c>
      <c r="Q115" t="n">
        <v>596.7</v>
      </c>
      <c r="R115" t="n">
        <v>43.27</v>
      </c>
      <c r="S115" t="n">
        <v>26.8</v>
      </c>
      <c r="T115" t="n">
        <v>8192.26</v>
      </c>
      <c r="U115" t="n">
        <v>0.62</v>
      </c>
      <c r="V115" t="n">
        <v>0.92</v>
      </c>
      <c r="W115" t="n">
        <v>0.15</v>
      </c>
      <c r="X115" t="n">
        <v>0.51</v>
      </c>
      <c r="Y115" t="n">
        <v>1</v>
      </c>
      <c r="Z115" t="n">
        <v>10</v>
      </c>
    </row>
    <row r="116">
      <c r="A116" t="n">
        <v>4</v>
      </c>
      <c r="B116" t="n">
        <v>40</v>
      </c>
      <c r="C116" t="inlineStr">
        <is>
          <t xml:space="preserve">CONCLUIDO	</t>
        </is>
      </c>
      <c r="D116" t="n">
        <v>9.4078</v>
      </c>
      <c r="E116" t="n">
        <v>10.63</v>
      </c>
      <c r="F116" t="n">
        <v>8.27</v>
      </c>
      <c r="G116" t="n">
        <v>22.57</v>
      </c>
      <c r="H116" t="n">
        <v>0.39</v>
      </c>
      <c r="I116" t="n">
        <v>22</v>
      </c>
      <c r="J116" t="n">
        <v>91.09999999999999</v>
      </c>
      <c r="K116" t="n">
        <v>37.55</v>
      </c>
      <c r="L116" t="n">
        <v>2</v>
      </c>
      <c r="M116" t="n">
        <v>20</v>
      </c>
      <c r="N116" t="n">
        <v>11.54</v>
      </c>
      <c r="O116" t="n">
        <v>11468.97</v>
      </c>
      <c r="P116" t="n">
        <v>58.24</v>
      </c>
      <c r="Q116" t="n">
        <v>596.6799999999999</v>
      </c>
      <c r="R116" t="n">
        <v>40.3</v>
      </c>
      <c r="S116" t="n">
        <v>26.8</v>
      </c>
      <c r="T116" t="n">
        <v>6727.04</v>
      </c>
      <c r="U116" t="n">
        <v>0.67</v>
      </c>
      <c r="V116" t="n">
        <v>0.93</v>
      </c>
      <c r="W116" t="n">
        <v>0.15</v>
      </c>
      <c r="X116" t="n">
        <v>0.42</v>
      </c>
      <c r="Y116" t="n">
        <v>1</v>
      </c>
      <c r="Z116" t="n">
        <v>10</v>
      </c>
    </row>
    <row r="117">
      <c r="A117" t="n">
        <v>5</v>
      </c>
      <c r="B117" t="n">
        <v>40</v>
      </c>
      <c r="C117" t="inlineStr">
        <is>
          <t xml:space="preserve">CONCLUIDO	</t>
        </is>
      </c>
      <c r="D117" t="n">
        <v>9.545500000000001</v>
      </c>
      <c r="E117" t="n">
        <v>10.48</v>
      </c>
      <c r="F117" t="n">
        <v>8.18</v>
      </c>
      <c r="G117" t="n">
        <v>25.82</v>
      </c>
      <c r="H117" t="n">
        <v>0.43</v>
      </c>
      <c r="I117" t="n">
        <v>19</v>
      </c>
      <c r="J117" t="n">
        <v>91.40000000000001</v>
      </c>
      <c r="K117" t="n">
        <v>37.55</v>
      </c>
      <c r="L117" t="n">
        <v>2.25</v>
      </c>
      <c r="M117" t="n">
        <v>16</v>
      </c>
      <c r="N117" t="n">
        <v>11.6</v>
      </c>
      <c r="O117" t="n">
        <v>11506.78</v>
      </c>
      <c r="P117" t="n">
        <v>55.73</v>
      </c>
      <c r="Q117" t="n">
        <v>596.63</v>
      </c>
      <c r="R117" t="n">
        <v>37.1</v>
      </c>
      <c r="S117" t="n">
        <v>26.8</v>
      </c>
      <c r="T117" t="n">
        <v>5143.11</v>
      </c>
      <c r="U117" t="n">
        <v>0.72</v>
      </c>
      <c r="V117" t="n">
        <v>0.9399999999999999</v>
      </c>
      <c r="W117" t="n">
        <v>0.14</v>
      </c>
      <c r="X117" t="n">
        <v>0.32</v>
      </c>
      <c r="Y117" t="n">
        <v>1</v>
      </c>
      <c r="Z117" t="n">
        <v>10</v>
      </c>
    </row>
    <row r="118">
      <c r="A118" t="n">
        <v>6</v>
      </c>
      <c r="B118" t="n">
        <v>40</v>
      </c>
      <c r="C118" t="inlineStr">
        <is>
          <t xml:space="preserve">CONCLUIDO	</t>
        </is>
      </c>
      <c r="D118" t="n">
        <v>9.5519</v>
      </c>
      <c r="E118" t="n">
        <v>10.47</v>
      </c>
      <c r="F118" t="n">
        <v>8.210000000000001</v>
      </c>
      <c r="G118" t="n">
        <v>28.97</v>
      </c>
      <c r="H118" t="n">
        <v>0.48</v>
      </c>
      <c r="I118" t="n">
        <v>17</v>
      </c>
      <c r="J118" t="n">
        <v>91.70999999999999</v>
      </c>
      <c r="K118" t="n">
        <v>37.55</v>
      </c>
      <c r="L118" t="n">
        <v>2.5</v>
      </c>
      <c r="M118" t="n">
        <v>10</v>
      </c>
      <c r="N118" t="n">
        <v>11.66</v>
      </c>
      <c r="O118" t="n">
        <v>11544.61</v>
      </c>
      <c r="P118" t="n">
        <v>54.49</v>
      </c>
      <c r="Q118" t="n">
        <v>596.61</v>
      </c>
      <c r="R118" t="n">
        <v>38.14</v>
      </c>
      <c r="S118" t="n">
        <v>26.8</v>
      </c>
      <c r="T118" t="n">
        <v>5672.27</v>
      </c>
      <c r="U118" t="n">
        <v>0.7</v>
      </c>
      <c r="V118" t="n">
        <v>0.93</v>
      </c>
      <c r="W118" t="n">
        <v>0.14</v>
      </c>
      <c r="X118" t="n">
        <v>0.36</v>
      </c>
      <c r="Y118" t="n">
        <v>1</v>
      </c>
      <c r="Z118" t="n">
        <v>10</v>
      </c>
    </row>
    <row r="119">
      <c r="A119" t="n">
        <v>7</v>
      </c>
      <c r="B119" t="n">
        <v>40</v>
      </c>
      <c r="C119" t="inlineStr">
        <is>
          <t xml:space="preserve">CONCLUIDO	</t>
        </is>
      </c>
      <c r="D119" t="n">
        <v>9.608499999999999</v>
      </c>
      <c r="E119" t="n">
        <v>10.41</v>
      </c>
      <c r="F119" t="n">
        <v>8.17</v>
      </c>
      <c r="G119" t="n">
        <v>30.62</v>
      </c>
      <c r="H119" t="n">
        <v>0.52</v>
      </c>
      <c r="I119" t="n">
        <v>16</v>
      </c>
      <c r="J119" t="n">
        <v>92.02</v>
      </c>
      <c r="K119" t="n">
        <v>37.55</v>
      </c>
      <c r="L119" t="n">
        <v>2.75</v>
      </c>
      <c r="M119" t="n">
        <v>1</v>
      </c>
      <c r="N119" t="n">
        <v>11.71</v>
      </c>
      <c r="O119" t="n">
        <v>11582.46</v>
      </c>
      <c r="P119" t="n">
        <v>53.28</v>
      </c>
      <c r="Q119" t="n">
        <v>596.6900000000001</v>
      </c>
      <c r="R119" t="n">
        <v>36.36</v>
      </c>
      <c r="S119" t="n">
        <v>26.8</v>
      </c>
      <c r="T119" t="n">
        <v>4788.15</v>
      </c>
      <c r="U119" t="n">
        <v>0.74</v>
      </c>
      <c r="V119" t="n">
        <v>0.9399999999999999</v>
      </c>
      <c r="W119" t="n">
        <v>0.15</v>
      </c>
      <c r="X119" t="n">
        <v>0.31</v>
      </c>
      <c r="Y119" t="n">
        <v>1</v>
      </c>
      <c r="Z119" t="n">
        <v>10</v>
      </c>
    </row>
    <row r="120">
      <c r="A120" t="n">
        <v>8</v>
      </c>
      <c r="B120" t="n">
        <v>40</v>
      </c>
      <c r="C120" t="inlineStr">
        <is>
          <t xml:space="preserve">CONCLUIDO	</t>
        </is>
      </c>
      <c r="D120" t="n">
        <v>9.604900000000001</v>
      </c>
      <c r="E120" t="n">
        <v>10.41</v>
      </c>
      <c r="F120" t="n">
        <v>8.17</v>
      </c>
      <c r="G120" t="n">
        <v>30.63</v>
      </c>
      <c r="H120" t="n">
        <v>0.57</v>
      </c>
      <c r="I120" t="n">
        <v>16</v>
      </c>
      <c r="J120" t="n">
        <v>92.31999999999999</v>
      </c>
      <c r="K120" t="n">
        <v>37.55</v>
      </c>
      <c r="L120" t="n">
        <v>3</v>
      </c>
      <c r="M120" t="n">
        <v>0</v>
      </c>
      <c r="N120" t="n">
        <v>11.77</v>
      </c>
      <c r="O120" t="n">
        <v>11620.34</v>
      </c>
      <c r="P120" t="n">
        <v>53.5</v>
      </c>
      <c r="Q120" t="n">
        <v>596.6900000000001</v>
      </c>
      <c r="R120" t="n">
        <v>36.45</v>
      </c>
      <c r="S120" t="n">
        <v>26.8</v>
      </c>
      <c r="T120" t="n">
        <v>4830.88</v>
      </c>
      <c r="U120" t="n">
        <v>0.74</v>
      </c>
      <c r="V120" t="n">
        <v>0.9399999999999999</v>
      </c>
      <c r="W120" t="n">
        <v>0.15</v>
      </c>
      <c r="X120" t="n">
        <v>0.32</v>
      </c>
      <c r="Y120" t="n">
        <v>1</v>
      </c>
      <c r="Z120" t="n">
        <v>10</v>
      </c>
    </row>
    <row r="121">
      <c r="A121" t="n">
        <v>0</v>
      </c>
      <c r="B121" t="n">
        <v>125</v>
      </c>
      <c r="C121" t="inlineStr">
        <is>
          <t xml:space="preserve">CONCLUIDO	</t>
        </is>
      </c>
      <c r="D121" t="n">
        <v>5.378</v>
      </c>
      <c r="E121" t="n">
        <v>18.59</v>
      </c>
      <c r="F121" t="n">
        <v>10.27</v>
      </c>
      <c r="G121" t="n">
        <v>5.22</v>
      </c>
      <c r="H121" t="n">
        <v>0.07000000000000001</v>
      </c>
      <c r="I121" t="n">
        <v>118</v>
      </c>
      <c r="J121" t="n">
        <v>242.64</v>
      </c>
      <c r="K121" t="n">
        <v>58.47</v>
      </c>
      <c r="L121" t="n">
        <v>1</v>
      </c>
      <c r="M121" t="n">
        <v>116</v>
      </c>
      <c r="N121" t="n">
        <v>58.17</v>
      </c>
      <c r="O121" t="n">
        <v>30160.1</v>
      </c>
      <c r="P121" t="n">
        <v>162.86</v>
      </c>
      <c r="Q121" t="n">
        <v>596.78</v>
      </c>
      <c r="R121" t="n">
        <v>102.63</v>
      </c>
      <c r="S121" t="n">
        <v>26.8</v>
      </c>
      <c r="T121" t="n">
        <v>37412.75</v>
      </c>
      <c r="U121" t="n">
        <v>0.26</v>
      </c>
      <c r="V121" t="n">
        <v>0.75</v>
      </c>
      <c r="W121" t="n">
        <v>0.29</v>
      </c>
      <c r="X121" t="n">
        <v>2.41</v>
      </c>
      <c r="Y121" t="n">
        <v>1</v>
      </c>
      <c r="Z121" t="n">
        <v>10</v>
      </c>
    </row>
    <row r="122">
      <c r="A122" t="n">
        <v>1</v>
      </c>
      <c r="B122" t="n">
        <v>125</v>
      </c>
      <c r="C122" t="inlineStr">
        <is>
          <t xml:space="preserve">CONCLUIDO	</t>
        </is>
      </c>
      <c r="D122" t="n">
        <v>6.0193</v>
      </c>
      <c r="E122" t="n">
        <v>16.61</v>
      </c>
      <c r="F122" t="n">
        <v>9.65</v>
      </c>
      <c r="G122" t="n">
        <v>6.51</v>
      </c>
      <c r="H122" t="n">
        <v>0.09</v>
      </c>
      <c r="I122" t="n">
        <v>89</v>
      </c>
      <c r="J122" t="n">
        <v>243.08</v>
      </c>
      <c r="K122" t="n">
        <v>58.47</v>
      </c>
      <c r="L122" t="n">
        <v>1.25</v>
      </c>
      <c r="M122" t="n">
        <v>87</v>
      </c>
      <c r="N122" t="n">
        <v>58.36</v>
      </c>
      <c r="O122" t="n">
        <v>30214.33</v>
      </c>
      <c r="P122" t="n">
        <v>152.55</v>
      </c>
      <c r="Q122" t="n">
        <v>596.78</v>
      </c>
      <c r="R122" t="n">
        <v>83.55</v>
      </c>
      <c r="S122" t="n">
        <v>26.8</v>
      </c>
      <c r="T122" t="n">
        <v>28020.15</v>
      </c>
      <c r="U122" t="n">
        <v>0.32</v>
      </c>
      <c r="V122" t="n">
        <v>0.8</v>
      </c>
      <c r="W122" t="n">
        <v>0.25</v>
      </c>
      <c r="X122" t="n">
        <v>1.8</v>
      </c>
      <c r="Y122" t="n">
        <v>1</v>
      </c>
      <c r="Z122" t="n">
        <v>10</v>
      </c>
    </row>
    <row r="123">
      <c r="A123" t="n">
        <v>2</v>
      </c>
      <c r="B123" t="n">
        <v>125</v>
      </c>
      <c r="C123" t="inlineStr">
        <is>
          <t xml:space="preserve">CONCLUIDO	</t>
        </is>
      </c>
      <c r="D123" t="n">
        <v>6.4969</v>
      </c>
      <c r="E123" t="n">
        <v>15.39</v>
      </c>
      <c r="F123" t="n">
        <v>9.279999999999999</v>
      </c>
      <c r="G123" t="n">
        <v>7.84</v>
      </c>
      <c r="H123" t="n">
        <v>0.11</v>
      </c>
      <c r="I123" t="n">
        <v>71</v>
      </c>
      <c r="J123" t="n">
        <v>243.52</v>
      </c>
      <c r="K123" t="n">
        <v>58.47</v>
      </c>
      <c r="L123" t="n">
        <v>1.5</v>
      </c>
      <c r="M123" t="n">
        <v>69</v>
      </c>
      <c r="N123" t="n">
        <v>58.55</v>
      </c>
      <c r="O123" t="n">
        <v>30268.64</v>
      </c>
      <c r="P123" t="n">
        <v>146.13</v>
      </c>
      <c r="Q123" t="n">
        <v>596.73</v>
      </c>
      <c r="R123" t="n">
        <v>71.73</v>
      </c>
      <c r="S123" t="n">
        <v>26.8</v>
      </c>
      <c r="T123" t="n">
        <v>22198.52</v>
      </c>
      <c r="U123" t="n">
        <v>0.37</v>
      </c>
      <c r="V123" t="n">
        <v>0.83</v>
      </c>
      <c r="W123" t="n">
        <v>0.22</v>
      </c>
      <c r="X123" t="n">
        <v>1.43</v>
      </c>
      <c r="Y123" t="n">
        <v>1</v>
      </c>
      <c r="Z123" t="n">
        <v>10</v>
      </c>
    </row>
    <row r="124">
      <c r="A124" t="n">
        <v>3</v>
      </c>
      <c r="B124" t="n">
        <v>125</v>
      </c>
      <c r="C124" t="inlineStr">
        <is>
          <t xml:space="preserve">CONCLUIDO	</t>
        </is>
      </c>
      <c r="D124" t="n">
        <v>6.8666</v>
      </c>
      <c r="E124" t="n">
        <v>14.56</v>
      </c>
      <c r="F124" t="n">
        <v>9.02</v>
      </c>
      <c r="G124" t="n">
        <v>9.17</v>
      </c>
      <c r="H124" t="n">
        <v>0.13</v>
      </c>
      <c r="I124" t="n">
        <v>59</v>
      </c>
      <c r="J124" t="n">
        <v>243.96</v>
      </c>
      <c r="K124" t="n">
        <v>58.47</v>
      </c>
      <c r="L124" t="n">
        <v>1.75</v>
      </c>
      <c r="M124" t="n">
        <v>57</v>
      </c>
      <c r="N124" t="n">
        <v>58.74</v>
      </c>
      <c r="O124" t="n">
        <v>30323.01</v>
      </c>
      <c r="P124" t="n">
        <v>141.55</v>
      </c>
      <c r="Q124" t="n">
        <v>596.75</v>
      </c>
      <c r="R124" t="n">
        <v>63.7</v>
      </c>
      <c r="S124" t="n">
        <v>26.8</v>
      </c>
      <c r="T124" t="n">
        <v>18240.84</v>
      </c>
      <c r="U124" t="n">
        <v>0.42</v>
      </c>
      <c r="V124" t="n">
        <v>0.85</v>
      </c>
      <c r="W124" t="n">
        <v>0.2</v>
      </c>
      <c r="X124" t="n">
        <v>1.17</v>
      </c>
      <c r="Y124" t="n">
        <v>1</v>
      </c>
      <c r="Z124" t="n">
        <v>10</v>
      </c>
    </row>
    <row r="125">
      <c r="A125" t="n">
        <v>4</v>
      </c>
      <c r="B125" t="n">
        <v>125</v>
      </c>
      <c r="C125" t="inlineStr">
        <is>
          <t xml:space="preserve">CONCLUIDO	</t>
        </is>
      </c>
      <c r="D125" t="n">
        <v>7.1339</v>
      </c>
      <c r="E125" t="n">
        <v>14.02</v>
      </c>
      <c r="F125" t="n">
        <v>8.85</v>
      </c>
      <c r="G125" t="n">
        <v>10.41</v>
      </c>
      <c r="H125" t="n">
        <v>0.15</v>
      </c>
      <c r="I125" t="n">
        <v>51</v>
      </c>
      <c r="J125" t="n">
        <v>244.41</v>
      </c>
      <c r="K125" t="n">
        <v>58.47</v>
      </c>
      <c r="L125" t="n">
        <v>2</v>
      </c>
      <c r="M125" t="n">
        <v>49</v>
      </c>
      <c r="N125" t="n">
        <v>58.93</v>
      </c>
      <c r="O125" t="n">
        <v>30377.45</v>
      </c>
      <c r="P125" t="n">
        <v>138.41</v>
      </c>
      <c r="Q125" t="n">
        <v>596.76</v>
      </c>
      <c r="R125" t="n">
        <v>58.56</v>
      </c>
      <c r="S125" t="n">
        <v>26.8</v>
      </c>
      <c r="T125" t="n">
        <v>15710.79</v>
      </c>
      <c r="U125" t="n">
        <v>0.46</v>
      </c>
      <c r="V125" t="n">
        <v>0.87</v>
      </c>
      <c r="W125" t="n">
        <v>0.19</v>
      </c>
      <c r="X125" t="n">
        <v>1</v>
      </c>
      <c r="Y125" t="n">
        <v>1</v>
      </c>
      <c r="Z125" t="n">
        <v>10</v>
      </c>
    </row>
    <row r="126">
      <c r="A126" t="n">
        <v>5</v>
      </c>
      <c r="B126" t="n">
        <v>125</v>
      </c>
      <c r="C126" t="inlineStr">
        <is>
          <t xml:space="preserve">CONCLUIDO	</t>
        </is>
      </c>
      <c r="D126" t="n">
        <v>7.3439</v>
      </c>
      <c r="E126" t="n">
        <v>13.62</v>
      </c>
      <c r="F126" t="n">
        <v>8.73</v>
      </c>
      <c r="G126" t="n">
        <v>11.65</v>
      </c>
      <c r="H126" t="n">
        <v>0.16</v>
      </c>
      <c r="I126" t="n">
        <v>45</v>
      </c>
      <c r="J126" t="n">
        <v>244.85</v>
      </c>
      <c r="K126" t="n">
        <v>58.47</v>
      </c>
      <c r="L126" t="n">
        <v>2.25</v>
      </c>
      <c r="M126" t="n">
        <v>43</v>
      </c>
      <c r="N126" t="n">
        <v>59.12</v>
      </c>
      <c r="O126" t="n">
        <v>30431.96</v>
      </c>
      <c r="P126" t="n">
        <v>136.1</v>
      </c>
      <c r="Q126" t="n">
        <v>596.6799999999999</v>
      </c>
      <c r="R126" t="n">
        <v>54.63</v>
      </c>
      <c r="S126" t="n">
        <v>26.8</v>
      </c>
      <c r="T126" t="n">
        <v>13778.15</v>
      </c>
      <c r="U126" t="n">
        <v>0.49</v>
      </c>
      <c r="V126" t="n">
        <v>0.88</v>
      </c>
      <c r="W126" t="n">
        <v>0.18</v>
      </c>
      <c r="X126" t="n">
        <v>0.88</v>
      </c>
      <c r="Y126" t="n">
        <v>1</v>
      </c>
      <c r="Z126" t="n">
        <v>10</v>
      </c>
    </row>
    <row r="127">
      <c r="A127" t="n">
        <v>6</v>
      </c>
      <c r="B127" t="n">
        <v>125</v>
      </c>
      <c r="C127" t="inlineStr">
        <is>
          <t xml:space="preserve">CONCLUIDO	</t>
        </is>
      </c>
      <c r="D127" t="n">
        <v>7.5407</v>
      </c>
      <c r="E127" t="n">
        <v>13.26</v>
      </c>
      <c r="F127" t="n">
        <v>8.619999999999999</v>
      </c>
      <c r="G127" t="n">
        <v>12.92</v>
      </c>
      <c r="H127" t="n">
        <v>0.18</v>
      </c>
      <c r="I127" t="n">
        <v>40</v>
      </c>
      <c r="J127" t="n">
        <v>245.29</v>
      </c>
      <c r="K127" t="n">
        <v>58.47</v>
      </c>
      <c r="L127" t="n">
        <v>2.5</v>
      </c>
      <c r="M127" t="n">
        <v>38</v>
      </c>
      <c r="N127" t="n">
        <v>59.32</v>
      </c>
      <c r="O127" t="n">
        <v>30486.54</v>
      </c>
      <c r="P127" t="n">
        <v>133.76</v>
      </c>
      <c r="Q127" t="n">
        <v>596.75</v>
      </c>
      <c r="R127" t="n">
        <v>50.93</v>
      </c>
      <c r="S127" t="n">
        <v>26.8</v>
      </c>
      <c r="T127" t="n">
        <v>11953.5</v>
      </c>
      <c r="U127" t="n">
        <v>0.53</v>
      </c>
      <c r="V127" t="n">
        <v>0.89</v>
      </c>
      <c r="W127" t="n">
        <v>0.17</v>
      </c>
      <c r="X127" t="n">
        <v>0.76</v>
      </c>
      <c r="Y127" t="n">
        <v>1</v>
      </c>
      <c r="Z127" t="n">
        <v>10</v>
      </c>
    </row>
    <row r="128">
      <c r="A128" t="n">
        <v>7</v>
      </c>
      <c r="B128" t="n">
        <v>125</v>
      </c>
      <c r="C128" t="inlineStr">
        <is>
          <t xml:space="preserve">CONCLUIDO	</t>
        </is>
      </c>
      <c r="D128" t="n">
        <v>7.7931</v>
      </c>
      <c r="E128" t="n">
        <v>12.83</v>
      </c>
      <c r="F128" t="n">
        <v>8.42</v>
      </c>
      <c r="G128" t="n">
        <v>14.44</v>
      </c>
      <c r="H128" t="n">
        <v>0.2</v>
      </c>
      <c r="I128" t="n">
        <v>35</v>
      </c>
      <c r="J128" t="n">
        <v>245.73</v>
      </c>
      <c r="K128" t="n">
        <v>58.47</v>
      </c>
      <c r="L128" t="n">
        <v>2.75</v>
      </c>
      <c r="M128" t="n">
        <v>33</v>
      </c>
      <c r="N128" t="n">
        <v>59.51</v>
      </c>
      <c r="O128" t="n">
        <v>30541.19</v>
      </c>
      <c r="P128" t="n">
        <v>130.14</v>
      </c>
      <c r="Q128" t="n">
        <v>596.75</v>
      </c>
      <c r="R128" t="n">
        <v>44.89</v>
      </c>
      <c r="S128" t="n">
        <v>26.8</v>
      </c>
      <c r="T128" t="n">
        <v>8956.27</v>
      </c>
      <c r="U128" t="n">
        <v>0.6</v>
      </c>
      <c r="V128" t="n">
        <v>0.91</v>
      </c>
      <c r="W128" t="n">
        <v>0.15</v>
      </c>
      <c r="X128" t="n">
        <v>0.57</v>
      </c>
      <c r="Y128" t="n">
        <v>1</v>
      </c>
      <c r="Z128" t="n">
        <v>10</v>
      </c>
    </row>
    <row r="129">
      <c r="A129" t="n">
        <v>8</v>
      </c>
      <c r="B129" t="n">
        <v>125</v>
      </c>
      <c r="C129" t="inlineStr">
        <is>
          <t xml:space="preserve">CONCLUIDO	</t>
        </is>
      </c>
      <c r="D129" t="n">
        <v>7.7826</v>
      </c>
      <c r="E129" t="n">
        <v>12.85</v>
      </c>
      <c r="F129" t="n">
        <v>8.529999999999999</v>
      </c>
      <c r="G129" t="n">
        <v>15.52</v>
      </c>
      <c r="H129" t="n">
        <v>0.22</v>
      </c>
      <c r="I129" t="n">
        <v>33</v>
      </c>
      <c r="J129" t="n">
        <v>246.18</v>
      </c>
      <c r="K129" t="n">
        <v>58.47</v>
      </c>
      <c r="L129" t="n">
        <v>3</v>
      </c>
      <c r="M129" t="n">
        <v>31</v>
      </c>
      <c r="N129" t="n">
        <v>59.7</v>
      </c>
      <c r="O129" t="n">
        <v>30595.91</v>
      </c>
      <c r="P129" t="n">
        <v>131.65</v>
      </c>
      <c r="Q129" t="n">
        <v>596.74</v>
      </c>
      <c r="R129" t="n">
        <v>48.62</v>
      </c>
      <c r="S129" t="n">
        <v>26.8</v>
      </c>
      <c r="T129" t="n">
        <v>10832.76</v>
      </c>
      <c r="U129" t="n">
        <v>0.55</v>
      </c>
      <c r="V129" t="n">
        <v>0.9</v>
      </c>
      <c r="W129" t="n">
        <v>0.16</v>
      </c>
      <c r="X129" t="n">
        <v>0.68</v>
      </c>
      <c r="Y129" t="n">
        <v>1</v>
      </c>
      <c r="Z129" t="n">
        <v>10</v>
      </c>
    </row>
    <row r="130">
      <c r="A130" t="n">
        <v>9</v>
      </c>
      <c r="B130" t="n">
        <v>125</v>
      </c>
      <c r="C130" t="inlineStr">
        <is>
          <t xml:space="preserve">CONCLUIDO	</t>
        </is>
      </c>
      <c r="D130" t="n">
        <v>7.9157</v>
      </c>
      <c r="E130" t="n">
        <v>12.63</v>
      </c>
      <c r="F130" t="n">
        <v>8.460000000000001</v>
      </c>
      <c r="G130" t="n">
        <v>16.92</v>
      </c>
      <c r="H130" t="n">
        <v>0.23</v>
      </c>
      <c r="I130" t="n">
        <v>30</v>
      </c>
      <c r="J130" t="n">
        <v>246.62</v>
      </c>
      <c r="K130" t="n">
        <v>58.47</v>
      </c>
      <c r="L130" t="n">
        <v>3.25</v>
      </c>
      <c r="M130" t="n">
        <v>28</v>
      </c>
      <c r="N130" t="n">
        <v>59.9</v>
      </c>
      <c r="O130" t="n">
        <v>30650.7</v>
      </c>
      <c r="P130" t="n">
        <v>129.93</v>
      </c>
      <c r="Q130" t="n">
        <v>596.62</v>
      </c>
      <c r="R130" t="n">
        <v>46.14</v>
      </c>
      <c r="S130" t="n">
        <v>26.8</v>
      </c>
      <c r="T130" t="n">
        <v>9609.76</v>
      </c>
      <c r="U130" t="n">
        <v>0.58</v>
      </c>
      <c r="V130" t="n">
        <v>0.91</v>
      </c>
      <c r="W130" t="n">
        <v>0.16</v>
      </c>
      <c r="X130" t="n">
        <v>0.61</v>
      </c>
      <c r="Y130" t="n">
        <v>1</v>
      </c>
      <c r="Z130" t="n">
        <v>10</v>
      </c>
    </row>
    <row r="131">
      <c r="A131" t="n">
        <v>10</v>
      </c>
      <c r="B131" t="n">
        <v>125</v>
      </c>
      <c r="C131" t="inlineStr">
        <is>
          <t xml:space="preserve">CONCLUIDO	</t>
        </is>
      </c>
      <c r="D131" t="n">
        <v>8.0084</v>
      </c>
      <c r="E131" t="n">
        <v>12.49</v>
      </c>
      <c r="F131" t="n">
        <v>8.41</v>
      </c>
      <c r="G131" t="n">
        <v>18.02</v>
      </c>
      <c r="H131" t="n">
        <v>0.25</v>
      </c>
      <c r="I131" t="n">
        <v>28</v>
      </c>
      <c r="J131" t="n">
        <v>247.07</v>
      </c>
      <c r="K131" t="n">
        <v>58.47</v>
      </c>
      <c r="L131" t="n">
        <v>3.5</v>
      </c>
      <c r="M131" t="n">
        <v>26</v>
      </c>
      <c r="N131" t="n">
        <v>60.09</v>
      </c>
      <c r="O131" t="n">
        <v>30705.56</v>
      </c>
      <c r="P131" t="n">
        <v>128.75</v>
      </c>
      <c r="Q131" t="n">
        <v>596.65</v>
      </c>
      <c r="R131" t="n">
        <v>44.58</v>
      </c>
      <c r="S131" t="n">
        <v>26.8</v>
      </c>
      <c r="T131" t="n">
        <v>8838.299999999999</v>
      </c>
      <c r="U131" t="n">
        <v>0.6</v>
      </c>
      <c r="V131" t="n">
        <v>0.91</v>
      </c>
      <c r="W131" t="n">
        <v>0.15</v>
      </c>
      <c r="X131" t="n">
        <v>0.55</v>
      </c>
      <c r="Y131" t="n">
        <v>1</v>
      </c>
      <c r="Z131" t="n">
        <v>10</v>
      </c>
    </row>
    <row r="132">
      <c r="A132" t="n">
        <v>11</v>
      </c>
      <c r="B132" t="n">
        <v>125</v>
      </c>
      <c r="C132" t="inlineStr">
        <is>
          <t xml:space="preserve">CONCLUIDO	</t>
        </is>
      </c>
      <c r="D132" t="n">
        <v>8.1012</v>
      </c>
      <c r="E132" t="n">
        <v>12.34</v>
      </c>
      <c r="F132" t="n">
        <v>8.359999999999999</v>
      </c>
      <c r="G132" t="n">
        <v>19.29</v>
      </c>
      <c r="H132" t="n">
        <v>0.27</v>
      </c>
      <c r="I132" t="n">
        <v>26</v>
      </c>
      <c r="J132" t="n">
        <v>247.51</v>
      </c>
      <c r="K132" t="n">
        <v>58.47</v>
      </c>
      <c r="L132" t="n">
        <v>3.75</v>
      </c>
      <c r="M132" t="n">
        <v>24</v>
      </c>
      <c r="N132" t="n">
        <v>60.29</v>
      </c>
      <c r="O132" t="n">
        <v>30760.49</v>
      </c>
      <c r="P132" t="n">
        <v>127.59</v>
      </c>
      <c r="Q132" t="n">
        <v>596.65</v>
      </c>
      <c r="R132" t="n">
        <v>43.14</v>
      </c>
      <c r="S132" t="n">
        <v>26.8</v>
      </c>
      <c r="T132" t="n">
        <v>8130.45</v>
      </c>
      <c r="U132" t="n">
        <v>0.62</v>
      </c>
      <c r="V132" t="n">
        <v>0.92</v>
      </c>
      <c r="W132" t="n">
        <v>0.15</v>
      </c>
      <c r="X132" t="n">
        <v>0.51</v>
      </c>
      <c r="Y132" t="n">
        <v>1</v>
      </c>
      <c r="Z132" t="n">
        <v>10</v>
      </c>
    </row>
    <row r="133">
      <c r="A133" t="n">
        <v>12</v>
      </c>
      <c r="B133" t="n">
        <v>125</v>
      </c>
      <c r="C133" t="inlineStr">
        <is>
          <t xml:space="preserve">CONCLUIDO	</t>
        </is>
      </c>
      <c r="D133" t="n">
        <v>8.1846</v>
      </c>
      <c r="E133" t="n">
        <v>12.22</v>
      </c>
      <c r="F133" t="n">
        <v>8.33</v>
      </c>
      <c r="G133" t="n">
        <v>20.82</v>
      </c>
      <c r="H133" t="n">
        <v>0.29</v>
      </c>
      <c r="I133" t="n">
        <v>24</v>
      </c>
      <c r="J133" t="n">
        <v>247.96</v>
      </c>
      <c r="K133" t="n">
        <v>58.47</v>
      </c>
      <c r="L133" t="n">
        <v>4</v>
      </c>
      <c r="M133" t="n">
        <v>22</v>
      </c>
      <c r="N133" t="n">
        <v>60.48</v>
      </c>
      <c r="O133" t="n">
        <v>30815.5</v>
      </c>
      <c r="P133" t="n">
        <v>126.66</v>
      </c>
      <c r="Q133" t="n">
        <v>596.63</v>
      </c>
      <c r="R133" t="n">
        <v>42.09</v>
      </c>
      <c r="S133" t="n">
        <v>26.8</v>
      </c>
      <c r="T133" t="n">
        <v>7615.46</v>
      </c>
      <c r="U133" t="n">
        <v>0.64</v>
      </c>
      <c r="V133" t="n">
        <v>0.92</v>
      </c>
      <c r="W133" t="n">
        <v>0.15</v>
      </c>
      <c r="X133" t="n">
        <v>0.47</v>
      </c>
      <c r="Y133" t="n">
        <v>1</v>
      </c>
      <c r="Z133" t="n">
        <v>10</v>
      </c>
    </row>
    <row r="134">
      <c r="A134" t="n">
        <v>13</v>
      </c>
      <c r="B134" t="n">
        <v>125</v>
      </c>
      <c r="C134" t="inlineStr">
        <is>
          <t xml:space="preserve">CONCLUIDO	</t>
        </is>
      </c>
      <c r="D134" t="n">
        <v>8.234999999999999</v>
      </c>
      <c r="E134" t="n">
        <v>12.14</v>
      </c>
      <c r="F134" t="n">
        <v>8.300000000000001</v>
      </c>
      <c r="G134" t="n">
        <v>21.65</v>
      </c>
      <c r="H134" t="n">
        <v>0.3</v>
      </c>
      <c r="I134" t="n">
        <v>23</v>
      </c>
      <c r="J134" t="n">
        <v>248.4</v>
      </c>
      <c r="K134" t="n">
        <v>58.47</v>
      </c>
      <c r="L134" t="n">
        <v>4.25</v>
      </c>
      <c r="M134" t="n">
        <v>21</v>
      </c>
      <c r="N134" t="n">
        <v>60.68</v>
      </c>
      <c r="O134" t="n">
        <v>30870.57</v>
      </c>
      <c r="P134" t="n">
        <v>125.6</v>
      </c>
      <c r="Q134" t="n">
        <v>596.66</v>
      </c>
      <c r="R134" t="n">
        <v>41.31</v>
      </c>
      <c r="S134" t="n">
        <v>26.8</v>
      </c>
      <c r="T134" t="n">
        <v>7228.77</v>
      </c>
      <c r="U134" t="n">
        <v>0.65</v>
      </c>
      <c r="V134" t="n">
        <v>0.92</v>
      </c>
      <c r="W134" t="n">
        <v>0.14</v>
      </c>
      <c r="X134" t="n">
        <v>0.45</v>
      </c>
      <c r="Y134" t="n">
        <v>1</v>
      </c>
      <c r="Z134" t="n">
        <v>10</v>
      </c>
    </row>
    <row r="135">
      <c r="A135" t="n">
        <v>14</v>
      </c>
      <c r="B135" t="n">
        <v>125</v>
      </c>
      <c r="C135" t="inlineStr">
        <is>
          <t xml:space="preserve">CONCLUIDO	</t>
        </is>
      </c>
      <c r="D135" t="n">
        <v>8.331200000000001</v>
      </c>
      <c r="E135" t="n">
        <v>12</v>
      </c>
      <c r="F135" t="n">
        <v>8.25</v>
      </c>
      <c r="G135" t="n">
        <v>23.58</v>
      </c>
      <c r="H135" t="n">
        <v>0.32</v>
      </c>
      <c r="I135" t="n">
        <v>21</v>
      </c>
      <c r="J135" t="n">
        <v>248.85</v>
      </c>
      <c r="K135" t="n">
        <v>58.47</v>
      </c>
      <c r="L135" t="n">
        <v>4.5</v>
      </c>
      <c r="M135" t="n">
        <v>19</v>
      </c>
      <c r="N135" t="n">
        <v>60.88</v>
      </c>
      <c r="O135" t="n">
        <v>30925.72</v>
      </c>
      <c r="P135" t="n">
        <v>124.6</v>
      </c>
      <c r="Q135" t="n">
        <v>596.6799999999999</v>
      </c>
      <c r="R135" t="n">
        <v>39.78</v>
      </c>
      <c r="S135" t="n">
        <v>26.8</v>
      </c>
      <c r="T135" t="n">
        <v>6472.25</v>
      </c>
      <c r="U135" t="n">
        <v>0.67</v>
      </c>
      <c r="V135" t="n">
        <v>0.93</v>
      </c>
      <c r="W135" t="n">
        <v>0.14</v>
      </c>
      <c r="X135" t="n">
        <v>0.4</v>
      </c>
      <c r="Y135" t="n">
        <v>1</v>
      </c>
      <c r="Z135" t="n">
        <v>10</v>
      </c>
    </row>
    <row r="136">
      <c r="A136" t="n">
        <v>15</v>
      </c>
      <c r="B136" t="n">
        <v>125</v>
      </c>
      <c r="C136" t="inlineStr">
        <is>
          <t xml:space="preserve">CONCLUIDO	</t>
        </is>
      </c>
      <c r="D136" t="n">
        <v>8.3818</v>
      </c>
      <c r="E136" t="n">
        <v>11.93</v>
      </c>
      <c r="F136" t="n">
        <v>8.23</v>
      </c>
      <c r="G136" t="n">
        <v>24.69</v>
      </c>
      <c r="H136" t="n">
        <v>0.34</v>
      </c>
      <c r="I136" t="n">
        <v>20</v>
      </c>
      <c r="J136" t="n">
        <v>249.3</v>
      </c>
      <c r="K136" t="n">
        <v>58.47</v>
      </c>
      <c r="L136" t="n">
        <v>4.75</v>
      </c>
      <c r="M136" t="n">
        <v>18</v>
      </c>
      <c r="N136" t="n">
        <v>61.07</v>
      </c>
      <c r="O136" t="n">
        <v>30980.93</v>
      </c>
      <c r="P136" t="n">
        <v>123.76</v>
      </c>
      <c r="Q136" t="n">
        <v>596.63</v>
      </c>
      <c r="R136" t="n">
        <v>38.97</v>
      </c>
      <c r="S136" t="n">
        <v>26.8</v>
      </c>
      <c r="T136" t="n">
        <v>6074.55</v>
      </c>
      <c r="U136" t="n">
        <v>0.6899999999999999</v>
      </c>
      <c r="V136" t="n">
        <v>0.93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16</v>
      </c>
      <c r="B137" t="n">
        <v>125</v>
      </c>
      <c r="C137" t="inlineStr">
        <is>
          <t xml:space="preserve">CONCLUIDO	</t>
        </is>
      </c>
      <c r="D137" t="n">
        <v>8.451499999999999</v>
      </c>
      <c r="E137" t="n">
        <v>11.83</v>
      </c>
      <c r="F137" t="n">
        <v>8.18</v>
      </c>
      <c r="G137" t="n">
        <v>25.83</v>
      </c>
      <c r="H137" t="n">
        <v>0.36</v>
      </c>
      <c r="I137" t="n">
        <v>19</v>
      </c>
      <c r="J137" t="n">
        <v>249.75</v>
      </c>
      <c r="K137" t="n">
        <v>58.47</v>
      </c>
      <c r="L137" t="n">
        <v>5</v>
      </c>
      <c r="M137" t="n">
        <v>17</v>
      </c>
      <c r="N137" t="n">
        <v>61.27</v>
      </c>
      <c r="O137" t="n">
        <v>31036.22</v>
      </c>
      <c r="P137" t="n">
        <v>122.39</v>
      </c>
      <c r="Q137" t="n">
        <v>596.61</v>
      </c>
      <c r="R137" t="n">
        <v>37.07</v>
      </c>
      <c r="S137" t="n">
        <v>26.8</v>
      </c>
      <c r="T137" t="n">
        <v>5127.72</v>
      </c>
      <c r="U137" t="n">
        <v>0.72</v>
      </c>
      <c r="V137" t="n">
        <v>0.9399999999999999</v>
      </c>
      <c r="W137" t="n">
        <v>0.14</v>
      </c>
      <c r="X137" t="n">
        <v>0.33</v>
      </c>
      <c r="Y137" t="n">
        <v>1</v>
      </c>
      <c r="Z137" t="n">
        <v>10</v>
      </c>
    </row>
    <row r="138">
      <c r="A138" t="n">
        <v>17</v>
      </c>
      <c r="B138" t="n">
        <v>125</v>
      </c>
      <c r="C138" t="inlineStr">
        <is>
          <t xml:space="preserve">CONCLUIDO	</t>
        </is>
      </c>
      <c r="D138" t="n">
        <v>8.469799999999999</v>
      </c>
      <c r="E138" t="n">
        <v>11.81</v>
      </c>
      <c r="F138" t="n">
        <v>8.199999999999999</v>
      </c>
      <c r="G138" t="n">
        <v>27.33</v>
      </c>
      <c r="H138" t="n">
        <v>0.37</v>
      </c>
      <c r="I138" t="n">
        <v>18</v>
      </c>
      <c r="J138" t="n">
        <v>250.2</v>
      </c>
      <c r="K138" t="n">
        <v>58.47</v>
      </c>
      <c r="L138" t="n">
        <v>5.25</v>
      </c>
      <c r="M138" t="n">
        <v>16</v>
      </c>
      <c r="N138" t="n">
        <v>61.47</v>
      </c>
      <c r="O138" t="n">
        <v>31091.59</v>
      </c>
      <c r="P138" t="n">
        <v>122.3</v>
      </c>
      <c r="Q138" t="n">
        <v>596.61</v>
      </c>
      <c r="R138" t="n">
        <v>38.41</v>
      </c>
      <c r="S138" t="n">
        <v>26.8</v>
      </c>
      <c r="T138" t="n">
        <v>5802.82</v>
      </c>
      <c r="U138" t="n">
        <v>0.7</v>
      </c>
      <c r="V138" t="n">
        <v>0.9399999999999999</v>
      </c>
      <c r="W138" t="n">
        <v>0.13</v>
      </c>
      <c r="X138" t="n">
        <v>0.35</v>
      </c>
      <c r="Y138" t="n">
        <v>1</v>
      </c>
      <c r="Z138" t="n">
        <v>10</v>
      </c>
    </row>
    <row r="139">
      <c r="A139" t="n">
        <v>18</v>
      </c>
      <c r="B139" t="n">
        <v>125</v>
      </c>
      <c r="C139" t="inlineStr">
        <is>
          <t xml:space="preserve">CONCLUIDO	</t>
        </is>
      </c>
      <c r="D139" t="n">
        <v>8.5098</v>
      </c>
      <c r="E139" t="n">
        <v>11.75</v>
      </c>
      <c r="F139" t="n">
        <v>8.19</v>
      </c>
      <c r="G139" t="n">
        <v>28.91</v>
      </c>
      <c r="H139" t="n">
        <v>0.39</v>
      </c>
      <c r="I139" t="n">
        <v>17</v>
      </c>
      <c r="J139" t="n">
        <v>250.64</v>
      </c>
      <c r="K139" t="n">
        <v>58.47</v>
      </c>
      <c r="L139" t="n">
        <v>5.5</v>
      </c>
      <c r="M139" t="n">
        <v>15</v>
      </c>
      <c r="N139" t="n">
        <v>61.67</v>
      </c>
      <c r="O139" t="n">
        <v>31147.02</v>
      </c>
      <c r="P139" t="n">
        <v>121.8</v>
      </c>
      <c r="Q139" t="n">
        <v>596.61</v>
      </c>
      <c r="R139" t="n">
        <v>37.91</v>
      </c>
      <c r="S139" t="n">
        <v>26.8</v>
      </c>
      <c r="T139" t="n">
        <v>5555.84</v>
      </c>
      <c r="U139" t="n">
        <v>0.71</v>
      </c>
      <c r="V139" t="n">
        <v>0.9399999999999999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19</v>
      </c>
      <c r="B140" t="n">
        <v>125</v>
      </c>
      <c r="C140" t="inlineStr">
        <is>
          <t xml:space="preserve">CONCLUIDO	</t>
        </is>
      </c>
      <c r="D140" t="n">
        <v>8.5076</v>
      </c>
      <c r="E140" t="n">
        <v>11.75</v>
      </c>
      <c r="F140" t="n">
        <v>8.19</v>
      </c>
      <c r="G140" t="n">
        <v>28.92</v>
      </c>
      <c r="H140" t="n">
        <v>0.41</v>
      </c>
      <c r="I140" t="n">
        <v>17</v>
      </c>
      <c r="J140" t="n">
        <v>251.09</v>
      </c>
      <c r="K140" t="n">
        <v>58.47</v>
      </c>
      <c r="L140" t="n">
        <v>5.75</v>
      </c>
      <c r="M140" t="n">
        <v>15</v>
      </c>
      <c r="N140" t="n">
        <v>61.87</v>
      </c>
      <c r="O140" t="n">
        <v>31202.53</v>
      </c>
      <c r="P140" t="n">
        <v>121.14</v>
      </c>
      <c r="Q140" t="n">
        <v>596.62</v>
      </c>
      <c r="R140" t="n">
        <v>38.02</v>
      </c>
      <c r="S140" t="n">
        <v>26.8</v>
      </c>
      <c r="T140" t="n">
        <v>5615.25</v>
      </c>
      <c r="U140" t="n">
        <v>0.7</v>
      </c>
      <c r="V140" t="n">
        <v>0.9399999999999999</v>
      </c>
      <c r="W140" t="n">
        <v>0.13</v>
      </c>
      <c r="X140" t="n">
        <v>0.34</v>
      </c>
      <c r="Y140" t="n">
        <v>1</v>
      </c>
      <c r="Z140" t="n">
        <v>10</v>
      </c>
    </row>
    <row r="141">
      <c r="A141" t="n">
        <v>20</v>
      </c>
      <c r="B141" t="n">
        <v>125</v>
      </c>
      <c r="C141" t="inlineStr">
        <is>
          <t xml:space="preserve">CONCLUIDO	</t>
        </is>
      </c>
      <c r="D141" t="n">
        <v>8.56</v>
      </c>
      <c r="E141" t="n">
        <v>11.68</v>
      </c>
      <c r="F141" t="n">
        <v>8.17</v>
      </c>
      <c r="G141" t="n">
        <v>30.64</v>
      </c>
      <c r="H141" t="n">
        <v>0.42</v>
      </c>
      <c r="I141" t="n">
        <v>16</v>
      </c>
      <c r="J141" t="n">
        <v>251.55</v>
      </c>
      <c r="K141" t="n">
        <v>58.47</v>
      </c>
      <c r="L141" t="n">
        <v>6</v>
      </c>
      <c r="M141" t="n">
        <v>14</v>
      </c>
      <c r="N141" t="n">
        <v>62.07</v>
      </c>
      <c r="O141" t="n">
        <v>31258.11</v>
      </c>
      <c r="P141" t="n">
        <v>120.51</v>
      </c>
      <c r="Q141" t="n">
        <v>596.61</v>
      </c>
      <c r="R141" t="n">
        <v>37.14</v>
      </c>
      <c r="S141" t="n">
        <v>26.8</v>
      </c>
      <c r="T141" t="n">
        <v>5179.54</v>
      </c>
      <c r="U141" t="n">
        <v>0.72</v>
      </c>
      <c r="V141" t="n">
        <v>0.9399999999999999</v>
      </c>
      <c r="W141" t="n">
        <v>0.14</v>
      </c>
      <c r="X141" t="n">
        <v>0.32</v>
      </c>
      <c r="Y141" t="n">
        <v>1</v>
      </c>
      <c r="Z141" t="n">
        <v>10</v>
      </c>
    </row>
    <row r="142">
      <c r="A142" t="n">
        <v>21</v>
      </c>
      <c r="B142" t="n">
        <v>125</v>
      </c>
      <c r="C142" t="inlineStr">
        <is>
          <t xml:space="preserve">CONCLUIDO	</t>
        </is>
      </c>
      <c r="D142" t="n">
        <v>8.617599999999999</v>
      </c>
      <c r="E142" t="n">
        <v>11.6</v>
      </c>
      <c r="F142" t="n">
        <v>8.140000000000001</v>
      </c>
      <c r="G142" t="n">
        <v>32.56</v>
      </c>
      <c r="H142" t="n">
        <v>0.44</v>
      </c>
      <c r="I142" t="n">
        <v>15</v>
      </c>
      <c r="J142" t="n">
        <v>252</v>
      </c>
      <c r="K142" t="n">
        <v>58.47</v>
      </c>
      <c r="L142" t="n">
        <v>6.25</v>
      </c>
      <c r="M142" t="n">
        <v>13</v>
      </c>
      <c r="N142" t="n">
        <v>62.27</v>
      </c>
      <c r="O142" t="n">
        <v>31313.77</v>
      </c>
      <c r="P142" t="n">
        <v>119.6</v>
      </c>
      <c r="Q142" t="n">
        <v>596.63</v>
      </c>
      <c r="R142" t="n">
        <v>36.12</v>
      </c>
      <c r="S142" t="n">
        <v>26.8</v>
      </c>
      <c r="T142" t="n">
        <v>4671.46</v>
      </c>
      <c r="U142" t="n">
        <v>0.74</v>
      </c>
      <c r="V142" t="n">
        <v>0.9399999999999999</v>
      </c>
      <c r="W142" t="n">
        <v>0.13</v>
      </c>
      <c r="X142" t="n">
        <v>0.29</v>
      </c>
      <c r="Y142" t="n">
        <v>1</v>
      </c>
      <c r="Z142" t="n">
        <v>10</v>
      </c>
    </row>
    <row r="143">
      <c r="A143" t="n">
        <v>22</v>
      </c>
      <c r="B143" t="n">
        <v>125</v>
      </c>
      <c r="C143" t="inlineStr">
        <is>
          <t xml:space="preserve">CONCLUIDO	</t>
        </is>
      </c>
      <c r="D143" t="n">
        <v>8.614699999999999</v>
      </c>
      <c r="E143" t="n">
        <v>11.61</v>
      </c>
      <c r="F143" t="n">
        <v>8.140000000000001</v>
      </c>
      <c r="G143" t="n">
        <v>32.57</v>
      </c>
      <c r="H143" t="n">
        <v>0.46</v>
      </c>
      <c r="I143" t="n">
        <v>15</v>
      </c>
      <c r="J143" t="n">
        <v>252.45</v>
      </c>
      <c r="K143" t="n">
        <v>58.47</v>
      </c>
      <c r="L143" t="n">
        <v>6.5</v>
      </c>
      <c r="M143" t="n">
        <v>13</v>
      </c>
      <c r="N143" t="n">
        <v>62.47</v>
      </c>
      <c r="O143" t="n">
        <v>31369.49</v>
      </c>
      <c r="P143" t="n">
        <v>119.07</v>
      </c>
      <c r="Q143" t="n">
        <v>596.61</v>
      </c>
      <c r="R143" t="n">
        <v>36.31</v>
      </c>
      <c r="S143" t="n">
        <v>26.8</v>
      </c>
      <c r="T143" t="n">
        <v>4767.6</v>
      </c>
      <c r="U143" t="n">
        <v>0.74</v>
      </c>
      <c r="V143" t="n">
        <v>0.9399999999999999</v>
      </c>
      <c r="W143" t="n">
        <v>0.13</v>
      </c>
      <c r="X143" t="n">
        <v>0.29</v>
      </c>
      <c r="Y143" t="n">
        <v>1</v>
      </c>
      <c r="Z143" t="n">
        <v>10</v>
      </c>
    </row>
    <row r="144">
      <c r="A144" t="n">
        <v>23</v>
      </c>
      <c r="B144" t="n">
        <v>125</v>
      </c>
      <c r="C144" t="inlineStr">
        <is>
          <t xml:space="preserve">CONCLUIDO	</t>
        </is>
      </c>
      <c r="D144" t="n">
        <v>8.6724</v>
      </c>
      <c r="E144" t="n">
        <v>11.53</v>
      </c>
      <c r="F144" t="n">
        <v>8.109999999999999</v>
      </c>
      <c r="G144" t="n">
        <v>34.77</v>
      </c>
      <c r="H144" t="n">
        <v>0.47</v>
      </c>
      <c r="I144" t="n">
        <v>14</v>
      </c>
      <c r="J144" t="n">
        <v>252.9</v>
      </c>
      <c r="K144" t="n">
        <v>58.47</v>
      </c>
      <c r="L144" t="n">
        <v>6.75</v>
      </c>
      <c r="M144" t="n">
        <v>12</v>
      </c>
      <c r="N144" t="n">
        <v>62.68</v>
      </c>
      <c r="O144" t="n">
        <v>31425.3</v>
      </c>
      <c r="P144" t="n">
        <v>118.01</v>
      </c>
      <c r="Q144" t="n">
        <v>596.71</v>
      </c>
      <c r="R144" t="n">
        <v>35.31</v>
      </c>
      <c r="S144" t="n">
        <v>26.8</v>
      </c>
      <c r="T144" t="n">
        <v>4273.32</v>
      </c>
      <c r="U144" t="n">
        <v>0.76</v>
      </c>
      <c r="V144" t="n">
        <v>0.95</v>
      </c>
      <c r="W144" t="n">
        <v>0.13</v>
      </c>
      <c r="X144" t="n">
        <v>0.26</v>
      </c>
      <c r="Y144" t="n">
        <v>1</v>
      </c>
      <c r="Z144" t="n">
        <v>10</v>
      </c>
    </row>
    <row r="145">
      <c r="A145" t="n">
        <v>24</v>
      </c>
      <c r="B145" t="n">
        <v>125</v>
      </c>
      <c r="C145" t="inlineStr">
        <is>
          <t xml:space="preserve">CONCLUIDO	</t>
        </is>
      </c>
      <c r="D145" t="n">
        <v>8.726000000000001</v>
      </c>
      <c r="E145" t="n">
        <v>11.46</v>
      </c>
      <c r="F145" t="n">
        <v>8.09</v>
      </c>
      <c r="G145" t="n">
        <v>37.33</v>
      </c>
      <c r="H145" t="n">
        <v>0.49</v>
      </c>
      <c r="I145" t="n">
        <v>13</v>
      </c>
      <c r="J145" t="n">
        <v>253.35</v>
      </c>
      <c r="K145" t="n">
        <v>58.47</v>
      </c>
      <c r="L145" t="n">
        <v>7</v>
      </c>
      <c r="M145" t="n">
        <v>11</v>
      </c>
      <c r="N145" t="n">
        <v>62.88</v>
      </c>
      <c r="O145" t="n">
        <v>31481.17</v>
      </c>
      <c r="P145" t="n">
        <v>117.01</v>
      </c>
      <c r="Q145" t="n">
        <v>596.6900000000001</v>
      </c>
      <c r="R145" t="n">
        <v>34.51</v>
      </c>
      <c r="S145" t="n">
        <v>26.8</v>
      </c>
      <c r="T145" t="n">
        <v>3875.94</v>
      </c>
      <c r="U145" t="n">
        <v>0.78</v>
      </c>
      <c r="V145" t="n">
        <v>0.95</v>
      </c>
      <c r="W145" t="n">
        <v>0.13</v>
      </c>
      <c r="X145" t="n">
        <v>0.24</v>
      </c>
      <c r="Y145" t="n">
        <v>1</v>
      </c>
      <c r="Z145" t="n">
        <v>10</v>
      </c>
    </row>
    <row r="146">
      <c r="A146" t="n">
        <v>25</v>
      </c>
      <c r="B146" t="n">
        <v>125</v>
      </c>
      <c r="C146" t="inlineStr">
        <is>
          <t xml:space="preserve">CONCLUIDO	</t>
        </is>
      </c>
      <c r="D146" t="n">
        <v>8.739100000000001</v>
      </c>
      <c r="E146" t="n">
        <v>11.44</v>
      </c>
      <c r="F146" t="n">
        <v>8.07</v>
      </c>
      <c r="G146" t="n">
        <v>37.26</v>
      </c>
      <c r="H146" t="n">
        <v>0.51</v>
      </c>
      <c r="I146" t="n">
        <v>13</v>
      </c>
      <c r="J146" t="n">
        <v>253.81</v>
      </c>
      <c r="K146" t="n">
        <v>58.47</v>
      </c>
      <c r="L146" t="n">
        <v>7.25</v>
      </c>
      <c r="M146" t="n">
        <v>11</v>
      </c>
      <c r="N146" t="n">
        <v>63.08</v>
      </c>
      <c r="O146" t="n">
        <v>31537.13</v>
      </c>
      <c r="P146" t="n">
        <v>117.02</v>
      </c>
      <c r="Q146" t="n">
        <v>596.64</v>
      </c>
      <c r="R146" t="n">
        <v>33.88</v>
      </c>
      <c r="S146" t="n">
        <v>26.8</v>
      </c>
      <c r="T146" t="n">
        <v>3562.62</v>
      </c>
      <c r="U146" t="n">
        <v>0.79</v>
      </c>
      <c r="V146" t="n">
        <v>0.95</v>
      </c>
      <c r="W146" t="n">
        <v>0.13</v>
      </c>
      <c r="X146" t="n">
        <v>0.22</v>
      </c>
      <c r="Y146" t="n">
        <v>1</v>
      </c>
      <c r="Z146" t="n">
        <v>10</v>
      </c>
    </row>
    <row r="147">
      <c r="A147" t="n">
        <v>26</v>
      </c>
      <c r="B147" t="n">
        <v>125</v>
      </c>
      <c r="C147" t="inlineStr">
        <is>
          <t xml:space="preserve">CONCLUIDO	</t>
        </is>
      </c>
      <c r="D147" t="n">
        <v>8.718999999999999</v>
      </c>
      <c r="E147" t="n">
        <v>11.47</v>
      </c>
      <c r="F147" t="n">
        <v>8.1</v>
      </c>
      <c r="G147" t="n">
        <v>37.38</v>
      </c>
      <c r="H147" t="n">
        <v>0.52</v>
      </c>
      <c r="I147" t="n">
        <v>13</v>
      </c>
      <c r="J147" t="n">
        <v>254.26</v>
      </c>
      <c r="K147" t="n">
        <v>58.47</v>
      </c>
      <c r="L147" t="n">
        <v>7.5</v>
      </c>
      <c r="M147" t="n">
        <v>11</v>
      </c>
      <c r="N147" t="n">
        <v>63.29</v>
      </c>
      <c r="O147" t="n">
        <v>31593.16</v>
      </c>
      <c r="P147" t="n">
        <v>116.51</v>
      </c>
      <c r="Q147" t="n">
        <v>596.64</v>
      </c>
      <c r="R147" t="n">
        <v>35.14</v>
      </c>
      <c r="S147" t="n">
        <v>26.8</v>
      </c>
      <c r="T147" t="n">
        <v>4195.38</v>
      </c>
      <c r="U147" t="n">
        <v>0.76</v>
      </c>
      <c r="V147" t="n">
        <v>0.95</v>
      </c>
      <c r="W147" t="n">
        <v>0.12</v>
      </c>
      <c r="X147" t="n">
        <v>0.24</v>
      </c>
      <c r="Y147" t="n">
        <v>1</v>
      </c>
      <c r="Z147" t="n">
        <v>10</v>
      </c>
    </row>
    <row r="148">
      <c r="A148" t="n">
        <v>27</v>
      </c>
      <c r="B148" t="n">
        <v>125</v>
      </c>
      <c r="C148" t="inlineStr">
        <is>
          <t xml:space="preserve">CONCLUIDO	</t>
        </is>
      </c>
      <c r="D148" t="n">
        <v>8.7638</v>
      </c>
      <c r="E148" t="n">
        <v>11.41</v>
      </c>
      <c r="F148" t="n">
        <v>8.09</v>
      </c>
      <c r="G148" t="n">
        <v>40.43</v>
      </c>
      <c r="H148" t="n">
        <v>0.54</v>
      </c>
      <c r="I148" t="n">
        <v>12</v>
      </c>
      <c r="J148" t="n">
        <v>254.72</v>
      </c>
      <c r="K148" t="n">
        <v>58.47</v>
      </c>
      <c r="L148" t="n">
        <v>7.75</v>
      </c>
      <c r="M148" t="n">
        <v>10</v>
      </c>
      <c r="N148" t="n">
        <v>63.49</v>
      </c>
      <c r="O148" t="n">
        <v>31649.26</v>
      </c>
      <c r="P148" t="n">
        <v>116.09</v>
      </c>
      <c r="Q148" t="n">
        <v>596.61</v>
      </c>
      <c r="R148" t="n">
        <v>34.65</v>
      </c>
      <c r="S148" t="n">
        <v>26.8</v>
      </c>
      <c r="T148" t="n">
        <v>3951.32</v>
      </c>
      <c r="U148" t="n">
        <v>0.77</v>
      </c>
      <c r="V148" t="n">
        <v>0.95</v>
      </c>
      <c r="W148" t="n">
        <v>0.13</v>
      </c>
      <c r="X148" t="n">
        <v>0.23</v>
      </c>
      <c r="Y148" t="n">
        <v>1</v>
      </c>
      <c r="Z148" t="n">
        <v>10</v>
      </c>
    </row>
    <row r="149">
      <c r="A149" t="n">
        <v>28</v>
      </c>
      <c r="B149" t="n">
        <v>125</v>
      </c>
      <c r="C149" t="inlineStr">
        <is>
          <t xml:space="preserve">CONCLUIDO	</t>
        </is>
      </c>
      <c r="D149" t="n">
        <v>8.764200000000001</v>
      </c>
      <c r="E149" t="n">
        <v>11.41</v>
      </c>
      <c r="F149" t="n">
        <v>8.09</v>
      </c>
      <c r="G149" t="n">
        <v>40.43</v>
      </c>
      <c r="H149" t="n">
        <v>0.5600000000000001</v>
      </c>
      <c r="I149" t="n">
        <v>12</v>
      </c>
      <c r="J149" t="n">
        <v>255.17</v>
      </c>
      <c r="K149" t="n">
        <v>58.47</v>
      </c>
      <c r="L149" t="n">
        <v>8</v>
      </c>
      <c r="M149" t="n">
        <v>10</v>
      </c>
      <c r="N149" t="n">
        <v>63.7</v>
      </c>
      <c r="O149" t="n">
        <v>31705.44</v>
      </c>
      <c r="P149" t="n">
        <v>115.53</v>
      </c>
      <c r="Q149" t="n">
        <v>596.61</v>
      </c>
      <c r="R149" t="n">
        <v>34.61</v>
      </c>
      <c r="S149" t="n">
        <v>26.8</v>
      </c>
      <c r="T149" t="n">
        <v>3930.66</v>
      </c>
      <c r="U149" t="n">
        <v>0.77</v>
      </c>
      <c r="V149" t="n">
        <v>0.95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29</v>
      </c>
      <c r="B150" t="n">
        <v>125</v>
      </c>
      <c r="C150" t="inlineStr">
        <is>
          <t xml:space="preserve">CONCLUIDO	</t>
        </is>
      </c>
      <c r="D150" t="n">
        <v>8.824199999999999</v>
      </c>
      <c r="E150" t="n">
        <v>11.33</v>
      </c>
      <c r="F150" t="n">
        <v>8.06</v>
      </c>
      <c r="G150" t="n">
        <v>43.94</v>
      </c>
      <c r="H150" t="n">
        <v>0.57</v>
      </c>
      <c r="I150" t="n">
        <v>11</v>
      </c>
      <c r="J150" t="n">
        <v>255.63</v>
      </c>
      <c r="K150" t="n">
        <v>58.47</v>
      </c>
      <c r="L150" t="n">
        <v>8.25</v>
      </c>
      <c r="M150" t="n">
        <v>9</v>
      </c>
      <c r="N150" t="n">
        <v>63.91</v>
      </c>
      <c r="O150" t="n">
        <v>31761.69</v>
      </c>
      <c r="P150" t="n">
        <v>114.35</v>
      </c>
      <c r="Q150" t="n">
        <v>596.62</v>
      </c>
      <c r="R150" t="n">
        <v>33.64</v>
      </c>
      <c r="S150" t="n">
        <v>26.8</v>
      </c>
      <c r="T150" t="n">
        <v>3453.36</v>
      </c>
      <c r="U150" t="n">
        <v>0.8</v>
      </c>
      <c r="V150" t="n">
        <v>0.95</v>
      </c>
      <c r="W150" t="n">
        <v>0.12</v>
      </c>
      <c r="X150" t="n">
        <v>0.2</v>
      </c>
      <c r="Y150" t="n">
        <v>1</v>
      </c>
      <c r="Z150" t="n">
        <v>10</v>
      </c>
    </row>
    <row r="151">
      <c r="A151" t="n">
        <v>30</v>
      </c>
      <c r="B151" t="n">
        <v>125</v>
      </c>
      <c r="C151" t="inlineStr">
        <is>
          <t xml:space="preserve">CONCLUIDO	</t>
        </is>
      </c>
      <c r="D151" t="n">
        <v>8.825699999999999</v>
      </c>
      <c r="E151" t="n">
        <v>11.33</v>
      </c>
      <c r="F151" t="n">
        <v>8.050000000000001</v>
      </c>
      <c r="G151" t="n">
        <v>43.93</v>
      </c>
      <c r="H151" t="n">
        <v>0.59</v>
      </c>
      <c r="I151" t="n">
        <v>11</v>
      </c>
      <c r="J151" t="n">
        <v>256.09</v>
      </c>
      <c r="K151" t="n">
        <v>58.47</v>
      </c>
      <c r="L151" t="n">
        <v>8.5</v>
      </c>
      <c r="M151" t="n">
        <v>9</v>
      </c>
      <c r="N151" t="n">
        <v>64.11</v>
      </c>
      <c r="O151" t="n">
        <v>31818.02</v>
      </c>
      <c r="P151" t="n">
        <v>113.95</v>
      </c>
      <c r="Q151" t="n">
        <v>596.61</v>
      </c>
      <c r="R151" t="n">
        <v>33.51</v>
      </c>
      <c r="S151" t="n">
        <v>26.8</v>
      </c>
      <c r="T151" t="n">
        <v>3389.43</v>
      </c>
      <c r="U151" t="n">
        <v>0.8</v>
      </c>
      <c r="V151" t="n">
        <v>0.95</v>
      </c>
      <c r="W151" t="n">
        <v>0.13</v>
      </c>
      <c r="X151" t="n">
        <v>0.2</v>
      </c>
      <c r="Y151" t="n">
        <v>1</v>
      </c>
      <c r="Z151" t="n">
        <v>10</v>
      </c>
    </row>
    <row r="152">
      <c r="A152" t="n">
        <v>31</v>
      </c>
      <c r="B152" t="n">
        <v>125</v>
      </c>
      <c r="C152" t="inlineStr">
        <is>
          <t xml:space="preserve">CONCLUIDO	</t>
        </is>
      </c>
      <c r="D152" t="n">
        <v>8.824400000000001</v>
      </c>
      <c r="E152" t="n">
        <v>11.33</v>
      </c>
      <c r="F152" t="n">
        <v>8.06</v>
      </c>
      <c r="G152" t="n">
        <v>43.94</v>
      </c>
      <c r="H152" t="n">
        <v>0.61</v>
      </c>
      <c r="I152" t="n">
        <v>11</v>
      </c>
      <c r="J152" t="n">
        <v>256.54</v>
      </c>
      <c r="K152" t="n">
        <v>58.47</v>
      </c>
      <c r="L152" t="n">
        <v>8.75</v>
      </c>
      <c r="M152" t="n">
        <v>9</v>
      </c>
      <c r="N152" t="n">
        <v>64.31999999999999</v>
      </c>
      <c r="O152" t="n">
        <v>31874.43</v>
      </c>
      <c r="P152" t="n">
        <v>113.43</v>
      </c>
      <c r="Q152" t="n">
        <v>596.62</v>
      </c>
      <c r="R152" t="n">
        <v>33.56</v>
      </c>
      <c r="S152" t="n">
        <v>26.8</v>
      </c>
      <c r="T152" t="n">
        <v>3413.68</v>
      </c>
      <c r="U152" t="n">
        <v>0.8</v>
      </c>
      <c r="V152" t="n">
        <v>0.95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32</v>
      </c>
      <c r="B153" t="n">
        <v>125</v>
      </c>
      <c r="C153" t="inlineStr">
        <is>
          <t xml:space="preserve">CONCLUIDO	</t>
        </is>
      </c>
      <c r="D153" t="n">
        <v>8.882300000000001</v>
      </c>
      <c r="E153" t="n">
        <v>11.26</v>
      </c>
      <c r="F153" t="n">
        <v>8.029999999999999</v>
      </c>
      <c r="G153" t="n">
        <v>48.17</v>
      </c>
      <c r="H153" t="n">
        <v>0.62</v>
      </c>
      <c r="I153" t="n">
        <v>10</v>
      </c>
      <c r="J153" t="n">
        <v>257</v>
      </c>
      <c r="K153" t="n">
        <v>58.47</v>
      </c>
      <c r="L153" t="n">
        <v>9</v>
      </c>
      <c r="M153" t="n">
        <v>8</v>
      </c>
      <c r="N153" t="n">
        <v>64.53</v>
      </c>
      <c r="O153" t="n">
        <v>31931.04</v>
      </c>
      <c r="P153" t="n">
        <v>112.4</v>
      </c>
      <c r="Q153" t="n">
        <v>596.63</v>
      </c>
      <c r="R153" t="n">
        <v>32.72</v>
      </c>
      <c r="S153" t="n">
        <v>26.8</v>
      </c>
      <c r="T153" t="n">
        <v>2998.39</v>
      </c>
      <c r="U153" t="n">
        <v>0.82</v>
      </c>
      <c r="V153" t="n">
        <v>0.96</v>
      </c>
      <c r="W153" t="n">
        <v>0.12</v>
      </c>
      <c r="X153" t="n">
        <v>0.18</v>
      </c>
      <c r="Y153" t="n">
        <v>1</v>
      </c>
      <c r="Z153" t="n">
        <v>10</v>
      </c>
    </row>
    <row r="154">
      <c r="A154" t="n">
        <v>33</v>
      </c>
      <c r="B154" t="n">
        <v>125</v>
      </c>
      <c r="C154" t="inlineStr">
        <is>
          <t xml:space="preserve">CONCLUIDO	</t>
        </is>
      </c>
      <c r="D154" t="n">
        <v>8.887600000000001</v>
      </c>
      <c r="E154" t="n">
        <v>11.25</v>
      </c>
      <c r="F154" t="n">
        <v>8.02</v>
      </c>
      <c r="G154" t="n">
        <v>48.13</v>
      </c>
      <c r="H154" t="n">
        <v>0.64</v>
      </c>
      <c r="I154" t="n">
        <v>10</v>
      </c>
      <c r="J154" t="n">
        <v>257.46</v>
      </c>
      <c r="K154" t="n">
        <v>58.47</v>
      </c>
      <c r="L154" t="n">
        <v>9.25</v>
      </c>
      <c r="M154" t="n">
        <v>8</v>
      </c>
      <c r="N154" t="n">
        <v>64.73999999999999</v>
      </c>
      <c r="O154" t="n">
        <v>31987.61</v>
      </c>
      <c r="P154" t="n">
        <v>111.77</v>
      </c>
      <c r="Q154" t="n">
        <v>596.61</v>
      </c>
      <c r="R154" t="n">
        <v>32.39</v>
      </c>
      <c r="S154" t="n">
        <v>26.8</v>
      </c>
      <c r="T154" t="n">
        <v>2831.39</v>
      </c>
      <c r="U154" t="n">
        <v>0.83</v>
      </c>
      <c r="V154" t="n">
        <v>0.96</v>
      </c>
      <c r="W154" t="n">
        <v>0.13</v>
      </c>
      <c r="X154" t="n">
        <v>0.17</v>
      </c>
      <c r="Y154" t="n">
        <v>1</v>
      </c>
      <c r="Z154" t="n">
        <v>10</v>
      </c>
    </row>
    <row r="155">
      <c r="A155" t="n">
        <v>34</v>
      </c>
      <c r="B155" t="n">
        <v>125</v>
      </c>
      <c r="C155" t="inlineStr">
        <is>
          <t xml:space="preserve">CONCLUIDO	</t>
        </is>
      </c>
      <c r="D155" t="n">
        <v>8.883800000000001</v>
      </c>
      <c r="E155" t="n">
        <v>11.26</v>
      </c>
      <c r="F155" t="n">
        <v>8.029999999999999</v>
      </c>
      <c r="G155" t="n">
        <v>48.16</v>
      </c>
      <c r="H155" t="n">
        <v>0.66</v>
      </c>
      <c r="I155" t="n">
        <v>10</v>
      </c>
      <c r="J155" t="n">
        <v>257.92</v>
      </c>
      <c r="K155" t="n">
        <v>58.47</v>
      </c>
      <c r="L155" t="n">
        <v>9.5</v>
      </c>
      <c r="M155" t="n">
        <v>8</v>
      </c>
      <c r="N155" t="n">
        <v>64.95</v>
      </c>
      <c r="O155" t="n">
        <v>32044.25</v>
      </c>
      <c r="P155" t="n">
        <v>111.19</v>
      </c>
      <c r="Q155" t="n">
        <v>596.64</v>
      </c>
      <c r="R155" t="n">
        <v>32.81</v>
      </c>
      <c r="S155" t="n">
        <v>26.8</v>
      </c>
      <c r="T155" t="n">
        <v>3043.13</v>
      </c>
      <c r="U155" t="n">
        <v>0.82</v>
      </c>
      <c r="V155" t="n">
        <v>0.96</v>
      </c>
      <c r="W155" t="n">
        <v>0.12</v>
      </c>
      <c r="X155" t="n">
        <v>0.17</v>
      </c>
      <c r="Y155" t="n">
        <v>1</v>
      </c>
      <c r="Z155" t="n">
        <v>10</v>
      </c>
    </row>
    <row r="156">
      <c r="A156" t="n">
        <v>35</v>
      </c>
      <c r="B156" t="n">
        <v>125</v>
      </c>
      <c r="C156" t="inlineStr">
        <is>
          <t xml:space="preserve">CONCLUIDO	</t>
        </is>
      </c>
      <c r="D156" t="n">
        <v>8.873799999999999</v>
      </c>
      <c r="E156" t="n">
        <v>11.27</v>
      </c>
      <c r="F156" t="n">
        <v>8.039999999999999</v>
      </c>
      <c r="G156" t="n">
        <v>48.24</v>
      </c>
      <c r="H156" t="n">
        <v>0.67</v>
      </c>
      <c r="I156" t="n">
        <v>10</v>
      </c>
      <c r="J156" t="n">
        <v>258.38</v>
      </c>
      <c r="K156" t="n">
        <v>58.47</v>
      </c>
      <c r="L156" t="n">
        <v>9.75</v>
      </c>
      <c r="M156" t="n">
        <v>8</v>
      </c>
      <c r="N156" t="n">
        <v>65.16</v>
      </c>
      <c r="O156" t="n">
        <v>32100.97</v>
      </c>
      <c r="P156" t="n">
        <v>110.87</v>
      </c>
      <c r="Q156" t="n">
        <v>596.61</v>
      </c>
      <c r="R156" t="n">
        <v>33.14</v>
      </c>
      <c r="S156" t="n">
        <v>26.8</v>
      </c>
      <c r="T156" t="n">
        <v>3207.03</v>
      </c>
      <c r="U156" t="n">
        <v>0.8100000000000001</v>
      </c>
      <c r="V156" t="n">
        <v>0.95</v>
      </c>
      <c r="W156" t="n">
        <v>0.12</v>
      </c>
      <c r="X156" t="n">
        <v>0.19</v>
      </c>
      <c r="Y156" t="n">
        <v>1</v>
      </c>
      <c r="Z156" t="n">
        <v>10</v>
      </c>
    </row>
    <row r="157">
      <c r="A157" t="n">
        <v>36</v>
      </c>
      <c r="B157" t="n">
        <v>125</v>
      </c>
      <c r="C157" t="inlineStr">
        <is>
          <t xml:space="preserve">CONCLUIDO	</t>
        </is>
      </c>
      <c r="D157" t="n">
        <v>8.9321</v>
      </c>
      <c r="E157" t="n">
        <v>11.2</v>
      </c>
      <c r="F157" t="n">
        <v>8.01</v>
      </c>
      <c r="G157" t="n">
        <v>53.42</v>
      </c>
      <c r="H157" t="n">
        <v>0.6899999999999999</v>
      </c>
      <c r="I157" t="n">
        <v>9</v>
      </c>
      <c r="J157" t="n">
        <v>258.84</v>
      </c>
      <c r="K157" t="n">
        <v>58.47</v>
      </c>
      <c r="L157" t="n">
        <v>10</v>
      </c>
      <c r="M157" t="n">
        <v>7</v>
      </c>
      <c r="N157" t="n">
        <v>65.37</v>
      </c>
      <c r="O157" t="n">
        <v>32157.77</v>
      </c>
      <c r="P157" t="n">
        <v>110.14</v>
      </c>
      <c r="Q157" t="n">
        <v>596.62</v>
      </c>
      <c r="R157" t="n">
        <v>32.26</v>
      </c>
      <c r="S157" t="n">
        <v>26.8</v>
      </c>
      <c r="T157" t="n">
        <v>2774.56</v>
      </c>
      <c r="U157" t="n">
        <v>0.83</v>
      </c>
      <c r="V157" t="n">
        <v>0.96</v>
      </c>
      <c r="W157" t="n">
        <v>0.12</v>
      </c>
      <c r="X157" t="n">
        <v>0.16</v>
      </c>
      <c r="Y157" t="n">
        <v>1</v>
      </c>
      <c r="Z157" t="n">
        <v>10</v>
      </c>
    </row>
    <row r="158">
      <c r="A158" t="n">
        <v>37</v>
      </c>
      <c r="B158" t="n">
        <v>125</v>
      </c>
      <c r="C158" t="inlineStr">
        <is>
          <t xml:space="preserve">CONCLUIDO	</t>
        </is>
      </c>
      <c r="D158" t="n">
        <v>8.926399999999999</v>
      </c>
      <c r="E158" t="n">
        <v>11.2</v>
      </c>
      <c r="F158" t="n">
        <v>8.02</v>
      </c>
      <c r="G158" t="n">
        <v>53.47</v>
      </c>
      <c r="H158" t="n">
        <v>0.7</v>
      </c>
      <c r="I158" t="n">
        <v>9</v>
      </c>
      <c r="J158" t="n">
        <v>259.3</v>
      </c>
      <c r="K158" t="n">
        <v>58.47</v>
      </c>
      <c r="L158" t="n">
        <v>10.25</v>
      </c>
      <c r="M158" t="n">
        <v>7</v>
      </c>
      <c r="N158" t="n">
        <v>65.58</v>
      </c>
      <c r="O158" t="n">
        <v>32214.64</v>
      </c>
      <c r="P158" t="n">
        <v>110.26</v>
      </c>
      <c r="Q158" t="n">
        <v>596.61</v>
      </c>
      <c r="R158" t="n">
        <v>32.53</v>
      </c>
      <c r="S158" t="n">
        <v>26.8</v>
      </c>
      <c r="T158" t="n">
        <v>2909.65</v>
      </c>
      <c r="U158" t="n">
        <v>0.82</v>
      </c>
      <c r="V158" t="n">
        <v>0.96</v>
      </c>
      <c r="W158" t="n">
        <v>0.12</v>
      </c>
      <c r="X158" t="n">
        <v>0.17</v>
      </c>
      <c r="Y158" t="n">
        <v>1</v>
      </c>
      <c r="Z158" t="n">
        <v>10</v>
      </c>
    </row>
    <row r="159">
      <c r="A159" t="n">
        <v>38</v>
      </c>
      <c r="B159" t="n">
        <v>125</v>
      </c>
      <c r="C159" t="inlineStr">
        <is>
          <t xml:space="preserve">CONCLUIDO	</t>
        </is>
      </c>
      <c r="D159" t="n">
        <v>8.933199999999999</v>
      </c>
      <c r="E159" t="n">
        <v>11.19</v>
      </c>
      <c r="F159" t="n">
        <v>8.01</v>
      </c>
      <c r="G159" t="n">
        <v>53.41</v>
      </c>
      <c r="H159" t="n">
        <v>0.72</v>
      </c>
      <c r="I159" t="n">
        <v>9</v>
      </c>
      <c r="J159" t="n">
        <v>259.76</v>
      </c>
      <c r="K159" t="n">
        <v>58.47</v>
      </c>
      <c r="L159" t="n">
        <v>10.5</v>
      </c>
      <c r="M159" t="n">
        <v>7</v>
      </c>
      <c r="N159" t="n">
        <v>65.79000000000001</v>
      </c>
      <c r="O159" t="n">
        <v>32271.6</v>
      </c>
      <c r="P159" t="n">
        <v>109.38</v>
      </c>
      <c r="Q159" t="n">
        <v>596.61</v>
      </c>
      <c r="R159" t="n">
        <v>32.2</v>
      </c>
      <c r="S159" t="n">
        <v>26.8</v>
      </c>
      <c r="T159" t="n">
        <v>2745.44</v>
      </c>
      <c r="U159" t="n">
        <v>0.83</v>
      </c>
      <c r="V159" t="n">
        <v>0.96</v>
      </c>
      <c r="W159" t="n">
        <v>0.12</v>
      </c>
      <c r="X159" t="n">
        <v>0.16</v>
      </c>
      <c r="Y159" t="n">
        <v>1</v>
      </c>
      <c r="Z159" t="n">
        <v>10</v>
      </c>
    </row>
    <row r="160">
      <c r="A160" t="n">
        <v>39</v>
      </c>
      <c r="B160" t="n">
        <v>125</v>
      </c>
      <c r="C160" t="inlineStr">
        <is>
          <t xml:space="preserve">CONCLUIDO	</t>
        </is>
      </c>
      <c r="D160" t="n">
        <v>8.9253</v>
      </c>
      <c r="E160" t="n">
        <v>11.2</v>
      </c>
      <c r="F160" t="n">
        <v>8.02</v>
      </c>
      <c r="G160" t="n">
        <v>53.48</v>
      </c>
      <c r="H160" t="n">
        <v>0.74</v>
      </c>
      <c r="I160" t="n">
        <v>9</v>
      </c>
      <c r="J160" t="n">
        <v>260.23</v>
      </c>
      <c r="K160" t="n">
        <v>58.47</v>
      </c>
      <c r="L160" t="n">
        <v>10.75</v>
      </c>
      <c r="M160" t="n">
        <v>7</v>
      </c>
      <c r="N160" t="n">
        <v>66</v>
      </c>
      <c r="O160" t="n">
        <v>32328.64</v>
      </c>
      <c r="P160" t="n">
        <v>108.71</v>
      </c>
      <c r="Q160" t="n">
        <v>596.62</v>
      </c>
      <c r="R160" t="n">
        <v>32.54</v>
      </c>
      <c r="S160" t="n">
        <v>26.8</v>
      </c>
      <c r="T160" t="n">
        <v>2914.7</v>
      </c>
      <c r="U160" t="n">
        <v>0.82</v>
      </c>
      <c r="V160" t="n">
        <v>0.96</v>
      </c>
      <c r="W160" t="n">
        <v>0.12</v>
      </c>
      <c r="X160" t="n">
        <v>0.17</v>
      </c>
      <c r="Y160" t="n">
        <v>1</v>
      </c>
      <c r="Z160" t="n">
        <v>10</v>
      </c>
    </row>
    <row r="161">
      <c r="A161" t="n">
        <v>40</v>
      </c>
      <c r="B161" t="n">
        <v>125</v>
      </c>
      <c r="C161" t="inlineStr">
        <is>
          <t xml:space="preserve">CONCLUIDO	</t>
        </is>
      </c>
      <c r="D161" t="n">
        <v>8.994199999999999</v>
      </c>
      <c r="E161" t="n">
        <v>11.12</v>
      </c>
      <c r="F161" t="n">
        <v>7.98</v>
      </c>
      <c r="G161" t="n">
        <v>59.88</v>
      </c>
      <c r="H161" t="n">
        <v>0.75</v>
      </c>
      <c r="I161" t="n">
        <v>8</v>
      </c>
      <c r="J161" t="n">
        <v>260.69</v>
      </c>
      <c r="K161" t="n">
        <v>58.47</v>
      </c>
      <c r="L161" t="n">
        <v>11</v>
      </c>
      <c r="M161" t="n">
        <v>6</v>
      </c>
      <c r="N161" t="n">
        <v>66.20999999999999</v>
      </c>
      <c r="O161" t="n">
        <v>32385.75</v>
      </c>
      <c r="P161" t="n">
        <v>107.01</v>
      </c>
      <c r="Q161" t="n">
        <v>596.61</v>
      </c>
      <c r="R161" t="n">
        <v>31.33</v>
      </c>
      <c r="S161" t="n">
        <v>26.8</v>
      </c>
      <c r="T161" t="n">
        <v>2312.72</v>
      </c>
      <c r="U161" t="n">
        <v>0.86</v>
      </c>
      <c r="V161" t="n">
        <v>0.96</v>
      </c>
      <c r="W161" t="n">
        <v>0.12</v>
      </c>
      <c r="X161" t="n">
        <v>0.13</v>
      </c>
      <c r="Y161" t="n">
        <v>1</v>
      </c>
      <c r="Z161" t="n">
        <v>10</v>
      </c>
    </row>
    <row r="162">
      <c r="A162" t="n">
        <v>41</v>
      </c>
      <c r="B162" t="n">
        <v>125</v>
      </c>
      <c r="C162" t="inlineStr">
        <is>
          <t xml:space="preserve">CONCLUIDO	</t>
        </is>
      </c>
      <c r="D162" t="n">
        <v>9.014900000000001</v>
      </c>
      <c r="E162" t="n">
        <v>11.09</v>
      </c>
      <c r="F162" t="n">
        <v>7.96</v>
      </c>
      <c r="G162" t="n">
        <v>59.69</v>
      </c>
      <c r="H162" t="n">
        <v>0.77</v>
      </c>
      <c r="I162" t="n">
        <v>8</v>
      </c>
      <c r="J162" t="n">
        <v>261.15</v>
      </c>
      <c r="K162" t="n">
        <v>58.47</v>
      </c>
      <c r="L162" t="n">
        <v>11.25</v>
      </c>
      <c r="M162" t="n">
        <v>6</v>
      </c>
      <c r="N162" t="n">
        <v>66.43000000000001</v>
      </c>
      <c r="O162" t="n">
        <v>32442.95</v>
      </c>
      <c r="P162" t="n">
        <v>106.64</v>
      </c>
      <c r="Q162" t="n">
        <v>596.61</v>
      </c>
      <c r="R162" t="n">
        <v>30.45</v>
      </c>
      <c r="S162" t="n">
        <v>26.8</v>
      </c>
      <c r="T162" t="n">
        <v>1871.66</v>
      </c>
      <c r="U162" t="n">
        <v>0.88</v>
      </c>
      <c r="V162" t="n">
        <v>0.96</v>
      </c>
      <c r="W162" t="n">
        <v>0.12</v>
      </c>
      <c r="X162" t="n">
        <v>0.11</v>
      </c>
      <c r="Y162" t="n">
        <v>1</v>
      </c>
      <c r="Z162" t="n">
        <v>10</v>
      </c>
    </row>
    <row r="163">
      <c r="A163" t="n">
        <v>42</v>
      </c>
      <c r="B163" t="n">
        <v>125</v>
      </c>
      <c r="C163" t="inlineStr">
        <is>
          <t xml:space="preserve">CONCLUIDO	</t>
        </is>
      </c>
      <c r="D163" t="n">
        <v>8.978199999999999</v>
      </c>
      <c r="E163" t="n">
        <v>11.14</v>
      </c>
      <c r="F163" t="n">
        <v>8</v>
      </c>
      <c r="G163" t="n">
        <v>60.02</v>
      </c>
      <c r="H163" t="n">
        <v>0.78</v>
      </c>
      <c r="I163" t="n">
        <v>8</v>
      </c>
      <c r="J163" t="n">
        <v>261.62</v>
      </c>
      <c r="K163" t="n">
        <v>58.47</v>
      </c>
      <c r="L163" t="n">
        <v>11.5</v>
      </c>
      <c r="M163" t="n">
        <v>6</v>
      </c>
      <c r="N163" t="n">
        <v>66.64</v>
      </c>
      <c r="O163" t="n">
        <v>32500.22</v>
      </c>
      <c r="P163" t="n">
        <v>107.04</v>
      </c>
      <c r="Q163" t="n">
        <v>596.61</v>
      </c>
      <c r="R163" t="n">
        <v>32.03</v>
      </c>
      <c r="S163" t="n">
        <v>26.8</v>
      </c>
      <c r="T163" t="n">
        <v>2662.7</v>
      </c>
      <c r="U163" t="n">
        <v>0.84</v>
      </c>
      <c r="V163" t="n">
        <v>0.96</v>
      </c>
      <c r="W163" t="n">
        <v>0.12</v>
      </c>
      <c r="X163" t="n">
        <v>0.15</v>
      </c>
      <c r="Y163" t="n">
        <v>1</v>
      </c>
      <c r="Z163" t="n">
        <v>10</v>
      </c>
    </row>
    <row r="164">
      <c r="A164" t="n">
        <v>43</v>
      </c>
      <c r="B164" t="n">
        <v>125</v>
      </c>
      <c r="C164" t="inlineStr">
        <is>
          <t xml:space="preserve">CONCLUIDO	</t>
        </is>
      </c>
      <c r="D164" t="n">
        <v>8.976699999999999</v>
      </c>
      <c r="E164" t="n">
        <v>11.14</v>
      </c>
      <c r="F164" t="n">
        <v>8.01</v>
      </c>
      <c r="G164" t="n">
        <v>60.04</v>
      </c>
      <c r="H164" t="n">
        <v>0.8</v>
      </c>
      <c r="I164" t="n">
        <v>8</v>
      </c>
      <c r="J164" t="n">
        <v>262.08</v>
      </c>
      <c r="K164" t="n">
        <v>58.47</v>
      </c>
      <c r="L164" t="n">
        <v>11.75</v>
      </c>
      <c r="M164" t="n">
        <v>6</v>
      </c>
      <c r="N164" t="n">
        <v>66.86</v>
      </c>
      <c r="O164" t="n">
        <v>32557.58</v>
      </c>
      <c r="P164" t="n">
        <v>106.59</v>
      </c>
      <c r="Q164" t="n">
        <v>596.67</v>
      </c>
      <c r="R164" t="n">
        <v>32.05</v>
      </c>
      <c r="S164" t="n">
        <v>26.8</v>
      </c>
      <c r="T164" t="n">
        <v>2671.99</v>
      </c>
      <c r="U164" t="n">
        <v>0.84</v>
      </c>
      <c r="V164" t="n">
        <v>0.96</v>
      </c>
      <c r="W164" t="n">
        <v>0.12</v>
      </c>
      <c r="X164" t="n">
        <v>0.15</v>
      </c>
      <c r="Y164" t="n">
        <v>1</v>
      </c>
      <c r="Z164" t="n">
        <v>10</v>
      </c>
    </row>
    <row r="165">
      <c r="A165" t="n">
        <v>44</v>
      </c>
      <c r="B165" t="n">
        <v>125</v>
      </c>
      <c r="C165" t="inlineStr">
        <is>
          <t xml:space="preserve">CONCLUIDO	</t>
        </is>
      </c>
      <c r="D165" t="n">
        <v>8.9841</v>
      </c>
      <c r="E165" t="n">
        <v>11.13</v>
      </c>
      <c r="F165" t="n">
        <v>8</v>
      </c>
      <c r="G165" t="n">
        <v>59.97</v>
      </c>
      <c r="H165" t="n">
        <v>0.8100000000000001</v>
      </c>
      <c r="I165" t="n">
        <v>8</v>
      </c>
      <c r="J165" t="n">
        <v>262.55</v>
      </c>
      <c r="K165" t="n">
        <v>58.47</v>
      </c>
      <c r="L165" t="n">
        <v>12</v>
      </c>
      <c r="M165" t="n">
        <v>6</v>
      </c>
      <c r="N165" t="n">
        <v>67.06999999999999</v>
      </c>
      <c r="O165" t="n">
        <v>32615.02</v>
      </c>
      <c r="P165" t="n">
        <v>105.44</v>
      </c>
      <c r="Q165" t="n">
        <v>596.61</v>
      </c>
      <c r="R165" t="n">
        <v>31.79</v>
      </c>
      <c r="S165" t="n">
        <v>26.8</v>
      </c>
      <c r="T165" t="n">
        <v>2544.91</v>
      </c>
      <c r="U165" t="n">
        <v>0.84</v>
      </c>
      <c r="V165" t="n">
        <v>0.96</v>
      </c>
      <c r="W165" t="n">
        <v>0.12</v>
      </c>
      <c r="X165" t="n">
        <v>0.14</v>
      </c>
      <c r="Y165" t="n">
        <v>1</v>
      </c>
      <c r="Z165" t="n">
        <v>10</v>
      </c>
    </row>
    <row r="166">
      <c r="A166" t="n">
        <v>45</v>
      </c>
      <c r="B166" t="n">
        <v>125</v>
      </c>
      <c r="C166" t="inlineStr">
        <is>
          <t xml:space="preserve">CONCLUIDO	</t>
        </is>
      </c>
      <c r="D166" t="n">
        <v>8.981400000000001</v>
      </c>
      <c r="E166" t="n">
        <v>11.13</v>
      </c>
      <c r="F166" t="n">
        <v>8</v>
      </c>
      <c r="G166" t="n">
        <v>60</v>
      </c>
      <c r="H166" t="n">
        <v>0.83</v>
      </c>
      <c r="I166" t="n">
        <v>8</v>
      </c>
      <c r="J166" t="n">
        <v>263.01</v>
      </c>
      <c r="K166" t="n">
        <v>58.47</v>
      </c>
      <c r="L166" t="n">
        <v>12.25</v>
      </c>
      <c r="M166" t="n">
        <v>6</v>
      </c>
      <c r="N166" t="n">
        <v>67.29000000000001</v>
      </c>
      <c r="O166" t="n">
        <v>32672.53</v>
      </c>
      <c r="P166" t="n">
        <v>104.72</v>
      </c>
      <c r="Q166" t="n">
        <v>596.61</v>
      </c>
      <c r="R166" t="n">
        <v>31.88</v>
      </c>
      <c r="S166" t="n">
        <v>26.8</v>
      </c>
      <c r="T166" t="n">
        <v>2588.09</v>
      </c>
      <c r="U166" t="n">
        <v>0.84</v>
      </c>
      <c r="V166" t="n">
        <v>0.96</v>
      </c>
      <c r="W166" t="n">
        <v>0.12</v>
      </c>
      <c r="X166" t="n">
        <v>0.15</v>
      </c>
      <c r="Y166" t="n">
        <v>1</v>
      </c>
      <c r="Z166" t="n">
        <v>10</v>
      </c>
    </row>
    <row r="167">
      <c r="A167" t="n">
        <v>46</v>
      </c>
      <c r="B167" t="n">
        <v>125</v>
      </c>
      <c r="C167" t="inlineStr">
        <is>
          <t xml:space="preserve">CONCLUIDO	</t>
        </is>
      </c>
      <c r="D167" t="n">
        <v>9.0402</v>
      </c>
      <c r="E167" t="n">
        <v>11.06</v>
      </c>
      <c r="F167" t="n">
        <v>7.97</v>
      </c>
      <c r="G167" t="n">
        <v>68.34999999999999</v>
      </c>
      <c r="H167" t="n">
        <v>0.84</v>
      </c>
      <c r="I167" t="n">
        <v>7</v>
      </c>
      <c r="J167" t="n">
        <v>263.48</v>
      </c>
      <c r="K167" t="n">
        <v>58.47</v>
      </c>
      <c r="L167" t="n">
        <v>12.5</v>
      </c>
      <c r="M167" t="n">
        <v>5</v>
      </c>
      <c r="N167" t="n">
        <v>67.51000000000001</v>
      </c>
      <c r="O167" t="n">
        <v>32730.13</v>
      </c>
      <c r="P167" t="n">
        <v>103.91</v>
      </c>
      <c r="Q167" t="n">
        <v>596.61</v>
      </c>
      <c r="R167" t="n">
        <v>31.07</v>
      </c>
      <c r="S167" t="n">
        <v>26.8</v>
      </c>
      <c r="T167" t="n">
        <v>2187.36</v>
      </c>
      <c r="U167" t="n">
        <v>0.86</v>
      </c>
      <c r="V167" t="n">
        <v>0.96</v>
      </c>
      <c r="W167" t="n">
        <v>0.12</v>
      </c>
      <c r="X167" t="n">
        <v>0.12</v>
      </c>
      <c r="Y167" t="n">
        <v>1</v>
      </c>
      <c r="Z167" t="n">
        <v>10</v>
      </c>
    </row>
    <row r="168">
      <c r="A168" t="n">
        <v>47</v>
      </c>
      <c r="B168" t="n">
        <v>125</v>
      </c>
      <c r="C168" t="inlineStr">
        <is>
          <t xml:space="preserve">CONCLUIDO	</t>
        </is>
      </c>
      <c r="D168" t="n">
        <v>9.0441</v>
      </c>
      <c r="E168" t="n">
        <v>11.06</v>
      </c>
      <c r="F168" t="n">
        <v>7.97</v>
      </c>
      <c r="G168" t="n">
        <v>68.31</v>
      </c>
      <c r="H168" t="n">
        <v>0.86</v>
      </c>
      <c r="I168" t="n">
        <v>7</v>
      </c>
      <c r="J168" t="n">
        <v>263.95</v>
      </c>
      <c r="K168" t="n">
        <v>58.47</v>
      </c>
      <c r="L168" t="n">
        <v>12.75</v>
      </c>
      <c r="M168" t="n">
        <v>5</v>
      </c>
      <c r="N168" t="n">
        <v>67.72</v>
      </c>
      <c r="O168" t="n">
        <v>32787.82</v>
      </c>
      <c r="P168" t="n">
        <v>103.87</v>
      </c>
      <c r="Q168" t="n">
        <v>596.61</v>
      </c>
      <c r="R168" t="n">
        <v>30.86</v>
      </c>
      <c r="S168" t="n">
        <v>26.8</v>
      </c>
      <c r="T168" t="n">
        <v>2083.83</v>
      </c>
      <c r="U168" t="n">
        <v>0.87</v>
      </c>
      <c r="V168" t="n">
        <v>0.96</v>
      </c>
      <c r="W168" t="n">
        <v>0.12</v>
      </c>
      <c r="X168" t="n">
        <v>0.12</v>
      </c>
      <c r="Y168" t="n">
        <v>1</v>
      </c>
      <c r="Z168" t="n">
        <v>10</v>
      </c>
    </row>
    <row r="169">
      <c r="A169" t="n">
        <v>48</v>
      </c>
      <c r="B169" t="n">
        <v>125</v>
      </c>
      <c r="C169" t="inlineStr">
        <is>
          <t xml:space="preserve">CONCLUIDO	</t>
        </is>
      </c>
      <c r="D169" t="n">
        <v>9.0593</v>
      </c>
      <c r="E169" t="n">
        <v>11.04</v>
      </c>
      <c r="F169" t="n">
        <v>7.95</v>
      </c>
      <c r="G169" t="n">
        <v>68.15000000000001</v>
      </c>
      <c r="H169" t="n">
        <v>0.87</v>
      </c>
      <c r="I169" t="n">
        <v>7</v>
      </c>
      <c r="J169" t="n">
        <v>264.42</v>
      </c>
      <c r="K169" t="n">
        <v>58.47</v>
      </c>
      <c r="L169" t="n">
        <v>13</v>
      </c>
      <c r="M169" t="n">
        <v>5</v>
      </c>
      <c r="N169" t="n">
        <v>67.94</v>
      </c>
      <c r="O169" t="n">
        <v>32845.58</v>
      </c>
      <c r="P169" t="n">
        <v>102.65</v>
      </c>
      <c r="Q169" t="n">
        <v>596.65</v>
      </c>
      <c r="R169" t="n">
        <v>30.3</v>
      </c>
      <c r="S169" t="n">
        <v>26.8</v>
      </c>
      <c r="T169" t="n">
        <v>1803.13</v>
      </c>
      <c r="U169" t="n">
        <v>0.88</v>
      </c>
      <c r="V169" t="n">
        <v>0.97</v>
      </c>
      <c r="W169" t="n">
        <v>0.12</v>
      </c>
      <c r="X169" t="n">
        <v>0.1</v>
      </c>
      <c r="Y169" t="n">
        <v>1</v>
      </c>
      <c r="Z169" t="n">
        <v>10</v>
      </c>
    </row>
    <row r="170">
      <c r="A170" t="n">
        <v>49</v>
      </c>
      <c r="B170" t="n">
        <v>125</v>
      </c>
      <c r="C170" t="inlineStr">
        <is>
          <t xml:space="preserve">CONCLUIDO	</t>
        </is>
      </c>
      <c r="D170" t="n">
        <v>9.037699999999999</v>
      </c>
      <c r="E170" t="n">
        <v>11.06</v>
      </c>
      <c r="F170" t="n">
        <v>7.98</v>
      </c>
      <c r="G170" t="n">
        <v>68.38</v>
      </c>
      <c r="H170" t="n">
        <v>0.89</v>
      </c>
      <c r="I170" t="n">
        <v>7</v>
      </c>
      <c r="J170" t="n">
        <v>264.89</v>
      </c>
      <c r="K170" t="n">
        <v>58.47</v>
      </c>
      <c r="L170" t="n">
        <v>13.25</v>
      </c>
      <c r="M170" t="n">
        <v>5</v>
      </c>
      <c r="N170" t="n">
        <v>68.16</v>
      </c>
      <c r="O170" t="n">
        <v>32903.43</v>
      </c>
      <c r="P170" t="n">
        <v>102.35</v>
      </c>
      <c r="Q170" t="n">
        <v>596.61</v>
      </c>
      <c r="R170" t="n">
        <v>31.19</v>
      </c>
      <c r="S170" t="n">
        <v>26.8</v>
      </c>
      <c r="T170" t="n">
        <v>2249.89</v>
      </c>
      <c r="U170" t="n">
        <v>0.86</v>
      </c>
      <c r="V170" t="n">
        <v>0.96</v>
      </c>
      <c r="W170" t="n">
        <v>0.12</v>
      </c>
      <c r="X170" t="n">
        <v>0.12</v>
      </c>
      <c r="Y170" t="n">
        <v>1</v>
      </c>
      <c r="Z170" t="n">
        <v>10</v>
      </c>
    </row>
    <row r="171">
      <c r="A171" t="n">
        <v>50</v>
      </c>
      <c r="B171" t="n">
        <v>125</v>
      </c>
      <c r="C171" t="inlineStr">
        <is>
          <t xml:space="preserve">CONCLUIDO	</t>
        </is>
      </c>
      <c r="D171" t="n">
        <v>9.0298</v>
      </c>
      <c r="E171" t="n">
        <v>11.07</v>
      </c>
      <c r="F171" t="n">
        <v>7.99</v>
      </c>
      <c r="G171" t="n">
        <v>68.45999999999999</v>
      </c>
      <c r="H171" t="n">
        <v>0.91</v>
      </c>
      <c r="I171" t="n">
        <v>7</v>
      </c>
      <c r="J171" t="n">
        <v>265.36</v>
      </c>
      <c r="K171" t="n">
        <v>58.47</v>
      </c>
      <c r="L171" t="n">
        <v>13.5</v>
      </c>
      <c r="M171" t="n">
        <v>4</v>
      </c>
      <c r="N171" t="n">
        <v>68.38</v>
      </c>
      <c r="O171" t="n">
        <v>32961.36</v>
      </c>
      <c r="P171" t="n">
        <v>101.92</v>
      </c>
      <c r="Q171" t="n">
        <v>596.61</v>
      </c>
      <c r="R171" t="n">
        <v>31.42</v>
      </c>
      <c r="S171" t="n">
        <v>26.8</v>
      </c>
      <c r="T171" t="n">
        <v>2360.89</v>
      </c>
      <c r="U171" t="n">
        <v>0.85</v>
      </c>
      <c r="V171" t="n">
        <v>0.96</v>
      </c>
      <c r="W171" t="n">
        <v>0.12</v>
      </c>
      <c r="X171" t="n">
        <v>0.13</v>
      </c>
      <c r="Y171" t="n">
        <v>1</v>
      </c>
      <c r="Z171" t="n">
        <v>10</v>
      </c>
    </row>
    <row r="172">
      <c r="A172" t="n">
        <v>51</v>
      </c>
      <c r="B172" t="n">
        <v>125</v>
      </c>
      <c r="C172" t="inlineStr">
        <is>
          <t xml:space="preserve">CONCLUIDO	</t>
        </is>
      </c>
      <c r="D172" t="n">
        <v>9.037100000000001</v>
      </c>
      <c r="E172" t="n">
        <v>11.07</v>
      </c>
      <c r="F172" t="n">
        <v>7.98</v>
      </c>
      <c r="G172" t="n">
        <v>68.38</v>
      </c>
      <c r="H172" t="n">
        <v>0.92</v>
      </c>
      <c r="I172" t="n">
        <v>7</v>
      </c>
      <c r="J172" t="n">
        <v>265.83</v>
      </c>
      <c r="K172" t="n">
        <v>58.47</v>
      </c>
      <c r="L172" t="n">
        <v>13.75</v>
      </c>
      <c r="M172" t="n">
        <v>4</v>
      </c>
      <c r="N172" t="n">
        <v>68.59999999999999</v>
      </c>
      <c r="O172" t="n">
        <v>33019.37</v>
      </c>
      <c r="P172" t="n">
        <v>100.87</v>
      </c>
      <c r="Q172" t="n">
        <v>596.64</v>
      </c>
      <c r="R172" t="n">
        <v>31.12</v>
      </c>
      <c r="S172" t="n">
        <v>26.8</v>
      </c>
      <c r="T172" t="n">
        <v>2214.68</v>
      </c>
      <c r="U172" t="n">
        <v>0.86</v>
      </c>
      <c r="V172" t="n">
        <v>0.96</v>
      </c>
      <c r="W172" t="n">
        <v>0.12</v>
      </c>
      <c r="X172" t="n">
        <v>0.12</v>
      </c>
      <c r="Y172" t="n">
        <v>1</v>
      </c>
      <c r="Z172" t="n">
        <v>10</v>
      </c>
    </row>
    <row r="173">
      <c r="A173" t="n">
        <v>52</v>
      </c>
      <c r="B173" t="n">
        <v>125</v>
      </c>
      <c r="C173" t="inlineStr">
        <is>
          <t xml:space="preserve">CONCLUIDO	</t>
        </is>
      </c>
      <c r="D173" t="n">
        <v>9.034800000000001</v>
      </c>
      <c r="E173" t="n">
        <v>11.07</v>
      </c>
      <c r="F173" t="n">
        <v>7.98</v>
      </c>
      <c r="G173" t="n">
        <v>68.41</v>
      </c>
      <c r="H173" t="n">
        <v>0.9399999999999999</v>
      </c>
      <c r="I173" t="n">
        <v>7</v>
      </c>
      <c r="J173" t="n">
        <v>266.3</v>
      </c>
      <c r="K173" t="n">
        <v>58.47</v>
      </c>
      <c r="L173" t="n">
        <v>14</v>
      </c>
      <c r="M173" t="n">
        <v>4</v>
      </c>
      <c r="N173" t="n">
        <v>68.81999999999999</v>
      </c>
      <c r="O173" t="n">
        <v>33077.47</v>
      </c>
      <c r="P173" t="n">
        <v>99.98</v>
      </c>
      <c r="Q173" t="n">
        <v>596.61</v>
      </c>
      <c r="R173" t="n">
        <v>31.22</v>
      </c>
      <c r="S173" t="n">
        <v>26.8</v>
      </c>
      <c r="T173" t="n">
        <v>2264.7</v>
      </c>
      <c r="U173" t="n">
        <v>0.86</v>
      </c>
      <c r="V173" t="n">
        <v>0.96</v>
      </c>
      <c r="W173" t="n">
        <v>0.12</v>
      </c>
      <c r="X173" t="n">
        <v>0.13</v>
      </c>
      <c r="Y173" t="n">
        <v>1</v>
      </c>
      <c r="Z173" t="n">
        <v>10</v>
      </c>
    </row>
    <row r="174">
      <c r="A174" t="n">
        <v>53</v>
      </c>
      <c r="B174" t="n">
        <v>125</v>
      </c>
      <c r="C174" t="inlineStr">
        <is>
          <t xml:space="preserve">CONCLUIDO	</t>
        </is>
      </c>
      <c r="D174" t="n">
        <v>9.101699999999999</v>
      </c>
      <c r="E174" t="n">
        <v>10.99</v>
      </c>
      <c r="F174" t="n">
        <v>7.95</v>
      </c>
      <c r="G174" t="n">
        <v>79.47</v>
      </c>
      <c r="H174" t="n">
        <v>0.95</v>
      </c>
      <c r="I174" t="n">
        <v>6</v>
      </c>
      <c r="J174" t="n">
        <v>266.77</v>
      </c>
      <c r="K174" t="n">
        <v>58.47</v>
      </c>
      <c r="L174" t="n">
        <v>14.25</v>
      </c>
      <c r="M174" t="n">
        <v>3</v>
      </c>
      <c r="N174" t="n">
        <v>69.04000000000001</v>
      </c>
      <c r="O174" t="n">
        <v>33135.65</v>
      </c>
      <c r="P174" t="n">
        <v>98.55</v>
      </c>
      <c r="Q174" t="n">
        <v>596.63</v>
      </c>
      <c r="R174" t="n">
        <v>30.08</v>
      </c>
      <c r="S174" t="n">
        <v>26.8</v>
      </c>
      <c r="T174" t="n">
        <v>1699.19</v>
      </c>
      <c r="U174" t="n">
        <v>0.89</v>
      </c>
      <c r="V174" t="n">
        <v>0.97</v>
      </c>
      <c r="W174" t="n">
        <v>0.12</v>
      </c>
      <c r="X174" t="n">
        <v>0.09</v>
      </c>
      <c r="Y174" t="n">
        <v>1</v>
      </c>
      <c r="Z174" t="n">
        <v>10</v>
      </c>
    </row>
    <row r="175">
      <c r="A175" t="n">
        <v>54</v>
      </c>
      <c r="B175" t="n">
        <v>125</v>
      </c>
      <c r="C175" t="inlineStr">
        <is>
          <t xml:space="preserve">CONCLUIDO	</t>
        </is>
      </c>
      <c r="D175" t="n">
        <v>9.109500000000001</v>
      </c>
      <c r="E175" t="n">
        <v>10.98</v>
      </c>
      <c r="F175" t="n">
        <v>7.94</v>
      </c>
      <c r="G175" t="n">
        <v>79.37</v>
      </c>
      <c r="H175" t="n">
        <v>0.97</v>
      </c>
      <c r="I175" t="n">
        <v>6</v>
      </c>
      <c r="J175" t="n">
        <v>267.24</v>
      </c>
      <c r="K175" t="n">
        <v>58.47</v>
      </c>
      <c r="L175" t="n">
        <v>14.5</v>
      </c>
      <c r="M175" t="n">
        <v>2</v>
      </c>
      <c r="N175" t="n">
        <v>69.27</v>
      </c>
      <c r="O175" t="n">
        <v>33193.92</v>
      </c>
      <c r="P175" t="n">
        <v>98.48</v>
      </c>
      <c r="Q175" t="n">
        <v>596.61</v>
      </c>
      <c r="R175" t="n">
        <v>29.73</v>
      </c>
      <c r="S175" t="n">
        <v>26.8</v>
      </c>
      <c r="T175" t="n">
        <v>1523.79</v>
      </c>
      <c r="U175" t="n">
        <v>0.9</v>
      </c>
      <c r="V175" t="n">
        <v>0.97</v>
      </c>
      <c r="W175" t="n">
        <v>0.12</v>
      </c>
      <c r="X175" t="n">
        <v>0.08</v>
      </c>
      <c r="Y175" t="n">
        <v>1</v>
      </c>
      <c r="Z175" t="n">
        <v>10</v>
      </c>
    </row>
    <row r="176">
      <c r="A176" t="n">
        <v>55</v>
      </c>
      <c r="B176" t="n">
        <v>125</v>
      </c>
      <c r="C176" t="inlineStr">
        <is>
          <t xml:space="preserve">CONCLUIDO	</t>
        </is>
      </c>
      <c r="D176" t="n">
        <v>9.1075</v>
      </c>
      <c r="E176" t="n">
        <v>10.98</v>
      </c>
      <c r="F176" t="n">
        <v>7.94</v>
      </c>
      <c r="G176" t="n">
        <v>79.40000000000001</v>
      </c>
      <c r="H176" t="n">
        <v>0.98</v>
      </c>
      <c r="I176" t="n">
        <v>6</v>
      </c>
      <c r="J176" t="n">
        <v>267.71</v>
      </c>
      <c r="K176" t="n">
        <v>58.47</v>
      </c>
      <c r="L176" t="n">
        <v>14.75</v>
      </c>
      <c r="M176" t="n">
        <v>0</v>
      </c>
      <c r="N176" t="n">
        <v>69.48999999999999</v>
      </c>
      <c r="O176" t="n">
        <v>33252.27</v>
      </c>
      <c r="P176" t="n">
        <v>98.63</v>
      </c>
      <c r="Q176" t="n">
        <v>596.61</v>
      </c>
      <c r="R176" t="n">
        <v>29.74</v>
      </c>
      <c r="S176" t="n">
        <v>26.8</v>
      </c>
      <c r="T176" t="n">
        <v>1529.11</v>
      </c>
      <c r="U176" t="n">
        <v>0.9</v>
      </c>
      <c r="V176" t="n">
        <v>0.97</v>
      </c>
      <c r="W176" t="n">
        <v>0.12</v>
      </c>
      <c r="X176" t="n">
        <v>0.09</v>
      </c>
      <c r="Y176" t="n">
        <v>1</v>
      </c>
      <c r="Z176" t="n">
        <v>10</v>
      </c>
    </row>
    <row r="177">
      <c r="A177" t="n">
        <v>0</v>
      </c>
      <c r="B177" t="n">
        <v>30</v>
      </c>
      <c r="C177" t="inlineStr">
        <is>
          <t xml:space="preserve">CONCLUIDO	</t>
        </is>
      </c>
      <c r="D177" t="n">
        <v>8.997999999999999</v>
      </c>
      <c r="E177" t="n">
        <v>11.11</v>
      </c>
      <c r="F177" t="n">
        <v>8.630000000000001</v>
      </c>
      <c r="G177" t="n">
        <v>12.63</v>
      </c>
      <c r="H177" t="n">
        <v>0.24</v>
      </c>
      <c r="I177" t="n">
        <v>41</v>
      </c>
      <c r="J177" t="n">
        <v>71.52</v>
      </c>
      <c r="K177" t="n">
        <v>32.27</v>
      </c>
      <c r="L177" t="n">
        <v>1</v>
      </c>
      <c r="M177" t="n">
        <v>39</v>
      </c>
      <c r="N177" t="n">
        <v>8.25</v>
      </c>
      <c r="O177" t="n">
        <v>9054.6</v>
      </c>
      <c r="P177" t="n">
        <v>55.47</v>
      </c>
      <c r="Q177" t="n">
        <v>596.66</v>
      </c>
      <c r="R177" t="n">
        <v>51.31</v>
      </c>
      <c r="S177" t="n">
        <v>26.8</v>
      </c>
      <c r="T177" t="n">
        <v>12138.18</v>
      </c>
      <c r="U177" t="n">
        <v>0.52</v>
      </c>
      <c r="V177" t="n">
        <v>0.89</v>
      </c>
      <c r="W177" t="n">
        <v>0.17</v>
      </c>
      <c r="X177" t="n">
        <v>0.78</v>
      </c>
      <c r="Y177" t="n">
        <v>1</v>
      </c>
      <c r="Z177" t="n">
        <v>10</v>
      </c>
    </row>
    <row r="178">
      <c r="A178" t="n">
        <v>1</v>
      </c>
      <c r="B178" t="n">
        <v>30</v>
      </c>
      <c r="C178" t="inlineStr">
        <is>
          <t xml:space="preserve">CONCLUIDO	</t>
        </is>
      </c>
      <c r="D178" t="n">
        <v>9.210000000000001</v>
      </c>
      <c r="E178" t="n">
        <v>10.86</v>
      </c>
      <c r="F178" t="n">
        <v>8.52</v>
      </c>
      <c r="G178" t="n">
        <v>15.97</v>
      </c>
      <c r="H178" t="n">
        <v>0.3</v>
      </c>
      <c r="I178" t="n">
        <v>32</v>
      </c>
      <c r="J178" t="n">
        <v>71.81</v>
      </c>
      <c r="K178" t="n">
        <v>32.27</v>
      </c>
      <c r="L178" t="n">
        <v>1.25</v>
      </c>
      <c r="M178" t="n">
        <v>30</v>
      </c>
      <c r="N178" t="n">
        <v>8.289999999999999</v>
      </c>
      <c r="O178" t="n">
        <v>9090.98</v>
      </c>
      <c r="P178" t="n">
        <v>52.7</v>
      </c>
      <c r="Q178" t="n">
        <v>596.63</v>
      </c>
      <c r="R178" t="n">
        <v>48.17</v>
      </c>
      <c r="S178" t="n">
        <v>26.8</v>
      </c>
      <c r="T178" t="n">
        <v>10611.37</v>
      </c>
      <c r="U178" t="n">
        <v>0.5600000000000001</v>
      </c>
      <c r="V178" t="n">
        <v>0.9</v>
      </c>
      <c r="W178" t="n">
        <v>0.16</v>
      </c>
      <c r="X178" t="n">
        <v>0.66</v>
      </c>
      <c r="Y178" t="n">
        <v>1</v>
      </c>
      <c r="Z178" t="n">
        <v>10</v>
      </c>
    </row>
    <row r="179">
      <c r="A179" t="n">
        <v>2</v>
      </c>
      <c r="B179" t="n">
        <v>30</v>
      </c>
      <c r="C179" t="inlineStr">
        <is>
          <t xml:space="preserve">CONCLUIDO	</t>
        </is>
      </c>
      <c r="D179" t="n">
        <v>9.4528</v>
      </c>
      <c r="E179" t="n">
        <v>10.58</v>
      </c>
      <c r="F179" t="n">
        <v>8.35</v>
      </c>
      <c r="G179" t="n">
        <v>20.03</v>
      </c>
      <c r="H179" t="n">
        <v>0.36</v>
      </c>
      <c r="I179" t="n">
        <v>25</v>
      </c>
      <c r="J179" t="n">
        <v>72.11</v>
      </c>
      <c r="K179" t="n">
        <v>32.27</v>
      </c>
      <c r="L179" t="n">
        <v>1.5</v>
      </c>
      <c r="M179" t="n">
        <v>22</v>
      </c>
      <c r="N179" t="n">
        <v>8.34</v>
      </c>
      <c r="O179" t="n">
        <v>9127.379999999999</v>
      </c>
      <c r="P179" t="n">
        <v>49.34</v>
      </c>
      <c r="Q179" t="n">
        <v>596.61</v>
      </c>
      <c r="R179" t="n">
        <v>42.59</v>
      </c>
      <c r="S179" t="n">
        <v>26.8</v>
      </c>
      <c r="T179" t="n">
        <v>7858.67</v>
      </c>
      <c r="U179" t="n">
        <v>0.63</v>
      </c>
      <c r="V179" t="n">
        <v>0.92</v>
      </c>
      <c r="W179" t="n">
        <v>0.15</v>
      </c>
      <c r="X179" t="n">
        <v>0.49</v>
      </c>
      <c r="Y179" t="n">
        <v>1</v>
      </c>
      <c r="Z179" t="n">
        <v>10</v>
      </c>
    </row>
    <row r="180">
      <c r="A180" t="n">
        <v>3</v>
      </c>
      <c r="B180" t="n">
        <v>30</v>
      </c>
      <c r="C180" t="inlineStr">
        <is>
          <t xml:space="preserve">CONCLUIDO	</t>
        </is>
      </c>
      <c r="D180" t="n">
        <v>9.5387</v>
      </c>
      <c r="E180" t="n">
        <v>10.48</v>
      </c>
      <c r="F180" t="n">
        <v>8.300000000000001</v>
      </c>
      <c r="G180" t="n">
        <v>22.63</v>
      </c>
      <c r="H180" t="n">
        <v>0.42</v>
      </c>
      <c r="I180" t="n">
        <v>22</v>
      </c>
      <c r="J180" t="n">
        <v>72.40000000000001</v>
      </c>
      <c r="K180" t="n">
        <v>32.27</v>
      </c>
      <c r="L180" t="n">
        <v>1.75</v>
      </c>
      <c r="M180" t="n">
        <v>7</v>
      </c>
      <c r="N180" t="n">
        <v>8.380000000000001</v>
      </c>
      <c r="O180" t="n">
        <v>9163.799999999999</v>
      </c>
      <c r="P180" t="n">
        <v>47.7</v>
      </c>
      <c r="Q180" t="n">
        <v>596.61</v>
      </c>
      <c r="R180" t="n">
        <v>40.7</v>
      </c>
      <c r="S180" t="n">
        <v>26.8</v>
      </c>
      <c r="T180" t="n">
        <v>6927.56</v>
      </c>
      <c r="U180" t="n">
        <v>0.66</v>
      </c>
      <c r="V180" t="n">
        <v>0.92</v>
      </c>
      <c r="W180" t="n">
        <v>0.16</v>
      </c>
      <c r="X180" t="n">
        <v>0.44</v>
      </c>
      <c r="Y180" t="n">
        <v>1</v>
      </c>
      <c r="Z180" t="n">
        <v>10</v>
      </c>
    </row>
    <row r="181">
      <c r="A181" t="n">
        <v>4</v>
      </c>
      <c r="B181" t="n">
        <v>30</v>
      </c>
      <c r="C181" t="inlineStr">
        <is>
          <t xml:space="preserve">CONCLUIDO	</t>
        </is>
      </c>
      <c r="D181" t="n">
        <v>9.5707</v>
      </c>
      <c r="E181" t="n">
        <v>10.45</v>
      </c>
      <c r="F181" t="n">
        <v>8.279999999999999</v>
      </c>
      <c r="G181" t="n">
        <v>23.65</v>
      </c>
      <c r="H181" t="n">
        <v>0.48</v>
      </c>
      <c r="I181" t="n">
        <v>21</v>
      </c>
      <c r="J181" t="n">
        <v>72.7</v>
      </c>
      <c r="K181" t="n">
        <v>32.27</v>
      </c>
      <c r="L181" t="n">
        <v>2</v>
      </c>
      <c r="M181" t="n">
        <v>0</v>
      </c>
      <c r="N181" t="n">
        <v>8.43</v>
      </c>
      <c r="O181" t="n">
        <v>9200.25</v>
      </c>
      <c r="P181" t="n">
        <v>47.53</v>
      </c>
      <c r="Q181" t="n">
        <v>596.6799999999999</v>
      </c>
      <c r="R181" t="n">
        <v>39.71</v>
      </c>
      <c r="S181" t="n">
        <v>26.8</v>
      </c>
      <c r="T181" t="n">
        <v>6435.82</v>
      </c>
      <c r="U181" t="n">
        <v>0.67</v>
      </c>
      <c r="V181" t="n">
        <v>0.93</v>
      </c>
      <c r="W181" t="n">
        <v>0.17</v>
      </c>
      <c r="X181" t="n">
        <v>0.42</v>
      </c>
      <c r="Y181" t="n">
        <v>1</v>
      </c>
      <c r="Z181" t="n">
        <v>10</v>
      </c>
    </row>
    <row r="182">
      <c r="A182" t="n">
        <v>0</v>
      </c>
      <c r="B182" t="n">
        <v>15</v>
      </c>
      <c r="C182" t="inlineStr">
        <is>
          <t xml:space="preserve">CONCLUIDO	</t>
        </is>
      </c>
      <c r="D182" t="n">
        <v>9.2065</v>
      </c>
      <c r="E182" t="n">
        <v>10.86</v>
      </c>
      <c r="F182" t="n">
        <v>8.710000000000001</v>
      </c>
      <c r="G182" t="n">
        <v>12.74</v>
      </c>
      <c r="H182" t="n">
        <v>0.43</v>
      </c>
      <c r="I182" t="n">
        <v>41</v>
      </c>
      <c r="J182" t="n">
        <v>39.78</v>
      </c>
      <c r="K182" t="n">
        <v>19.54</v>
      </c>
      <c r="L182" t="n">
        <v>1</v>
      </c>
      <c r="M182" t="n">
        <v>0</v>
      </c>
      <c r="N182" t="n">
        <v>4.24</v>
      </c>
      <c r="O182" t="n">
        <v>5140</v>
      </c>
      <c r="P182" t="n">
        <v>34.12</v>
      </c>
      <c r="Q182" t="n">
        <v>596.73</v>
      </c>
      <c r="R182" t="n">
        <v>52.14</v>
      </c>
      <c r="S182" t="n">
        <v>26.8</v>
      </c>
      <c r="T182" t="n">
        <v>12555.23</v>
      </c>
      <c r="U182" t="n">
        <v>0.51</v>
      </c>
      <c r="V182" t="n">
        <v>0.88</v>
      </c>
      <c r="W182" t="n">
        <v>0.23</v>
      </c>
      <c r="X182" t="n">
        <v>0.85</v>
      </c>
      <c r="Y182" t="n">
        <v>1</v>
      </c>
      <c r="Z182" t="n">
        <v>10</v>
      </c>
    </row>
    <row r="183">
      <c r="A183" t="n">
        <v>0</v>
      </c>
      <c r="B183" t="n">
        <v>70</v>
      </c>
      <c r="C183" t="inlineStr">
        <is>
          <t xml:space="preserve">CONCLUIDO	</t>
        </is>
      </c>
      <c r="D183" t="n">
        <v>7.242</v>
      </c>
      <c r="E183" t="n">
        <v>13.81</v>
      </c>
      <c r="F183" t="n">
        <v>9.380000000000001</v>
      </c>
      <c r="G183" t="n">
        <v>7.41</v>
      </c>
      <c r="H183" t="n">
        <v>0.12</v>
      </c>
      <c r="I183" t="n">
        <v>76</v>
      </c>
      <c r="J183" t="n">
        <v>141.81</v>
      </c>
      <c r="K183" t="n">
        <v>47.83</v>
      </c>
      <c r="L183" t="n">
        <v>1</v>
      </c>
      <c r="M183" t="n">
        <v>74</v>
      </c>
      <c r="N183" t="n">
        <v>22.98</v>
      </c>
      <c r="O183" t="n">
        <v>17723.39</v>
      </c>
      <c r="P183" t="n">
        <v>103.69</v>
      </c>
      <c r="Q183" t="n">
        <v>596.6799999999999</v>
      </c>
      <c r="R183" t="n">
        <v>75.09999999999999</v>
      </c>
      <c r="S183" t="n">
        <v>26.8</v>
      </c>
      <c r="T183" t="n">
        <v>23859.65</v>
      </c>
      <c r="U183" t="n">
        <v>0.36</v>
      </c>
      <c r="V183" t="n">
        <v>0.82</v>
      </c>
      <c r="W183" t="n">
        <v>0.23</v>
      </c>
      <c r="X183" t="n">
        <v>1.53</v>
      </c>
      <c r="Y183" t="n">
        <v>1</v>
      </c>
      <c r="Z183" t="n">
        <v>10</v>
      </c>
    </row>
    <row r="184">
      <c r="A184" t="n">
        <v>1</v>
      </c>
      <c r="B184" t="n">
        <v>70</v>
      </c>
      <c r="C184" t="inlineStr">
        <is>
          <t xml:space="preserve">CONCLUIDO	</t>
        </is>
      </c>
      <c r="D184" t="n">
        <v>7.7439</v>
      </c>
      <c r="E184" t="n">
        <v>12.91</v>
      </c>
      <c r="F184" t="n">
        <v>9.01</v>
      </c>
      <c r="G184" t="n">
        <v>9.32</v>
      </c>
      <c r="H184" t="n">
        <v>0.16</v>
      </c>
      <c r="I184" t="n">
        <v>58</v>
      </c>
      <c r="J184" t="n">
        <v>142.15</v>
      </c>
      <c r="K184" t="n">
        <v>47.83</v>
      </c>
      <c r="L184" t="n">
        <v>1.25</v>
      </c>
      <c r="M184" t="n">
        <v>56</v>
      </c>
      <c r="N184" t="n">
        <v>23.07</v>
      </c>
      <c r="O184" t="n">
        <v>17765.46</v>
      </c>
      <c r="P184" t="n">
        <v>98.66</v>
      </c>
      <c r="Q184" t="n">
        <v>596.71</v>
      </c>
      <c r="R184" t="n">
        <v>63.16</v>
      </c>
      <c r="S184" t="n">
        <v>26.8</v>
      </c>
      <c r="T184" t="n">
        <v>17977.36</v>
      </c>
      <c r="U184" t="n">
        <v>0.42</v>
      </c>
      <c r="V184" t="n">
        <v>0.85</v>
      </c>
      <c r="W184" t="n">
        <v>0.2</v>
      </c>
      <c r="X184" t="n">
        <v>1.16</v>
      </c>
      <c r="Y184" t="n">
        <v>1</v>
      </c>
      <c r="Z184" t="n">
        <v>10</v>
      </c>
    </row>
    <row r="185">
      <c r="A185" t="n">
        <v>2</v>
      </c>
      <c r="B185" t="n">
        <v>70</v>
      </c>
      <c r="C185" t="inlineStr">
        <is>
          <t xml:space="preserve">CONCLUIDO	</t>
        </is>
      </c>
      <c r="D185" t="n">
        <v>8.0875</v>
      </c>
      <c r="E185" t="n">
        <v>12.36</v>
      </c>
      <c r="F185" t="n">
        <v>8.779999999999999</v>
      </c>
      <c r="G185" t="n">
        <v>11.21</v>
      </c>
      <c r="H185" t="n">
        <v>0.19</v>
      </c>
      <c r="I185" t="n">
        <v>47</v>
      </c>
      <c r="J185" t="n">
        <v>142.49</v>
      </c>
      <c r="K185" t="n">
        <v>47.83</v>
      </c>
      <c r="L185" t="n">
        <v>1.5</v>
      </c>
      <c r="M185" t="n">
        <v>45</v>
      </c>
      <c r="N185" t="n">
        <v>23.16</v>
      </c>
      <c r="O185" t="n">
        <v>17807.56</v>
      </c>
      <c r="P185" t="n">
        <v>95.09999999999999</v>
      </c>
      <c r="Q185" t="n">
        <v>596.75</v>
      </c>
      <c r="R185" t="n">
        <v>56.09</v>
      </c>
      <c r="S185" t="n">
        <v>26.8</v>
      </c>
      <c r="T185" t="n">
        <v>14500.35</v>
      </c>
      <c r="U185" t="n">
        <v>0.48</v>
      </c>
      <c r="V185" t="n">
        <v>0.87</v>
      </c>
      <c r="W185" t="n">
        <v>0.18</v>
      </c>
      <c r="X185" t="n">
        <v>0.92</v>
      </c>
      <c r="Y185" t="n">
        <v>1</v>
      </c>
      <c r="Z185" t="n">
        <v>10</v>
      </c>
    </row>
    <row r="186">
      <c r="A186" t="n">
        <v>3</v>
      </c>
      <c r="B186" t="n">
        <v>70</v>
      </c>
      <c r="C186" t="inlineStr">
        <is>
          <t xml:space="preserve">CONCLUIDO	</t>
        </is>
      </c>
      <c r="D186" t="n">
        <v>8.3781</v>
      </c>
      <c r="E186" t="n">
        <v>11.94</v>
      </c>
      <c r="F186" t="n">
        <v>8.58</v>
      </c>
      <c r="G186" t="n">
        <v>13.2</v>
      </c>
      <c r="H186" t="n">
        <v>0.22</v>
      </c>
      <c r="I186" t="n">
        <v>39</v>
      </c>
      <c r="J186" t="n">
        <v>142.83</v>
      </c>
      <c r="K186" t="n">
        <v>47.83</v>
      </c>
      <c r="L186" t="n">
        <v>1.75</v>
      </c>
      <c r="M186" t="n">
        <v>37</v>
      </c>
      <c r="N186" t="n">
        <v>23.25</v>
      </c>
      <c r="O186" t="n">
        <v>17849.7</v>
      </c>
      <c r="P186" t="n">
        <v>92</v>
      </c>
      <c r="Q186" t="n">
        <v>596.67</v>
      </c>
      <c r="R186" t="n">
        <v>49.67</v>
      </c>
      <c r="S186" t="n">
        <v>26.8</v>
      </c>
      <c r="T186" t="n">
        <v>11328.27</v>
      </c>
      <c r="U186" t="n">
        <v>0.54</v>
      </c>
      <c r="V186" t="n">
        <v>0.89</v>
      </c>
      <c r="W186" t="n">
        <v>0.17</v>
      </c>
      <c r="X186" t="n">
        <v>0.73</v>
      </c>
      <c r="Y186" t="n">
        <v>1</v>
      </c>
      <c r="Z186" t="n">
        <v>10</v>
      </c>
    </row>
    <row r="187">
      <c r="A187" t="n">
        <v>4</v>
      </c>
      <c r="B187" t="n">
        <v>70</v>
      </c>
      <c r="C187" t="inlineStr">
        <is>
          <t xml:space="preserve">CONCLUIDO	</t>
        </is>
      </c>
      <c r="D187" t="n">
        <v>8.367000000000001</v>
      </c>
      <c r="E187" t="n">
        <v>11.95</v>
      </c>
      <c r="F187" t="n">
        <v>8.710000000000001</v>
      </c>
      <c r="G187" t="n">
        <v>14.94</v>
      </c>
      <c r="H187" t="n">
        <v>0.25</v>
      </c>
      <c r="I187" t="n">
        <v>35</v>
      </c>
      <c r="J187" t="n">
        <v>143.17</v>
      </c>
      <c r="K187" t="n">
        <v>47.83</v>
      </c>
      <c r="L187" t="n">
        <v>2</v>
      </c>
      <c r="M187" t="n">
        <v>33</v>
      </c>
      <c r="N187" t="n">
        <v>23.34</v>
      </c>
      <c r="O187" t="n">
        <v>17891.86</v>
      </c>
      <c r="P187" t="n">
        <v>92.76000000000001</v>
      </c>
      <c r="Q187" t="n">
        <v>596.63</v>
      </c>
      <c r="R187" t="n">
        <v>55.57</v>
      </c>
      <c r="S187" t="n">
        <v>26.8</v>
      </c>
      <c r="T187" t="n">
        <v>14295.52</v>
      </c>
      <c r="U187" t="n">
        <v>0.48</v>
      </c>
      <c r="V187" t="n">
        <v>0.88</v>
      </c>
      <c r="W187" t="n">
        <v>0.14</v>
      </c>
      <c r="X187" t="n">
        <v>0.86</v>
      </c>
      <c r="Y187" t="n">
        <v>1</v>
      </c>
      <c r="Z187" t="n">
        <v>10</v>
      </c>
    </row>
    <row r="188">
      <c r="A188" t="n">
        <v>5</v>
      </c>
      <c r="B188" t="n">
        <v>70</v>
      </c>
      <c r="C188" t="inlineStr">
        <is>
          <t xml:space="preserve">CONCLUIDO	</t>
        </is>
      </c>
      <c r="D188" t="n">
        <v>8.6593</v>
      </c>
      <c r="E188" t="n">
        <v>11.55</v>
      </c>
      <c r="F188" t="n">
        <v>8.449999999999999</v>
      </c>
      <c r="G188" t="n">
        <v>16.91</v>
      </c>
      <c r="H188" t="n">
        <v>0.28</v>
      </c>
      <c r="I188" t="n">
        <v>30</v>
      </c>
      <c r="J188" t="n">
        <v>143.51</v>
      </c>
      <c r="K188" t="n">
        <v>47.83</v>
      </c>
      <c r="L188" t="n">
        <v>2.25</v>
      </c>
      <c r="M188" t="n">
        <v>28</v>
      </c>
      <c r="N188" t="n">
        <v>23.44</v>
      </c>
      <c r="O188" t="n">
        <v>17934.06</v>
      </c>
      <c r="P188" t="n">
        <v>88.93000000000001</v>
      </c>
      <c r="Q188" t="n">
        <v>596.78</v>
      </c>
      <c r="R188" t="n">
        <v>46.14</v>
      </c>
      <c r="S188" t="n">
        <v>26.8</v>
      </c>
      <c r="T188" t="n">
        <v>9609.58</v>
      </c>
      <c r="U188" t="n">
        <v>0.58</v>
      </c>
      <c r="V188" t="n">
        <v>0.91</v>
      </c>
      <c r="W188" t="n">
        <v>0.15</v>
      </c>
      <c r="X188" t="n">
        <v>0.6</v>
      </c>
      <c r="Y188" t="n">
        <v>1</v>
      </c>
      <c r="Z188" t="n">
        <v>10</v>
      </c>
    </row>
    <row r="189">
      <c r="A189" t="n">
        <v>6</v>
      </c>
      <c r="B189" t="n">
        <v>70</v>
      </c>
      <c r="C189" t="inlineStr">
        <is>
          <t xml:space="preserve">CONCLUIDO	</t>
        </is>
      </c>
      <c r="D189" t="n">
        <v>8.817</v>
      </c>
      <c r="E189" t="n">
        <v>11.34</v>
      </c>
      <c r="F189" t="n">
        <v>8.359999999999999</v>
      </c>
      <c r="G189" t="n">
        <v>19.3</v>
      </c>
      <c r="H189" t="n">
        <v>0.31</v>
      </c>
      <c r="I189" t="n">
        <v>26</v>
      </c>
      <c r="J189" t="n">
        <v>143.86</v>
      </c>
      <c r="K189" t="n">
        <v>47.83</v>
      </c>
      <c r="L189" t="n">
        <v>2.5</v>
      </c>
      <c r="M189" t="n">
        <v>24</v>
      </c>
      <c r="N189" t="n">
        <v>23.53</v>
      </c>
      <c r="O189" t="n">
        <v>17976.29</v>
      </c>
      <c r="P189" t="n">
        <v>86.90000000000001</v>
      </c>
      <c r="Q189" t="n">
        <v>596.63</v>
      </c>
      <c r="R189" t="n">
        <v>43.34</v>
      </c>
      <c r="S189" t="n">
        <v>26.8</v>
      </c>
      <c r="T189" t="n">
        <v>8226.780000000001</v>
      </c>
      <c r="U189" t="n">
        <v>0.62</v>
      </c>
      <c r="V189" t="n">
        <v>0.92</v>
      </c>
      <c r="W189" t="n">
        <v>0.14</v>
      </c>
      <c r="X189" t="n">
        <v>0.51</v>
      </c>
      <c r="Y189" t="n">
        <v>1</v>
      </c>
      <c r="Z189" t="n">
        <v>10</v>
      </c>
    </row>
    <row r="190">
      <c r="A190" t="n">
        <v>7</v>
      </c>
      <c r="B190" t="n">
        <v>70</v>
      </c>
      <c r="C190" t="inlineStr">
        <is>
          <t xml:space="preserve">CONCLUIDO	</t>
        </is>
      </c>
      <c r="D190" t="n">
        <v>8.896800000000001</v>
      </c>
      <c r="E190" t="n">
        <v>11.24</v>
      </c>
      <c r="F190" t="n">
        <v>8.32</v>
      </c>
      <c r="G190" t="n">
        <v>20.8</v>
      </c>
      <c r="H190" t="n">
        <v>0.34</v>
      </c>
      <c r="I190" t="n">
        <v>24</v>
      </c>
      <c r="J190" t="n">
        <v>144.2</v>
      </c>
      <c r="K190" t="n">
        <v>47.83</v>
      </c>
      <c r="L190" t="n">
        <v>2.75</v>
      </c>
      <c r="M190" t="n">
        <v>22</v>
      </c>
      <c r="N190" t="n">
        <v>23.62</v>
      </c>
      <c r="O190" t="n">
        <v>18018.55</v>
      </c>
      <c r="P190" t="n">
        <v>85.54000000000001</v>
      </c>
      <c r="Q190" t="n">
        <v>596.72</v>
      </c>
      <c r="R190" t="n">
        <v>41.72</v>
      </c>
      <c r="S190" t="n">
        <v>26.8</v>
      </c>
      <c r="T190" t="n">
        <v>7428.86</v>
      </c>
      <c r="U190" t="n">
        <v>0.64</v>
      </c>
      <c r="V190" t="n">
        <v>0.92</v>
      </c>
      <c r="W190" t="n">
        <v>0.15</v>
      </c>
      <c r="X190" t="n">
        <v>0.46</v>
      </c>
      <c r="Y190" t="n">
        <v>1</v>
      </c>
      <c r="Z190" t="n">
        <v>10</v>
      </c>
    </row>
    <row r="191">
      <c r="A191" t="n">
        <v>8</v>
      </c>
      <c r="B191" t="n">
        <v>70</v>
      </c>
      <c r="C191" t="inlineStr">
        <is>
          <t xml:space="preserve">CONCLUIDO	</t>
        </is>
      </c>
      <c r="D191" t="n">
        <v>8.970599999999999</v>
      </c>
      <c r="E191" t="n">
        <v>11.15</v>
      </c>
      <c r="F191" t="n">
        <v>8.279999999999999</v>
      </c>
      <c r="G191" t="n">
        <v>22.59</v>
      </c>
      <c r="H191" t="n">
        <v>0.37</v>
      </c>
      <c r="I191" t="n">
        <v>22</v>
      </c>
      <c r="J191" t="n">
        <v>144.54</v>
      </c>
      <c r="K191" t="n">
        <v>47.83</v>
      </c>
      <c r="L191" t="n">
        <v>3</v>
      </c>
      <c r="M191" t="n">
        <v>20</v>
      </c>
      <c r="N191" t="n">
        <v>23.71</v>
      </c>
      <c r="O191" t="n">
        <v>18060.85</v>
      </c>
      <c r="P191" t="n">
        <v>84.38</v>
      </c>
      <c r="Q191" t="n">
        <v>596.65</v>
      </c>
      <c r="R191" t="n">
        <v>40.57</v>
      </c>
      <c r="S191" t="n">
        <v>26.8</v>
      </c>
      <c r="T191" t="n">
        <v>6865.17</v>
      </c>
      <c r="U191" t="n">
        <v>0.66</v>
      </c>
      <c r="V191" t="n">
        <v>0.93</v>
      </c>
      <c r="W191" t="n">
        <v>0.15</v>
      </c>
      <c r="X191" t="n">
        <v>0.43</v>
      </c>
      <c r="Y191" t="n">
        <v>1</v>
      </c>
      <c r="Z191" t="n">
        <v>10</v>
      </c>
    </row>
    <row r="192">
      <c r="A192" t="n">
        <v>9</v>
      </c>
      <c r="B192" t="n">
        <v>70</v>
      </c>
      <c r="C192" t="inlineStr">
        <is>
          <t xml:space="preserve">CONCLUIDO	</t>
        </is>
      </c>
      <c r="D192" t="n">
        <v>9.0589</v>
      </c>
      <c r="E192" t="n">
        <v>11.04</v>
      </c>
      <c r="F192" t="n">
        <v>8.23</v>
      </c>
      <c r="G192" t="n">
        <v>24.7</v>
      </c>
      <c r="H192" t="n">
        <v>0.4</v>
      </c>
      <c r="I192" t="n">
        <v>20</v>
      </c>
      <c r="J192" t="n">
        <v>144.89</v>
      </c>
      <c r="K192" t="n">
        <v>47.83</v>
      </c>
      <c r="L192" t="n">
        <v>3.25</v>
      </c>
      <c r="M192" t="n">
        <v>18</v>
      </c>
      <c r="N192" t="n">
        <v>23.81</v>
      </c>
      <c r="O192" t="n">
        <v>18103.18</v>
      </c>
      <c r="P192" t="n">
        <v>82.70999999999999</v>
      </c>
      <c r="Q192" t="n">
        <v>596.7</v>
      </c>
      <c r="R192" t="n">
        <v>39.05</v>
      </c>
      <c r="S192" t="n">
        <v>26.8</v>
      </c>
      <c r="T192" t="n">
        <v>6113.16</v>
      </c>
      <c r="U192" t="n">
        <v>0.6899999999999999</v>
      </c>
      <c r="V192" t="n">
        <v>0.93</v>
      </c>
      <c r="W192" t="n">
        <v>0.14</v>
      </c>
      <c r="X192" t="n">
        <v>0.38</v>
      </c>
      <c r="Y192" t="n">
        <v>1</v>
      </c>
      <c r="Z192" t="n">
        <v>10</v>
      </c>
    </row>
    <row r="193">
      <c r="A193" t="n">
        <v>10</v>
      </c>
      <c r="B193" t="n">
        <v>70</v>
      </c>
      <c r="C193" t="inlineStr">
        <is>
          <t xml:space="preserve">CONCLUIDO	</t>
        </is>
      </c>
      <c r="D193" t="n">
        <v>9.1172</v>
      </c>
      <c r="E193" t="n">
        <v>10.97</v>
      </c>
      <c r="F193" t="n">
        <v>8.220000000000001</v>
      </c>
      <c r="G193" t="n">
        <v>27.4</v>
      </c>
      <c r="H193" t="n">
        <v>0.43</v>
      </c>
      <c r="I193" t="n">
        <v>18</v>
      </c>
      <c r="J193" t="n">
        <v>145.23</v>
      </c>
      <c r="K193" t="n">
        <v>47.83</v>
      </c>
      <c r="L193" t="n">
        <v>3.5</v>
      </c>
      <c r="M193" t="n">
        <v>16</v>
      </c>
      <c r="N193" t="n">
        <v>23.9</v>
      </c>
      <c r="O193" t="n">
        <v>18145.54</v>
      </c>
      <c r="P193" t="n">
        <v>81.59</v>
      </c>
      <c r="Q193" t="n">
        <v>596.66</v>
      </c>
      <c r="R193" t="n">
        <v>39.16</v>
      </c>
      <c r="S193" t="n">
        <v>26.8</v>
      </c>
      <c r="T193" t="n">
        <v>6178.93</v>
      </c>
      <c r="U193" t="n">
        <v>0.68</v>
      </c>
      <c r="V193" t="n">
        <v>0.93</v>
      </c>
      <c r="W193" t="n">
        <v>0.13</v>
      </c>
      <c r="X193" t="n">
        <v>0.37</v>
      </c>
      <c r="Y193" t="n">
        <v>1</v>
      </c>
      <c r="Z193" t="n">
        <v>10</v>
      </c>
    </row>
    <row r="194">
      <c r="A194" t="n">
        <v>11</v>
      </c>
      <c r="B194" t="n">
        <v>70</v>
      </c>
      <c r="C194" t="inlineStr">
        <is>
          <t xml:space="preserve">CONCLUIDO	</t>
        </is>
      </c>
      <c r="D194" t="n">
        <v>9.1617</v>
      </c>
      <c r="E194" t="n">
        <v>10.92</v>
      </c>
      <c r="F194" t="n">
        <v>8.199999999999999</v>
      </c>
      <c r="G194" t="n">
        <v>28.93</v>
      </c>
      <c r="H194" t="n">
        <v>0.46</v>
      </c>
      <c r="I194" t="n">
        <v>17</v>
      </c>
      <c r="J194" t="n">
        <v>145.57</v>
      </c>
      <c r="K194" t="n">
        <v>47.83</v>
      </c>
      <c r="L194" t="n">
        <v>3.75</v>
      </c>
      <c r="M194" t="n">
        <v>15</v>
      </c>
      <c r="N194" t="n">
        <v>23.99</v>
      </c>
      <c r="O194" t="n">
        <v>18187.93</v>
      </c>
      <c r="P194" t="n">
        <v>80.34999999999999</v>
      </c>
      <c r="Q194" t="n">
        <v>596.63</v>
      </c>
      <c r="R194" t="n">
        <v>37.97</v>
      </c>
      <c r="S194" t="n">
        <v>26.8</v>
      </c>
      <c r="T194" t="n">
        <v>5585.68</v>
      </c>
      <c r="U194" t="n">
        <v>0.71</v>
      </c>
      <c r="V194" t="n">
        <v>0.9399999999999999</v>
      </c>
      <c r="W194" t="n">
        <v>0.14</v>
      </c>
      <c r="X194" t="n">
        <v>0.34</v>
      </c>
      <c r="Y194" t="n">
        <v>1</v>
      </c>
      <c r="Z194" t="n">
        <v>10</v>
      </c>
    </row>
    <row r="195">
      <c r="A195" t="n">
        <v>12</v>
      </c>
      <c r="B195" t="n">
        <v>70</v>
      </c>
      <c r="C195" t="inlineStr">
        <is>
          <t xml:space="preserve">CONCLUIDO	</t>
        </is>
      </c>
      <c r="D195" t="n">
        <v>9.214499999999999</v>
      </c>
      <c r="E195" t="n">
        <v>10.85</v>
      </c>
      <c r="F195" t="n">
        <v>8.16</v>
      </c>
      <c r="G195" t="n">
        <v>30.61</v>
      </c>
      <c r="H195" t="n">
        <v>0.49</v>
      </c>
      <c r="I195" t="n">
        <v>16</v>
      </c>
      <c r="J195" t="n">
        <v>145.92</v>
      </c>
      <c r="K195" t="n">
        <v>47.83</v>
      </c>
      <c r="L195" t="n">
        <v>4</v>
      </c>
      <c r="M195" t="n">
        <v>14</v>
      </c>
      <c r="N195" t="n">
        <v>24.09</v>
      </c>
      <c r="O195" t="n">
        <v>18230.35</v>
      </c>
      <c r="P195" t="n">
        <v>78.90000000000001</v>
      </c>
      <c r="Q195" t="n">
        <v>596.67</v>
      </c>
      <c r="R195" t="n">
        <v>37.04</v>
      </c>
      <c r="S195" t="n">
        <v>26.8</v>
      </c>
      <c r="T195" t="n">
        <v>5128.29</v>
      </c>
      <c r="U195" t="n">
        <v>0.72</v>
      </c>
      <c r="V195" t="n">
        <v>0.9399999999999999</v>
      </c>
      <c r="W195" t="n">
        <v>0.13</v>
      </c>
      <c r="X195" t="n">
        <v>0.31</v>
      </c>
      <c r="Y195" t="n">
        <v>1</v>
      </c>
      <c r="Z195" t="n">
        <v>10</v>
      </c>
    </row>
    <row r="196">
      <c r="A196" t="n">
        <v>13</v>
      </c>
      <c r="B196" t="n">
        <v>70</v>
      </c>
      <c r="C196" t="inlineStr">
        <is>
          <t xml:space="preserve">CONCLUIDO	</t>
        </is>
      </c>
      <c r="D196" t="n">
        <v>9.305199999999999</v>
      </c>
      <c r="E196" t="n">
        <v>10.75</v>
      </c>
      <c r="F196" t="n">
        <v>8.109999999999999</v>
      </c>
      <c r="G196" t="n">
        <v>34.77</v>
      </c>
      <c r="H196" t="n">
        <v>0.51</v>
      </c>
      <c r="I196" t="n">
        <v>14</v>
      </c>
      <c r="J196" t="n">
        <v>146.26</v>
      </c>
      <c r="K196" t="n">
        <v>47.83</v>
      </c>
      <c r="L196" t="n">
        <v>4.25</v>
      </c>
      <c r="M196" t="n">
        <v>12</v>
      </c>
      <c r="N196" t="n">
        <v>24.18</v>
      </c>
      <c r="O196" t="n">
        <v>18272.81</v>
      </c>
      <c r="P196" t="n">
        <v>77.18000000000001</v>
      </c>
      <c r="Q196" t="n">
        <v>596.61</v>
      </c>
      <c r="R196" t="n">
        <v>35.39</v>
      </c>
      <c r="S196" t="n">
        <v>26.8</v>
      </c>
      <c r="T196" t="n">
        <v>4311.86</v>
      </c>
      <c r="U196" t="n">
        <v>0.76</v>
      </c>
      <c r="V196" t="n">
        <v>0.95</v>
      </c>
      <c r="W196" t="n">
        <v>0.13</v>
      </c>
      <c r="X196" t="n">
        <v>0.26</v>
      </c>
      <c r="Y196" t="n">
        <v>1</v>
      </c>
      <c r="Z196" t="n">
        <v>10</v>
      </c>
    </row>
    <row r="197">
      <c r="A197" t="n">
        <v>14</v>
      </c>
      <c r="B197" t="n">
        <v>70</v>
      </c>
      <c r="C197" t="inlineStr">
        <is>
          <t xml:space="preserve">CONCLUIDO	</t>
        </is>
      </c>
      <c r="D197" t="n">
        <v>9.351900000000001</v>
      </c>
      <c r="E197" t="n">
        <v>10.69</v>
      </c>
      <c r="F197" t="n">
        <v>8.09</v>
      </c>
      <c r="G197" t="n">
        <v>37.33</v>
      </c>
      <c r="H197" t="n">
        <v>0.54</v>
      </c>
      <c r="I197" t="n">
        <v>13</v>
      </c>
      <c r="J197" t="n">
        <v>146.61</v>
      </c>
      <c r="K197" t="n">
        <v>47.83</v>
      </c>
      <c r="L197" t="n">
        <v>4.5</v>
      </c>
      <c r="M197" t="n">
        <v>11</v>
      </c>
      <c r="N197" t="n">
        <v>24.28</v>
      </c>
      <c r="O197" t="n">
        <v>18315.3</v>
      </c>
      <c r="P197" t="n">
        <v>75.43000000000001</v>
      </c>
      <c r="Q197" t="n">
        <v>596.61</v>
      </c>
      <c r="R197" t="n">
        <v>34.58</v>
      </c>
      <c r="S197" t="n">
        <v>26.8</v>
      </c>
      <c r="T197" t="n">
        <v>3913.95</v>
      </c>
      <c r="U197" t="n">
        <v>0.77</v>
      </c>
      <c r="V197" t="n">
        <v>0.95</v>
      </c>
      <c r="W197" t="n">
        <v>0.13</v>
      </c>
      <c r="X197" t="n">
        <v>0.24</v>
      </c>
      <c r="Y197" t="n">
        <v>1</v>
      </c>
      <c r="Z197" t="n">
        <v>10</v>
      </c>
    </row>
    <row r="198">
      <c r="A198" t="n">
        <v>15</v>
      </c>
      <c r="B198" t="n">
        <v>70</v>
      </c>
      <c r="C198" t="inlineStr">
        <is>
          <t xml:space="preserve">CONCLUIDO	</t>
        </is>
      </c>
      <c r="D198" t="n">
        <v>9.3772</v>
      </c>
      <c r="E198" t="n">
        <v>10.66</v>
      </c>
      <c r="F198" t="n">
        <v>8.06</v>
      </c>
      <c r="G198" t="n">
        <v>37.2</v>
      </c>
      <c r="H198" t="n">
        <v>0.57</v>
      </c>
      <c r="I198" t="n">
        <v>13</v>
      </c>
      <c r="J198" t="n">
        <v>146.95</v>
      </c>
      <c r="K198" t="n">
        <v>47.83</v>
      </c>
      <c r="L198" t="n">
        <v>4.75</v>
      </c>
      <c r="M198" t="n">
        <v>11</v>
      </c>
      <c r="N198" t="n">
        <v>24.37</v>
      </c>
      <c r="O198" t="n">
        <v>18357.82</v>
      </c>
      <c r="P198" t="n">
        <v>74.34999999999999</v>
      </c>
      <c r="Q198" t="n">
        <v>596.61</v>
      </c>
      <c r="R198" t="n">
        <v>33.8</v>
      </c>
      <c r="S198" t="n">
        <v>26.8</v>
      </c>
      <c r="T198" t="n">
        <v>3523.18</v>
      </c>
      <c r="U198" t="n">
        <v>0.79</v>
      </c>
      <c r="V198" t="n">
        <v>0.95</v>
      </c>
      <c r="W198" t="n">
        <v>0.12</v>
      </c>
      <c r="X198" t="n">
        <v>0.21</v>
      </c>
      <c r="Y198" t="n">
        <v>1</v>
      </c>
      <c r="Z198" t="n">
        <v>10</v>
      </c>
    </row>
    <row r="199">
      <c r="A199" t="n">
        <v>16</v>
      </c>
      <c r="B199" t="n">
        <v>70</v>
      </c>
      <c r="C199" t="inlineStr">
        <is>
          <t xml:space="preserve">CONCLUIDO	</t>
        </is>
      </c>
      <c r="D199" t="n">
        <v>9.3933</v>
      </c>
      <c r="E199" t="n">
        <v>10.65</v>
      </c>
      <c r="F199" t="n">
        <v>8.07</v>
      </c>
      <c r="G199" t="n">
        <v>40.35</v>
      </c>
      <c r="H199" t="n">
        <v>0.6</v>
      </c>
      <c r="I199" t="n">
        <v>12</v>
      </c>
      <c r="J199" t="n">
        <v>147.3</v>
      </c>
      <c r="K199" t="n">
        <v>47.83</v>
      </c>
      <c r="L199" t="n">
        <v>5</v>
      </c>
      <c r="M199" t="n">
        <v>10</v>
      </c>
      <c r="N199" t="n">
        <v>24.47</v>
      </c>
      <c r="O199" t="n">
        <v>18400.38</v>
      </c>
      <c r="P199" t="n">
        <v>73.5</v>
      </c>
      <c r="Q199" t="n">
        <v>596.61</v>
      </c>
      <c r="R199" t="n">
        <v>34.15</v>
      </c>
      <c r="S199" t="n">
        <v>26.8</v>
      </c>
      <c r="T199" t="n">
        <v>3701.69</v>
      </c>
      <c r="U199" t="n">
        <v>0.78</v>
      </c>
      <c r="V199" t="n">
        <v>0.95</v>
      </c>
      <c r="W199" t="n">
        <v>0.13</v>
      </c>
      <c r="X199" t="n">
        <v>0.22</v>
      </c>
      <c r="Y199" t="n">
        <v>1</v>
      </c>
      <c r="Z199" t="n">
        <v>10</v>
      </c>
    </row>
    <row r="200">
      <c r="A200" t="n">
        <v>17</v>
      </c>
      <c r="B200" t="n">
        <v>70</v>
      </c>
      <c r="C200" t="inlineStr">
        <is>
          <t xml:space="preserve">CONCLUIDO	</t>
        </is>
      </c>
      <c r="D200" t="n">
        <v>9.4298</v>
      </c>
      <c r="E200" t="n">
        <v>10.6</v>
      </c>
      <c r="F200" t="n">
        <v>8.06</v>
      </c>
      <c r="G200" t="n">
        <v>43.96</v>
      </c>
      <c r="H200" t="n">
        <v>0.63</v>
      </c>
      <c r="I200" t="n">
        <v>11</v>
      </c>
      <c r="J200" t="n">
        <v>147.64</v>
      </c>
      <c r="K200" t="n">
        <v>47.83</v>
      </c>
      <c r="L200" t="n">
        <v>5.25</v>
      </c>
      <c r="M200" t="n">
        <v>9</v>
      </c>
      <c r="N200" t="n">
        <v>24.56</v>
      </c>
      <c r="O200" t="n">
        <v>18442.97</v>
      </c>
      <c r="P200" t="n">
        <v>72.09999999999999</v>
      </c>
      <c r="Q200" t="n">
        <v>596.62</v>
      </c>
      <c r="R200" t="n">
        <v>33.59</v>
      </c>
      <c r="S200" t="n">
        <v>26.8</v>
      </c>
      <c r="T200" t="n">
        <v>3429.1</v>
      </c>
      <c r="U200" t="n">
        <v>0.8</v>
      </c>
      <c r="V200" t="n">
        <v>0.95</v>
      </c>
      <c r="W200" t="n">
        <v>0.13</v>
      </c>
      <c r="X200" t="n">
        <v>0.21</v>
      </c>
      <c r="Y200" t="n">
        <v>1</v>
      </c>
      <c r="Z200" t="n">
        <v>10</v>
      </c>
    </row>
    <row r="201">
      <c r="A201" t="n">
        <v>18</v>
      </c>
      <c r="B201" t="n">
        <v>70</v>
      </c>
      <c r="C201" t="inlineStr">
        <is>
          <t xml:space="preserve">CONCLUIDO	</t>
        </is>
      </c>
      <c r="D201" t="n">
        <v>9.4221</v>
      </c>
      <c r="E201" t="n">
        <v>10.61</v>
      </c>
      <c r="F201" t="n">
        <v>8.07</v>
      </c>
      <c r="G201" t="n">
        <v>44</v>
      </c>
      <c r="H201" t="n">
        <v>0.66</v>
      </c>
      <c r="I201" t="n">
        <v>11</v>
      </c>
      <c r="J201" t="n">
        <v>147.99</v>
      </c>
      <c r="K201" t="n">
        <v>47.83</v>
      </c>
      <c r="L201" t="n">
        <v>5.5</v>
      </c>
      <c r="M201" t="n">
        <v>8</v>
      </c>
      <c r="N201" t="n">
        <v>24.66</v>
      </c>
      <c r="O201" t="n">
        <v>18485.59</v>
      </c>
      <c r="P201" t="n">
        <v>71.3</v>
      </c>
      <c r="Q201" t="n">
        <v>596.63</v>
      </c>
      <c r="R201" t="n">
        <v>33.86</v>
      </c>
      <c r="S201" t="n">
        <v>26.8</v>
      </c>
      <c r="T201" t="n">
        <v>3565.1</v>
      </c>
      <c r="U201" t="n">
        <v>0.79</v>
      </c>
      <c r="V201" t="n">
        <v>0.95</v>
      </c>
      <c r="W201" t="n">
        <v>0.13</v>
      </c>
      <c r="X201" t="n">
        <v>0.21</v>
      </c>
      <c r="Y201" t="n">
        <v>1</v>
      </c>
      <c r="Z201" t="n">
        <v>10</v>
      </c>
    </row>
    <row r="202">
      <c r="A202" t="n">
        <v>19</v>
      </c>
      <c r="B202" t="n">
        <v>70</v>
      </c>
      <c r="C202" t="inlineStr">
        <is>
          <t xml:space="preserve">CONCLUIDO	</t>
        </is>
      </c>
      <c r="D202" t="n">
        <v>9.4732</v>
      </c>
      <c r="E202" t="n">
        <v>10.56</v>
      </c>
      <c r="F202" t="n">
        <v>8.039999999999999</v>
      </c>
      <c r="G202" t="n">
        <v>48.23</v>
      </c>
      <c r="H202" t="n">
        <v>0.6899999999999999</v>
      </c>
      <c r="I202" t="n">
        <v>10</v>
      </c>
      <c r="J202" t="n">
        <v>148.33</v>
      </c>
      <c r="K202" t="n">
        <v>47.83</v>
      </c>
      <c r="L202" t="n">
        <v>5.75</v>
      </c>
      <c r="M202" t="n">
        <v>4</v>
      </c>
      <c r="N202" t="n">
        <v>24.75</v>
      </c>
      <c r="O202" t="n">
        <v>18528.25</v>
      </c>
      <c r="P202" t="n">
        <v>69.88</v>
      </c>
      <c r="Q202" t="n">
        <v>596.63</v>
      </c>
      <c r="R202" t="n">
        <v>32.85</v>
      </c>
      <c r="S202" t="n">
        <v>26.8</v>
      </c>
      <c r="T202" t="n">
        <v>3064.62</v>
      </c>
      <c r="U202" t="n">
        <v>0.82</v>
      </c>
      <c r="V202" t="n">
        <v>0.95</v>
      </c>
      <c r="W202" t="n">
        <v>0.13</v>
      </c>
      <c r="X202" t="n">
        <v>0.19</v>
      </c>
      <c r="Y202" t="n">
        <v>1</v>
      </c>
      <c r="Z202" t="n">
        <v>10</v>
      </c>
    </row>
    <row r="203">
      <c r="A203" t="n">
        <v>20</v>
      </c>
      <c r="B203" t="n">
        <v>70</v>
      </c>
      <c r="C203" t="inlineStr">
        <is>
          <t xml:space="preserve">CONCLUIDO	</t>
        </is>
      </c>
      <c r="D203" t="n">
        <v>9.4922</v>
      </c>
      <c r="E203" t="n">
        <v>10.54</v>
      </c>
      <c r="F203" t="n">
        <v>8.02</v>
      </c>
      <c r="G203" t="n">
        <v>48.11</v>
      </c>
      <c r="H203" t="n">
        <v>0.71</v>
      </c>
      <c r="I203" t="n">
        <v>10</v>
      </c>
      <c r="J203" t="n">
        <v>148.68</v>
      </c>
      <c r="K203" t="n">
        <v>47.83</v>
      </c>
      <c r="L203" t="n">
        <v>6</v>
      </c>
      <c r="M203" t="n">
        <v>1</v>
      </c>
      <c r="N203" t="n">
        <v>24.85</v>
      </c>
      <c r="O203" t="n">
        <v>18570.94</v>
      </c>
      <c r="P203" t="n">
        <v>69.43000000000001</v>
      </c>
      <c r="Q203" t="n">
        <v>596.63</v>
      </c>
      <c r="R203" t="n">
        <v>31.98</v>
      </c>
      <c r="S203" t="n">
        <v>26.8</v>
      </c>
      <c r="T203" t="n">
        <v>2629.11</v>
      </c>
      <c r="U203" t="n">
        <v>0.84</v>
      </c>
      <c r="V203" t="n">
        <v>0.96</v>
      </c>
      <c r="W203" t="n">
        <v>0.13</v>
      </c>
      <c r="X203" t="n">
        <v>0.16</v>
      </c>
      <c r="Y203" t="n">
        <v>1</v>
      </c>
      <c r="Z203" t="n">
        <v>10</v>
      </c>
    </row>
    <row r="204">
      <c r="A204" t="n">
        <v>21</v>
      </c>
      <c r="B204" t="n">
        <v>70</v>
      </c>
      <c r="C204" t="inlineStr">
        <is>
          <t xml:space="preserve">CONCLUIDO	</t>
        </is>
      </c>
      <c r="D204" t="n">
        <v>9.4879</v>
      </c>
      <c r="E204" t="n">
        <v>10.54</v>
      </c>
      <c r="F204" t="n">
        <v>8.02</v>
      </c>
      <c r="G204" t="n">
        <v>48.13</v>
      </c>
      <c r="H204" t="n">
        <v>0.74</v>
      </c>
      <c r="I204" t="n">
        <v>10</v>
      </c>
      <c r="J204" t="n">
        <v>149.02</v>
      </c>
      <c r="K204" t="n">
        <v>47.83</v>
      </c>
      <c r="L204" t="n">
        <v>6.25</v>
      </c>
      <c r="M204" t="n">
        <v>0</v>
      </c>
      <c r="N204" t="n">
        <v>24.95</v>
      </c>
      <c r="O204" t="n">
        <v>18613.66</v>
      </c>
      <c r="P204" t="n">
        <v>69.48999999999999</v>
      </c>
      <c r="Q204" t="n">
        <v>596.63</v>
      </c>
      <c r="R204" t="n">
        <v>32.07</v>
      </c>
      <c r="S204" t="n">
        <v>26.8</v>
      </c>
      <c r="T204" t="n">
        <v>2674.05</v>
      </c>
      <c r="U204" t="n">
        <v>0.84</v>
      </c>
      <c r="V204" t="n">
        <v>0.96</v>
      </c>
      <c r="W204" t="n">
        <v>0.14</v>
      </c>
      <c r="X204" t="n">
        <v>0.17</v>
      </c>
      <c r="Y204" t="n">
        <v>1</v>
      </c>
      <c r="Z204" t="n">
        <v>10</v>
      </c>
    </row>
    <row r="205">
      <c r="A205" t="n">
        <v>0</v>
      </c>
      <c r="B205" t="n">
        <v>90</v>
      </c>
      <c r="C205" t="inlineStr">
        <is>
          <t xml:space="preserve">CONCLUIDO	</t>
        </is>
      </c>
      <c r="D205" t="n">
        <v>6.5136</v>
      </c>
      <c r="E205" t="n">
        <v>15.35</v>
      </c>
      <c r="F205" t="n">
        <v>9.699999999999999</v>
      </c>
      <c r="G205" t="n">
        <v>6.39</v>
      </c>
      <c r="H205" t="n">
        <v>0.1</v>
      </c>
      <c r="I205" t="n">
        <v>91</v>
      </c>
      <c r="J205" t="n">
        <v>176.73</v>
      </c>
      <c r="K205" t="n">
        <v>52.44</v>
      </c>
      <c r="L205" t="n">
        <v>1</v>
      </c>
      <c r="M205" t="n">
        <v>89</v>
      </c>
      <c r="N205" t="n">
        <v>33.29</v>
      </c>
      <c r="O205" t="n">
        <v>22031.19</v>
      </c>
      <c r="P205" t="n">
        <v>124.69</v>
      </c>
      <c r="Q205" t="n">
        <v>596.6900000000001</v>
      </c>
      <c r="R205" t="n">
        <v>85</v>
      </c>
      <c r="S205" t="n">
        <v>26.8</v>
      </c>
      <c r="T205" t="n">
        <v>28732.24</v>
      </c>
      <c r="U205" t="n">
        <v>0.32</v>
      </c>
      <c r="V205" t="n">
        <v>0.79</v>
      </c>
      <c r="W205" t="n">
        <v>0.25</v>
      </c>
      <c r="X205" t="n">
        <v>1.84</v>
      </c>
      <c r="Y205" t="n">
        <v>1</v>
      </c>
      <c r="Z205" t="n">
        <v>10</v>
      </c>
    </row>
    <row r="206">
      <c r="A206" t="n">
        <v>1</v>
      </c>
      <c r="B206" t="n">
        <v>90</v>
      </c>
      <c r="C206" t="inlineStr">
        <is>
          <t xml:space="preserve">CONCLUIDO	</t>
        </is>
      </c>
      <c r="D206" t="n">
        <v>7.0823</v>
      </c>
      <c r="E206" t="n">
        <v>14.12</v>
      </c>
      <c r="F206" t="n">
        <v>9.25</v>
      </c>
      <c r="G206" t="n">
        <v>8.039999999999999</v>
      </c>
      <c r="H206" t="n">
        <v>0.13</v>
      </c>
      <c r="I206" t="n">
        <v>69</v>
      </c>
      <c r="J206" t="n">
        <v>177.1</v>
      </c>
      <c r="K206" t="n">
        <v>52.44</v>
      </c>
      <c r="L206" t="n">
        <v>1.25</v>
      </c>
      <c r="M206" t="n">
        <v>67</v>
      </c>
      <c r="N206" t="n">
        <v>33.41</v>
      </c>
      <c r="O206" t="n">
        <v>22076.81</v>
      </c>
      <c r="P206" t="n">
        <v>118.16</v>
      </c>
      <c r="Q206" t="n">
        <v>596.84</v>
      </c>
      <c r="R206" t="n">
        <v>70.70999999999999</v>
      </c>
      <c r="S206" t="n">
        <v>26.8</v>
      </c>
      <c r="T206" t="n">
        <v>21697.24</v>
      </c>
      <c r="U206" t="n">
        <v>0.38</v>
      </c>
      <c r="V206" t="n">
        <v>0.83</v>
      </c>
      <c r="W206" t="n">
        <v>0.22</v>
      </c>
      <c r="X206" t="n">
        <v>1.39</v>
      </c>
      <c r="Y206" t="n">
        <v>1</v>
      </c>
      <c r="Z206" t="n">
        <v>10</v>
      </c>
    </row>
    <row r="207">
      <c r="A207" t="n">
        <v>2</v>
      </c>
      <c r="B207" t="n">
        <v>90</v>
      </c>
      <c r="C207" t="inlineStr">
        <is>
          <t xml:space="preserve">CONCLUIDO	</t>
        </is>
      </c>
      <c r="D207" t="n">
        <v>7.474</v>
      </c>
      <c r="E207" t="n">
        <v>13.38</v>
      </c>
      <c r="F207" t="n">
        <v>8.970000000000001</v>
      </c>
      <c r="G207" t="n">
        <v>9.609999999999999</v>
      </c>
      <c r="H207" t="n">
        <v>0.15</v>
      </c>
      <c r="I207" t="n">
        <v>56</v>
      </c>
      <c r="J207" t="n">
        <v>177.47</v>
      </c>
      <c r="K207" t="n">
        <v>52.44</v>
      </c>
      <c r="L207" t="n">
        <v>1.5</v>
      </c>
      <c r="M207" t="n">
        <v>54</v>
      </c>
      <c r="N207" t="n">
        <v>33.53</v>
      </c>
      <c r="O207" t="n">
        <v>22122.46</v>
      </c>
      <c r="P207" t="n">
        <v>113.83</v>
      </c>
      <c r="Q207" t="n">
        <v>596.75</v>
      </c>
      <c r="R207" t="n">
        <v>61.91</v>
      </c>
      <c r="S207" t="n">
        <v>26.8</v>
      </c>
      <c r="T207" t="n">
        <v>17365.03</v>
      </c>
      <c r="U207" t="n">
        <v>0.43</v>
      </c>
      <c r="V207" t="n">
        <v>0.86</v>
      </c>
      <c r="W207" t="n">
        <v>0.2</v>
      </c>
      <c r="X207" t="n">
        <v>1.11</v>
      </c>
      <c r="Y207" t="n">
        <v>1</v>
      </c>
      <c r="Z207" t="n">
        <v>10</v>
      </c>
    </row>
    <row r="208">
      <c r="A208" t="n">
        <v>3</v>
      </c>
      <c r="B208" t="n">
        <v>90</v>
      </c>
      <c r="C208" t="inlineStr">
        <is>
          <t xml:space="preserve">CONCLUIDO	</t>
        </is>
      </c>
      <c r="D208" t="n">
        <v>7.768</v>
      </c>
      <c r="E208" t="n">
        <v>12.87</v>
      </c>
      <c r="F208" t="n">
        <v>8.779999999999999</v>
      </c>
      <c r="G208" t="n">
        <v>11.21</v>
      </c>
      <c r="H208" t="n">
        <v>0.17</v>
      </c>
      <c r="I208" t="n">
        <v>47</v>
      </c>
      <c r="J208" t="n">
        <v>177.84</v>
      </c>
      <c r="K208" t="n">
        <v>52.44</v>
      </c>
      <c r="L208" t="n">
        <v>1.75</v>
      </c>
      <c r="M208" t="n">
        <v>45</v>
      </c>
      <c r="N208" t="n">
        <v>33.65</v>
      </c>
      <c r="O208" t="n">
        <v>22168.15</v>
      </c>
      <c r="P208" t="n">
        <v>110.73</v>
      </c>
      <c r="Q208" t="n">
        <v>596.79</v>
      </c>
      <c r="R208" t="n">
        <v>56.17</v>
      </c>
      <c r="S208" t="n">
        <v>26.8</v>
      </c>
      <c r="T208" t="n">
        <v>14537.6</v>
      </c>
      <c r="U208" t="n">
        <v>0.48</v>
      </c>
      <c r="V208" t="n">
        <v>0.87</v>
      </c>
      <c r="W208" t="n">
        <v>0.18</v>
      </c>
      <c r="X208" t="n">
        <v>0.93</v>
      </c>
      <c r="Y208" t="n">
        <v>1</v>
      </c>
      <c r="Z208" t="n">
        <v>10</v>
      </c>
    </row>
    <row r="209">
      <c r="A209" t="n">
        <v>4</v>
      </c>
      <c r="B209" t="n">
        <v>90</v>
      </c>
      <c r="C209" t="inlineStr">
        <is>
          <t xml:space="preserve">CONCLUIDO	</t>
        </is>
      </c>
      <c r="D209" t="n">
        <v>8.0305</v>
      </c>
      <c r="E209" t="n">
        <v>12.45</v>
      </c>
      <c r="F209" t="n">
        <v>8.609999999999999</v>
      </c>
      <c r="G209" t="n">
        <v>12.91</v>
      </c>
      <c r="H209" t="n">
        <v>0.2</v>
      </c>
      <c r="I209" t="n">
        <v>40</v>
      </c>
      <c r="J209" t="n">
        <v>178.21</v>
      </c>
      <c r="K209" t="n">
        <v>52.44</v>
      </c>
      <c r="L209" t="n">
        <v>2</v>
      </c>
      <c r="M209" t="n">
        <v>38</v>
      </c>
      <c r="N209" t="n">
        <v>33.77</v>
      </c>
      <c r="O209" t="n">
        <v>22213.89</v>
      </c>
      <c r="P209" t="n">
        <v>107.87</v>
      </c>
      <c r="Q209" t="n">
        <v>596.6900000000001</v>
      </c>
      <c r="R209" t="n">
        <v>50.71</v>
      </c>
      <c r="S209" t="n">
        <v>26.8</v>
      </c>
      <c r="T209" t="n">
        <v>11842.14</v>
      </c>
      <c r="U209" t="n">
        <v>0.53</v>
      </c>
      <c r="V209" t="n">
        <v>0.89</v>
      </c>
      <c r="W209" t="n">
        <v>0.17</v>
      </c>
      <c r="X209" t="n">
        <v>0.76</v>
      </c>
      <c r="Y209" t="n">
        <v>1</v>
      </c>
      <c r="Z209" t="n">
        <v>10</v>
      </c>
    </row>
    <row r="210">
      <c r="A210" t="n">
        <v>5</v>
      </c>
      <c r="B210" t="n">
        <v>90</v>
      </c>
      <c r="C210" t="inlineStr">
        <is>
          <t xml:space="preserve">CONCLUIDO	</t>
        </is>
      </c>
      <c r="D210" t="n">
        <v>8.2348</v>
      </c>
      <c r="E210" t="n">
        <v>12.14</v>
      </c>
      <c r="F210" t="n">
        <v>8.48</v>
      </c>
      <c r="G210" t="n">
        <v>14.53</v>
      </c>
      <c r="H210" t="n">
        <v>0.22</v>
      </c>
      <c r="I210" t="n">
        <v>35</v>
      </c>
      <c r="J210" t="n">
        <v>178.59</v>
      </c>
      <c r="K210" t="n">
        <v>52.44</v>
      </c>
      <c r="L210" t="n">
        <v>2.25</v>
      </c>
      <c r="M210" t="n">
        <v>33</v>
      </c>
      <c r="N210" t="n">
        <v>33.89</v>
      </c>
      <c r="O210" t="n">
        <v>22259.66</v>
      </c>
      <c r="P210" t="n">
        <v>105.55</v>
      </c>
      <c r="Q210" t="n">
        <v>596.71</v>
      </c>
      <c r="R210" t="n">
        <v>47.2</v>
      </c>
      <c r="S210" t="n">
        <v>26.8</v>
      </c>
      <c r="T210" t="n">
        <v>10114.2</v>
      </c>
      <c r="U210" t="n">
        <v>0.57</v>
      </c>
      <c r="V210" t="n">
        <v>0.91</v>
      </c>
      <c r="W210" t="n">
        <v>0.14</v>
      </c>
      <c r="X210" t="n">
        <v>0.63</v>
      </c>
      <c r="Y210" t="n">
        <v>1</v>
      </c>
      <c r="Z210" t="n">
        <v>10</v>
      </c>
    </row>
    <row r="211">
      <c r="A211" t="n">
        <v>6</v>
      </c>
      <c r="B211" t="n">
        <v>90</v>
      </c>
      <c r="C211" t="inlineStr">
        <is>
          <t xml:space="preserve">CONCLUIDO	</t>
        </is>
      </c>
      <c r="D211" t="n">
        <v>8.283300000000001</v>
      </c>
      <c r="E211" t="n">
        <v>12.07</v>
      </c>
      <c r="F211" t="n">
        <v>8.51</v>
      </c>
      <c r="G211" t="n">
        <v>15.96</v>
      </c>
      <c r="H211" t="n">
        <v>0.25</v>
      </c>
      <c r="I211" t="n">
        <v>32</v>
      </c>
      <c r="J211" t="n">
        <v>178.96</v>
      </c>
      <c r="K211" t="n">
        <v>52.44</v>
      </c>
      <c r="L211" t="n">
        <v>2.5</v>
      </c>
      <c r="M211" t="n">
        <v>30</v>
      </c>
      <c r="N211" t="n">
        <v>34.02</v>
      </c>
      <c r="O211" t="n">
        <v>22305.48</v>
      </c>
      <c r="P211" t="n">
        <v>105.29</v>
      </c>
      <c r="Q211" t="n">
        <v>596.66</v>
      </c>
      <c r="R211" t="n">
        <v>48.02</v>
      </c>
      <c r="S211" t="n">
        <v>26.8</v>
      </c>
      <c r="T211" t="n">
        <v>10537.35</v>
      </c>
      <c r="U211" t="n">
        <v>0.5600000000000001</v>
      </c>
      <c r="V211" t="n">
        <v>0.9</v>
      </c>
      <c r="W211" t="n">
        <v>0.16</v>
      </c>
      <c r="X211" t="n">
        <v>0.66</v>
      </c>
      <c r="Y211" t="n">
        <v>1</v>
      </c>
      <c r="Z211" t="n">
        <v>10</v>
      </c>
    </row>
    <row r="212">
      <c r="A212" t="n">
        <v>7</v>
      </c>
      <c r="B212" t="n">
        <v>90</v>
      </c>
      <c r="C212" t="inlineStr">
        <is>
          <t xml:space="preserve">CONCLUIDO	</t>
        </is>
      </c>
      <c r="D212" t="n">
        <v>8.459</v>
      </c>
      <c r="E212" t="n">
        <v>11.82</v>
      </c>
      <c r="F212" t="n">
        <v>8.41</v>
      </c>
      <c r="G212" t="n">
        <v>18.01</v>
      </c>
      <c r="H212" t="n">
        <v>0.27</v>
      </c>
      <c r="I212" t="n">
        <v>28</v>
      </c>
      <c r="J212" t="n">
        <v>179.33</v>
      </c>
      <c r="K212" t="n">
        <v>52.44</v>
      </c>
      <c r="L212" t="n">
        <v>2.75</v>
      </c>
      <c r="M212" t="n">
        <v>26</v>
      </c>
      <c r="N212" t="n">
        <v>34.14</v>
      </c>
      <c r="O212" t="n">
        <v>22351.34</v>
      </c>
      <c r="P212" t="n">
        <v>103.42</v>
      </c>
      <c r="Q212" t="n">
        <v>596.73</v>
      </c>
      <c r="R212" t="n">
        <v>44.5</v>
      </c>
      <c r="S212" t="n">
        <v>26.8</v>
      </c>
      <c r="T212" t="n">
        <v>8796.6</v>
      </c>
      <c r="U212" t="n">
        <v>0.6</v>
      </c>
      <c r="V212" t="n">
        <v>0.91</v>
      </c>
      <c r="W212" t="n">
        <v>0.15</v>
      </c>
      <c r="X212" t="n">
        <v>0.55</v>
      </c>
      <c r="Y212" t="n">
        <v>1</v>
      </c>
      <c r="Z212" t="n">
        <v>10</v>
      </c>
    </row>
    <row r="213">
      <c r="A213" t="n">
        <v>8</v>
      </c>
      <c r="B213" t="n">
        <v>90</v>
      </c>
      <c r="C213" t="inlineStr">
        <is>
          <t xml:space="preserve">CONCLUIDO	</t>
        </is>
      </c>
      <c r="D213" t="n">
        <v>8.541499999999999</v>
      </c>
      <c r="E213" t="n">
        <v>11.71</v>
      </c>
      <c r="F213" t="n">
        <v>8.359999999999999</v>
      </c>
      <c r="G213" t="n">
        <v>19.3</v>
      </c>
      <c r="H213" t="n">
        <v>0.3</v>
      </c>
      <c r="I213" t="n">
        <v>26</v>
      </c>
      <c r="J213" t="n">
        <v>179.7</v>
      </c>
      <c r="K213" t="n">
        <v>52.44</v>
      </c>
      <c r="L213" t="n">
        <v>3</v>
      </c>
      <c r="M213" t="n">
        <v>24</v>
      </c>
      <c r="N213" t="n">
        <v>34.26</v>
      </c>
      <c r="O213" t="n">
        <v>22397.24</v>
      </c>
      <c r="P213" t="n">
        <v>102.09</v>
      </c>
      <c r="Q213" t="n">
        <v>596.66</v>
      </c>
      <c r="R213" t="n">
        <v>43.19</v>
      </c>
      <c r="S213" t="n">
        <v>26.8</v>
      </c>
      <c r="T213" t="n">
        <v>8151.45</v>
      </c>
      <c r="U213" t="n">
        <v>0.62</v>
      </c>
      <c r="V213" t="n">
        <v>0.92</v>
      </c>
      <c r="W213" t="n">
        <v>0.15</v>
      </c>
      <c r="X213" t="n">
        <v>0.51</v>
      </c>
      <c r="Y213" t="n">
        <v>1</v>
      </c>
      <c r="Z213" t="n">
        <v>10</v>
      </c>
    </row>
    <row r="214">
      <c r="A214" t="n">
        <v>9</v>
      </c>
      <c r="B214" t="n">
        <v>90</v>
      </c>
      <c r="C214" t="inlineStr">
        <is>
          <t xml:space="preserve">CONCLUIDO	</t>
        </is>
      </c>
      <c r="D214" t="n">
        <v>8.620900000000001</v>
      </c>
      <c r="E214" t="n">
        <v>11.6</v>
      </c>
      <c r="F214" t="n">
        <v>8.33</v>
      </c>
      <c r="G214" t="n">
        <v>20.81</v>
      </c>
      <c r="H214" t="n">
        <v>0.32</v>
      </c>
      <c r="I214" t="n">
        <v>24</v>
      </c>
      <c r="J214" t="n">
        <v>180.07</v>
      </c>
      <c r="K214" t="n">
        <v>52.44</v>
      </c>
      <c r="L214" t="n">
        <v>3.25</v>
      </c>
      <c r="M214" t="n">
        <v>22</v>
      </c>
      <c r="N214" t="n">
        <v>34.38</v>
      </c>
      <c r="O214" t="n">
        <v>22443.18</v>
      </c>
      <c r="P214" t="n">
        <v>100.85</v>
      </c>
      <c r="Q214" t="n">
        <v>596.65</v>
      </c>
      <c r="R214" t="n">
        <v>41.97</v>
      </c>
      <c r="S214" t="n">
        <v>26.8</v>
      </c>
      <c r="T214" t="n">
        <v>7555.43</v>
      </c>
      <c r="U214" t="n">
        <v>0.64</v>
      </c>
      <c r="V214" t="n">
        <v>0.92</v>
      </c>
      <c r="W214" t="n">
        <v>0.15</v>
      </c>
      <c r="X214" t="n">
        <v>0.47</v>
      </c>
      <c r="Y214" t="n">
        <v>1</v>
      </c>
      <c r="Z214" t="n">
        <v>10</v>
      </c>
    </row>
    <row r="215">
      <c r="A215" t="n">
        <v>10</v>
      </c>
      <c r="B215" t="n">
        <v>90</v>
      </c>
      <c r="C215" t="inlineStr">
        <is>
          <t xml:space="preserve">CONCLUIDO	</t>
        </is>
      </c>
      <c r="D215" t="n">
        <v>8.716100000000001</v>
      </c>
      <c r="E215" t="n">
        <v>11.47</v>
      </c>
      <c r="F215" t="n">
        <v>8.27</v>
      </c>
      <c r="G215" t="n">
        <v>22.56</v>
      </c>
      <c r="H215" t="n">
        <v>0.34</v>
      </c>
      <c r="I215" t="n">
        <v>22</v>
      </c>
      <c r="J215" t="n">
        <v>180.45</v>
      </c>
      <c r="K215" t="n">
        <v>52.44</v>
      </c>
      <c r="L215" t="n">
        <v>3.5</v>
      </c>
      <c r="M215" t="n">
        <v>20</v>
      </c>
      <c r="N215" t="n">
        <v>34.51</v>
      </c>
      <c r="O215" t="n">
        <v>22489.16</v>
      </c>
      <c r="P215" t="n">
        <v>99.64</v>
      </c>
      <c r="Q215" t="n">
        <v>596.62</v>
      </c>
      <c r="R215" t="n">
        <v>40.32</v>
      </c>
      <c r="S215" t="n">
        <v>26.8</v>
      </c>
      <c r="T215" t="n">
        <v>6736.07</v>
      </c>
      <c r="U215" t="n">
        <v>0.66</v>
      </c>
      <c r="V215" t="n">
        <v>0.93</v>
      </c>
      <c r="W215" t="n">
        <v>0.14</v>
      </c>
      <c r="X215" t="n">
        <v>0.42</v>
      </c>
      <c r="Y215" t="n">
        <v>1</v>
      </c>
      <c r="Z215" t="n">
        <v>10</v>
      </c>
    </row>
    <row r="216">
      <c r="A216" t="n">
        <v>11</v>
      </c>
      <c r="B216" t="n">
        <v>90</v>
      </c>
      <c r="C216" t="inlineStr">
        <is>
          <t xml:space="preserve">CONCLUIDO	</t>
        </is>
      </c>
      <c r="D216" t="n">
        <v>8.801299999999999</v>
      </c>
      <c r="E216" t="n">
        <v>11.36</v>
      </c>
      <c r="F216" t="n">
        <v>8.23</v>
      </c>
      <c r="G216" t="n">
        <v>24.69</v>
      </c>
      <c r="H216" t="n">
        <v>0.37</v>
      </c>
      <c r="I216" t="n">
        <v>20</v>
      </c>
      <c r="J216" t="n">
        <v>180.82</v>
      </c>
      <c r="K216" t="n">
        <v>52.44</v>
      </c>
      <c r="L216" t="n">
        <v>3.75</v>
      </c>
      <c r="M216" t="n">
        <v>18</v>
      </c>
      <c r="N216" t="n">
        <v>34.63</v>
      </c>
      <c r="O216" t="n">
        <v>22535.19</v>
      </c>
      <c r="P216" t="n">
        <v>98.29000000000001</v>
      </c>
      <c r="Q216" t="n">
        <v>596.66</v>
      </c>
      <c r="R216" t="n">
        <v>38.96</v>
      </c>
      <c r="S216" t="n">
        <v>26.8</v>
      </c>
      <c r="T216" t="n">
        <v>6069.37</v>
      </c>
      <c r="U216" t="n">
        <v>0.6899999999999999</v>
      </c>
      <c r="V216" t="n">
        <v>0.93</v>
      </c>
      <c r="W216" t="n">
        <v>0.14</v>
      </c>
      <c r="X216" t="n">
        <v>0.38</v>
      </c>
      <c r="Y216" t="n">
        <v>1</v>
      </c>
      <c r="Z216" t="n">
        <v>10</v>
      </c>
    </row>
    <row r="217">
      <c r="A217" t="n">
        <v>12</v>
      </c>
      <c r="B217" t="n">
        <v>90</v>
      </c>
      <c r="C217" t="inlineStr">
        <is>
          <t xml:space="preserve">CONCLUIDO	</t>
        </is>
      </c>
      <c r="D217" t="n">
        <v>8.885400000000001</v>
      </c>
      <c r="E217" t="n">
        <v>11.25</v>
      </c>
      <c r="F217" t="n">
        <v>8.16</v>
      </c>
      <c r="G217" t="n">
        <v>25.76</v>
      </c>
      <c r="H217" t="n">
        <v>0.39</v>
      </c>
      <c r="I217" t="n">
        <v>19</v>
      </c>
      <c r="J217" t="n">
        <v>181.19</v>
      </c>
      <c r="K217" t="n">
        <v>52.44</v>
      </c>
      <c r="L217" t="n">
        <v>4</v>
      </c>
      <c r="M217" t="n">
        <v>17</v>
      </c>
      <c r="N217" t="n">
        <v>34.75</v>
      </c>
      <c r="O217" t="n">
        <v>22581.25</v>
      </c>
      <c r="P217" t="n">
        <v>96.42</v>
      </c>
      <c r="Q217" t="n">
        <v>596.62</v>
      </c>
      <c r="R217" t="n">
        <v>36.52</v>
      </c>
      <c r="S217" t="n">
        <v>26.8</v>
      </c>
      <c r="T217" t="n">
        <v>4854.17</v>
      </c>
      <c r="U217" t="n">
        <v>0.73</v>
      </c>
      <c r="V217" t="n">
        <v>0.9399999999999999</v>
      </c>
      <c r="W217" t="n">
        <v>0.14</v>
      </c>
      <c r="X217" t="n">
        <v>0.31</v>
      </c>
      <c r="Y217" t="n">
        <v>1</v>
      </c>
      <c r="Z217" t="n">
        <v>10</v>
      </c>
    </row>
    <row r="218">
      <c r="A218" t="n">
        <v>13</v>
      </c>
      <c r="B218" t="n">
        <v>90</v>
      </c>
      <c r="C218" t="inlineStr">
        <is>
          <t xml:space="preserve">CONCLUIDO	</t>
        </is>
      </c>
      <c r="D218" t="n">
        <v>8.8622</v>
      </c>
      <c r="E218" t="n">
        <v>11.28</v>
      </c>
      <c r="F218" t="n">
        <v>8.220000000000001</v>
      </c>
      <c r="G218" t="n">
        <v>27.41</v>
      </c>
      <c r="H218" t="n">
        <v>0.42</v>
      </c>
      <c r="I218" t="n">
        <v>18</v>
      </c>
      <c r="J218" t="n">
        <v>181.57</v>
      </c>
      <c r="K218" t="n">
        <v>52.44</v>
      </c>
      <c r="L218" t="n">
        <v>4.25</v>
      </c>
      <c r="M218" t="n">
        <v>16</v>
      </c>
      <c r="N218" t="n">
        <v>34.88</v>
      </c>
      <c r="O218" t="n">
        <v>22627.36</v>
      </c>
      <c r="P218" t="n">
        <v>96.7</v>
      </c>
      <c r="Q218" t="n">
        <v>596.66</v>
      </c>
      <c r="R218" t="n">
        <v>38.87</v>
      </c>
      <c r="S218" t="n">
        <v>26.8</v>
      </c>
      <c r="T218" t="n">
        <v>6032.81</v>
      </c>
      <c r="U218" t="n">
        <v>0.6899999999999999</v>
      </c>
      <c r="V218" t="n">
        <v>0.93</v>
      </c>
      <c r="W218" t="n">
        <v>0.14</v>
      </c>
      <c r="X218" t="n">
        <v>0.37</v>
      </c>
      <c r="Y218" t="n">
        <v>1</v>
      </c>
      <c r="Z218" t="n">
        <v>10</v>
      </c>
    </row>
    <row r="219">
      <c r="A219" t="n">
        <v>14</v>
      </c>
      <c r="B219" t="n">
        <v>90</v>
      </c>
      <c r="C219" t="inlineStr">
        <is>
          <t xml:space="preserve">CONCLUIDO	</t>
        </is>
      </c>
      <c r="D219" t="n">
        <v>8.917999999999999</v>
      </c>
      <c r="E219" t="n">
        <v>11.21</v>
      </c>
      <c r="F219" t="n">
        <v>8.19</v>
      </c>
      <c r="G219" t="n">
        <v>28.9</v>
      </c>
      <c r="H219" t="n">
        <v>0.44</v>
      </c>
      <c r="I219" t="n">
        <v>17</v>
      </c>
      <c r="J219" t="n">
        <v>181.94</v>
      </c>
      <c r="K219" t="n">
        <v>52.44</v>
      </c>
      <c r="L219" t="n">
        <v>4.5</v>
      </c>
      <c r="M219" t="n">
        <v>15</v>
      </c>
      <c r="N219" t="n">
        <v>35</v>
      </c>
      <c r="O219" t="n">
        <v>22673.63</v>
      </c>
      <c r="P219" t="n">
        <v>95.33</v>
      </c>
      <c r="Q219" t="n">
        <v>596.66</v>
      </c>
      <c r="R219" t="n">
        <v>37.79</v>
      </c>
      <c r="S219" t="n">
        <v>26.8</v>
      </c>
      <c r="T219" t="n">
        <v>5498.7</v>
      </c>
      <c r="U219" t="n">
        <v>0.71</v>
      </c>
      <c r="V219" t="n">
        <v>0.9399999999999999</v>
      </c>
      <c r="W219" t="n">
        <v>0.14</v>
      </c>
      <c r="X219" t="n">
        <v>0.34</v>
      </c>
      <c r="Y219" t="n">
        <v>1</v>
      </c>
      <c r="Z219" t="n">
        <v>10</v>
      </c>
    </row>
    <row r="220">
      <c r="A220" t="n">
        <v>15</v>
      </c>
      <c r="B220" t="n">
        <v>90</v>
      </c>
      <c r="C220" t="inlineStr">
        <is>
          <t xml:space="preserve">CONCLUIDO	</t>
        </is>
      </c>
      <c r="D220" t="n">
        <v>8.966799999999999</v>
      </c>
      <c r="E220" t="n">
        <v>11.15</v>
      </c>
      <c r="F220" t="n">
        <v>8.16</v>
      </c>
      <c r="G220" t="n">
        <v>30.61</v>
      </c>
      <c r="H220" t="n">
        <v>0.46</v>
      </c>
      <c r="I220" t="n">
        <v>16</v>
      </c>
      <c r="J220" t="n">
        <v>182.32</v>
      </c>
      <c r="K220" t="n">
        <v>52.44</v>
      </c>
      <c r="L220" t="n">
        <v>4.75</v>
      </c>
      <c r="M220" t="n">
        <v>14</v>
      </c>
      <c r="N220" t="n">
        <v>35.12</v>
      </c>
      <c r="O220" t="n">
        <v>22719.83</v>
      </c>
      <c r="P220" t="n">
        <v>94.42</v>
      </c>
      <c r="Q220" t="n">
        <v>596.61</v>
      </c>
      <c r="R220" t="n">
        <v>36.98</v>
      </c>
      <c r="S220" t="n">
        <v>26.8</v>
      </c>
      <c r="T220" t="n">
        <v>5097.73</v>
      </c>
      <c r="U220" t="n">
        <v>0.72</v>
      </c>
      <c r="V220" t="n">
        <v>0.9399999999999999</v>
      </c>
      <c r="W220" t="n">
        <v>0.13</v>
      </c>
      <c r="X220" t="n">
        <v>0.31</v>
      </c>
      <c r="Y220" t="n">
        <v>1</v>
      </c>
      <c r="Z220" t="n">
        <v>10</v>
      </c>
    </row>
    <row r="221">
      <c r="A221" t="n">
        <v>16</v>
      </c>
      <c r="B221" t="n">
        <v>90</v>
      </c>
      <c r="C221" t="inlineStr">
        <is>
          <t xml:space="preserve">CONCLUIDO	</t>
        </is>
      </c>
      <c r="D221" t="n">
        <v>9.0205</v>
      </c>
      <c r="E221" t="n">
        <v>11.09</v>
      </c>
      <c r="F221" t="n">
        <v>8.130000000000001</v>
      </c>
      <c r="G221" t="n">
        <v>32.53</v>
      </c>
      <c r="H221" t="n">
        <v>0.49</v>
      </c>
      <c r="I221" t="n">
        <v>15</v>
      </c>
      <c r="J221" t="n">
        <v>182.69</v>
      </c>
      <c r="K221" t="n">
        <v>52.44</v>
      </c>
      <c r="L221" t="n">
        <v>5</v>
      </c>
      <c r="M221" t="n">
        <v>13</v>
      </c>
      <c r="N221" t="n">
        <v>35.25</v>
      </c>
      <c r="O221" t="n">
        <v>22766.06</v>
      </c>
      <c r="P221" t="n">
        <v>93.52</v>
      </c>
      <c r="Q221" t="n">
        <v>596.64</v>
      </c>
      <c r="R221" t="n">
        <v>35.9</v>
      </c>
      <c r="S221" t="n">
        <v>26.8</v>
      </c>
      <c r="T221" t="n">
        <v>4562.48</v>
      </c>
      <c r="U221" t="n">
        <v>0.75</v>
      </c>
      <c r="V221" t="n">
        <v>0.9399999999999999</v>
      </c>
      <c r="W221" t="n">
        <v>0.13</v>
      </c>
      <c r="X221" t="n">
        <v>0.28</v>
      </c>
      <c r="Y221" t="n">
        <v>1</v>
      </c>
      <c r="Z221" t="n">
        <v>10</v>
      </c>
    </row>
    <row r="222">
      <c r="A222" t="n">
        <v>17</v>
      </c>
      <c r="B222" t="n">
        <v>90</v>
      </c>
      <c r="C222" t="inlineStr">
        <is>
          <t xml:space="preserve">CONCLUIDO	</t>
        </is>
      </c>
      <c r="D222" t="n">
        <v>9.067600000000001</v>
      </c>
      <c r="E222" t="n">
        <v>11.03</v>
      </c>
      <c r="F222" t="n">
        <v>8.109999999999999</v>
      </c>
      <c r="G222" t="n">
        <v>34.76</v>
      </c>
      <c r="H222" t="n">
        <v>0.51</v>
      </c>
      <c r="I222" t="n">
        <v>14</v>
      </c>
      <c r="J222" t="n">
        <v>183.07</v>
      </c>
      <c r="K222" t="n">
        <v>52.44</v>
      </c>
      <c r="L222" t="n">
        <v>5.25</v>
      </c>
      <c r="M222" t="n">
        <v>12</v>
      </c>
      <c r="N222" t="n">
        <v>35.37</v>
      </c>
      <c r="O222" t="n">
        <v>22812.34</v>
      </c>
      <c r="P222" t="n">
        <v>91.98</v>
      </c>
      <c r="Q222" t="n">
        <v>596.61</v>
      </c>
      <c r="R222" t="n">
        <v>35.22</v>
      </c>
      <c r="S222" t="n">
        <v>26.8</v>
      </c>
      <c r="T222" t="n">
        <v>4225.98</v>
      </c>
      <c r="U222" t="n">
        <v>0.76</v>
      </c>
      <c r="V222" t="n">
        <v>0.95</v>
      </c>
      <c r="W222" t="n">
        <v>0.13</v>
      </c>
      <c r="X222" t="n">
        <v>0.26</v>
      </c>
      <c r="Y222" t="n">
        <v>1</v>
      </c>
      <c r="Z222" t="n">
        <v>10</v>
      </c>
    </row>
    <row r="223">
      <c r="A223" t="n">
        <v>18</v>
      </c>
      <c r="B223" t="n">
        <v>90</v>
      </c>
      <c r="C223" t="inlineStr">
        <is>
          <t xml:space="preserve">CONCLUIDO	</t>
        </is>
      </c>
      <c r="D223" t="n">
        <v>9.1174</v>
      </c>
      <c r="E223" t="n">
        <v>10.97</v>
      </c>
      <c r="F223" t="n">
        <v>8.09</v>
      </c>
      <c r="G223" t="n">
        <v>37.32</v>
      </c>
      <c r="H223" t="n">
        <v>0.53</v>
      </c>
      <c r="I223" t="n">
        <v>13</v>
      </c>
      <c r="J223" t="n">
        <v>183.44</v>
      </c>
      <c r="K223" t="n">
        <v>52.44</v>
      </c>
      <c r="L223" t="n">
        <v>5.5</v>
      </c>
      <c r="M223" t="n">
        <v>11</v>
      </c>
      <c r="N223" t="n">
        <v>35.5</v>
      </c>
      <c r="O223" t="n">
        <v>22858.66</v>
      </c>
      <c r="P223" t="n">
        <v>91.04000000000001</v>
      </c>
      <c r="Q223" t="n">
        <v>596.61</v>
      </c>
      <c r="R223" t="n">
        <v>34.42</v>
      </c>
      <c r="S223" t="n">
        <v>26.8</v>
      </c>
      <c r="T223" t="n">
        <v>3832.54</v>
      </c>
      <c r="U223" t="n">
        <v>0.78</v>
      </c>
      <c r="V223" t="n">
        <v>0.95</v>
      </c>
      <c r="W223" t="n">
        <v>0.13</v>
      </c>
      <c r="X223" t="n">
        <v>0.23</v>
      </c>
      <c r="Y223" t="n">
        <v>1</v>
      </c>
      <c r="Z223" t="n">
        <v>10</v>
      </c>
    </row>
    <row r="224">
      <c r="A224" t="n">
        <v>19</v>
      </c>
      <c r="B224" t="n">
        <v>90</v>
      </c>
      <c r="C224" t="inlineStr">
        <is>
          <t xml:space="preserve">CONCLUIDO	</t>
        </is>
      </c>
      <c r="D224" t="n">
        <v>9.139099999999999</v>
      </c>
      <c r="E224" t="n">
        <v>10.94</v>
      </c>
      <c r="F224" t="n">
        <v>8.06</v>
      </c>
      <c r="G224" t="n">
        <v>37.2</v>
      </c>
      <c r="H224" t="n">
        <v>0.55</v>
      </c>
      <c r="I224" t="n">
        <v>13</v>
      </c>
      <c r="J224" t="n">
        <v>183.82</v>
      </c>
      <c r="K224" t="n">
        <v>52.44</v>
      </c>
      <c r="L224" t="n">
        <v>5.75</v>
      </c>
      <c r="M224" t="n">
        <v>11</v>
      </c>
      <c r="N224" t="n">
        <v>35.63</v>
      </c>
      <c r="O224" t="n">
        <v>22905.03</v>
      </c>
      <c r="P224" t="n">
        <v>89.92</v>
      </c>
      <c r="Q224" t="n">
        <v>596.64</v>
      </c>
      <c r="R224" t="n">
        <v>33.78</v>
      </c>
      <c r="S224" t="n">
        <v>26.8</v>
      </c>
      <c r="T224" t="n">
        <v>3515.11</v>
      </c>
      <c r="U224" t="n">
        <v>0.79</v>
      </c>
      <c r="V224" t="n">
        <v>0.95</v>
      </c>
      <c r="W224" t="n">
        <v>0.12</v>
      </c>
      <c r="X224" t="n">
        <v>0.21</v>
      </c>
      <c r="Y224" t="n">
        <v>1</v>
      </c>
      <c r="Z224" t="n">
        <v>10</v>
      </c>
    </row>
    <row r="225">
      <c r="A225" t="n">
        <v>20</v>
      </c>
      <c r="B225" t="n">
        <v>90</v>
      </c>
      <c r="C225" t="inlineStr">
        <is>
          <t xml:space="preserve">CONCLUIDO	</t>
        </is>
      </c>
      <c r="D225" t="n">
        <v>9.1378</v>
      </c>
      <c r="E225" t="n">
        <v>10.94</v>
      </c>
      <c r="F225" t="n">
        <v>8.1</v>
      </c>
      <c r="G225" t="n">
        <v>40.48</v>
      </c>
      <c r="H225" t="n">
        <v>0.58</v>
      </c>
      <c r="I225" t="n">
        <v>12</v>
      </c>
      <c r="J225" t="n">
        <v>184.19</v>
      </c>
      <c r="K225" t="n">
        <v>52.44</v>
      </c>
      <c r="L225" t="n">
        <v>6</v>
      </c>
      <c r="M225" t="n">
        <v>10</v>
      </c>
      <c r="N225" t="n">
        <v>35.75</v>
      </c>
      <c r="O225" t="n">
        <v>22951.43</v>
      </c>
      <c r="P225" t="n">
        <v>89.81999999999999</v>
      </c>
      <c r="Q225" t="n">
        <v>596.61</v>
      </c>
      <c r="R225" t="n">
        <v>34.89</v>
      </c>
      <c r="S225" t="n">
        <v>26.8</v>
      </c>
      <c r="T225" t="n">
        <v>4075.26</v>
      </c>
      <c r="U225" t="n">
        <v>0.77</v>
      </c>
      <c r="V225" t="n">
        <v>0.95</v>
      </c>
      <c r="W225" t="n">
        <v>0.13</v>
      </c>
      <c r="X225" t="n">
        <v>0.24</v>
      </c>
      <c r="Y225" t="n">
        <v>1</v>
      </c>
      <c r="Z225" t="n">
        <v>10</v>
      </c>
    </row>
    <row r="226">
      <c r="A226" t="n">
        <v>21</v>
      </c>
      <c r="B226" t="n">
        <v>90</v>
      </c>
      <c r="C226" t="inlineStr">
        <is>
          <t xml:space="preserve">CONCLUIDO	</t>
        </is>
      </c>
      <c r="D226" t="n">
        <v>9.1463</v>
      </c>
      <c r="E226" t="n">
        <v>10.93</v>
      </c>
      <c r="F226" t="n">
        <v>8.09</v>
      </c>
      <c r="G226" t="n">
        <v>40.43</v>
      </c>
      <c r="H226" t="n">
        <v>0.6</v>
      </c>
      <c r="I226" t="n">
        <v>12</v>
      </c>
      <c r="J226" t="n">
        <v>184.57</v>
      </c>
      <c r="K226" t="n">
        <v>52.44</v>
      </c>
      <c r="L226" t="n">
        <v>6.25</v>
      </c>
      <c r="M226" t="n">
        <v>10</v>
      </c>
      <c r="N226" t="n">
        <v>35.88</v>
      </c>
      <c r="O226" t="n">
        <v>22997.88</v>
      </c>
      <c r="P226" t="n">
        <v>88.62</v>
      </c>
      <c r="Q226" t="n">
        <v>596.67</v>
      </c>
      <c r="R226" t="n">
        <v>34.57</v>
      </c>
      <c r="S226" t="n">
        <v>26.8</v>
      </c>
      <c r="T226" t="n">
        <v>3913.08</v>
      </c>
      <c r="U226" t="n">
        <v>0.78</v>
      </c>
      <c r="V226" t="n">
        <v>0.95</v>
      </c>
      <c r="W226" t="n">
        <v>0.13</v>
      </c>
      <c r="X226" t="n">
        <v>0.23</v>
      </c>
      <c r="Y226" t="n">
        <v>1</v>
      </c>
      <c r="Z226" t="n">
        <v>10</v>
      </c>
    </row>
    <row r="227">
      <c r="A227" t="n">
        <v>22</v>
      </c>
      <c r="B227" t="n">
        <v>90</v>
      </c>
      <c r="C227" t="inlineStr">
        <is>
          <t xml:space="preserve">CONCLUIDO	</t>
        </is>
      </c>
      <c r="D227" t="n">
        <v>9.202199999999999</v>
      </c>
      <c r="E227" t="n">
        <v>10.87</v>
      </c>
      <c r="F227" t="n">
        <v>8.06</v>
      </c>
      <c r="G227" t="n">
        <v>43.94</v>
      </c>
      <c r="H227" t="n">
        <v>0.62</v>
      </c>
      <c r="I227" t="n">
        <v>11</v>
      </c>
      <c r="J227" t="n">
        <v>184.95</v>
      </c>
      <c r="K227" t="n">
        <v>52.44</v>
      </c>
      <c r="L227" t="n">
        <v>6.5</v>
      </c>
      <c r="M227" t="n">
        <v>9</v>
      </c>
      <c r="N227" t="n">
        <v>36.01</v>
      </c>
      <c r="O227" t="n">
        <v>23044.38</v>
      </c>
      <c r="P227" t="n">
        <v>87.48999999999999</v>
      </c>
      <c r="Q227" t="n">
        <v>596.62</v>
      </c>
      <c r="R227" t="n">
        <v>33.54</v>
      </c>
      <c r="S227" t="n">
        <v>26.8</v>
      </c>
      <c r="T227" t="n">
        <v>3404.42</v>
      </c>
      <c r="U227" t="n">
        <v>0.8</v>
      </c>
      <c r="V227" t="n">
        <v>0.95</v>
      </c>
      <c r="W227" t="n">
        <v>0.13</v>
      </c>
      <c r="X227" t="n">
        <v>0.2</v>
      </c>
      <c r="Y227" t="n">
        <v>1</v>
      </c>
      <c r="Z227" t="n">
        <v>10</v>
      </c>
    </row>
    <row r="228">
      <c r="A228" t="n">
        <v>23</v>
      </c>
      <c r="B228" t="n">
        <v>90</v>
      </c>
      <c r="C228" t="inlineStr">
        <is>
          <t xml:space="preserve">CONCLUIDO	</t>
        </is>
      </c>
      <c r="D228" t="n">
        <v>9.1989</v>
      </c>
      <c r="E228" t="n">
        <v>10.87</v>
      </c>
      <c r="F228" t="n">
        <v>8.06</v>
      </c>
      <c r="G228" t="n">
        <v>43.96</v>
      </c>
      <c r="H228" t="n">
        <v>0.65</v>
      </c>
      <c r="I228" t="n">
        <v>11</v>
      </c>
      <c r="J228" t="n">
        <v>185.33</v>
      </c>
      <c r="K228" t="n">
        <v>52.44</v>
      </c>
      <c r="L228" t="n">
        <v>6.75</v>
      </c>
      <c r="M228" t="n">
        <v>9</v>
      </c>
      <c r="N228" t="n">
        <v>36.13</v>
      </c>
      <c r="O228" t="n">
        <v>23090.91</v>
      </c>
      <c r="P228" t="n">
        <v>86.42</v>
      </c>
      <c r="Q228" t="n">
        <v>596.62</v>
      </c>
      <c r="R228" t="n">
        <v>33.73</v>
      </c>
      <c r="S228" t="n">
        <v>26.8</v>
      </c>
      <c r="T228" t="n">
        <v>3496.29</v>
      </c>
      <c r="U228" t="n">
        <v>0.79</v>
      </c>
      <c r="V228" t="n">
        <v>0.95</v>
      </c>
      <c r="W228" t="n">
        <v>0.12</v>
      </c>
      <c r="X228" t="n">
        <v>0.21</v>
      </c>
      <c r="Y228" t="n">
        <v>1</v>
      </c>
      <c r="Z228" t="n">
        <v>10</v>
      </c>
    </row>
    <row r="229">
      <c r="A229" t="n">
        <v>24</v>
      </c>
      <c r="B229" t="n">
        <v>90</v>
      </c>
      <c r="C229" t="inlineStr">
        <is>
          <t xml:space="preserve">CONCLUIDO	</t>
        </is>
      </c>
      <c r="D229" t="n">
        <v>9.2578</v>
      </c>
      <c r="E229" t="n">
        <v>10.8</v>
      </c>
      <c r="F229" t="n">
        <v>8.029999999999999</v>
      </c>
      <c r="G229" t="n">
        <v>48.15</v>
      </c>
      <c r="H229" t="n">
        <v>0.67</v>
      </c>
      <c r="I229" t="n">
        <v>10</v>
      </c>
      <c r="J229" t="n">
        <v>185.7</v>
      </c>
      <c r="K229" t="n">
        <v>52.44</v>
      </c>
      <c r="L229" t="n">
        <v>7</v>
      </c>
      <c r="M229" t="n">
        <v>8</v>
      </c>
      <c r="N229" t="n">
        <v>36.26</v>
      </c>
      <c r="O229" t="n">
        <v>23137.49</v>
      </c>
      <c r="P229" t="n">
        <v>85.19</v>
      </c>
      <c r="Q229" t="n">
        <v>596.61</v>
      </c>
      <c r="R229" t="n">
        <v>32.49</v>
      </c>
      <c r="S229" t="n">
        <v>26.8</v>
      </c>
      <c r="T229" t="n">
        <v>2884.8</v>
      </c>
      <c r="U229" t="n">
        <v>0.82</v>
      </c>
      <c r="V229" t="n">
        <v>0.96</v>
      </c>
      <c r="W229" t="n">
        <v>0.13</v>
      </c>
      <c r="X229" t="n">
        <v>0.17</v>
      </c>
      <c r="Y229" t="n">
        <v>1</v>
      </c>
      <c r="Z229" t="n">
        <v>10</v>
      </c>
    </row>
    <row r="230">
      <c r="A230" t="n">
        <v>25</v>
      </c>
      <c r="B230" t="n">
        <v>90</v>
      </c>
      <c r="C230" t="inlineStr">
        <is>
          <t xml:space="preserve">CONCLUIDO	</t>
        </is>
      </c>
      <c r="D230" t="n">
        <v>9.231199999999999</v>
      </c>
      <c r="E230" t="n">
        <v>10.83</v>
      </c>
      <c r="F230" t="n">
        <v>8.06</v>
      </c>
      <c r="G230" t="n">
        <v>48.34</v>
      </c>
      <c r="H230" t="n">
        <v>0.6899999999999999</v>
      </c>
      <c r="I230" t="n">
        <v>10</v>
      </c>
      <c r="J230" t="n">
        <v>186.08</v>
      </c>
      <c r="K230" t="n">
        <v>52.44</v>
      </c>
      <c r="L230" t="n">
        <v>7.25</v>
      </c>
      <c r="M230" t="n">
        <v>8</v>
      </c>
      <c r="N230" t="n">
        <v>36.39</v>
      </c>
      <c r="O230" t="n">
        <v>23184.11</v>
      </c>
      <c r="P230" t="n">
        <v>84.37</v>
      </c>
      <c r="Q230" t="n">
        <v>596.61</v>
      </c>
      <c r="R230" t="n">
        <v>33.78</v>
      </c>
      <c r="S230" t="n">
        <v>26.8</v>
      </c>
      <c r="T230" t="n">
        <v>3528.32</v>
      </c>
      <c r="U230" t="n">
        <v>0.79</v>
      </c>
      <c r="V230" t="n">
        <v>0.95</v>
      </c>
      <c r="W230" t="n">
        <v>0.12</v>
      </c>
      <c r="X230" t="n">
        <v>0.2</v>
      </c>
      <c r="Y230" t="n">
        <v>1</v>
      </c>
      <c r="Z230" t="n">
        <v>10</v>
      </c>
    </row>
    <row r="231">
      <c r="A231" t="n">
        <v>26</v>
      </c>
      <c r="B231" t="n">
        <v>90</v>
      </c>
      <c r="C231" t="inlineStr">
        <is>
          <t xml:space="preserve">CONCLUIDO	</t>
        </is>
      </c>
      <c r="D231" t="n">
        <v>9.2963</v>
      </c>
      <c r="E231" t="n">
        <v>10.76</v>
      </c>
      <c r="F231" t="n">
        <v>8.02</v>
      </c>
      <c r="G231" t="n">
        <v>53.44</v>
      </c>
      <c r="H231" t="n">
        <v>0.71</v>
      </c>
      <c r="I231" t="n">
        <v>9</v>
      </c>
      <c r="J231" t="n">
        <v>186.46</v>
      </c>
      <c r="K231" t="n">
        <v>52.44</v>
      </c>
      <c r="L231" t="n">
        <v>7.5</v>
      </c>
      <c r="M231" t="n">
        <v>7</v>
      </c>
      <c r="N231" t="n">
        <v>36.52</v>
      </c>
      <c r="O231" t="n">
        <v>23230.78</v>
      </c>
      <c r="P231" t="n">
        <v>83.23</v>
      </c>
      <c r="Q231" t="n">
        <v>596.61</v>
      </c>
      <c r="R231" t="n">
        <v>32.33</v>
      </c>
      <c r="S231" t="n">
        <v>26.8</v>
      </c>
      <c r="T231" t="n">
        <v>2805.99</v>
      </c>
      <c r="U231" t="n">
        <v>0.83</v>
      </c>
      <c r="V231" t="n">
        <v>0.96</v>
      </c>
      <c r="W231" t="n">
        <v>0.12</v>
      </c>
      <c r="X231" t="n">
        <v>0.16</v>
      </c>
      <c r="Y231" t="n">
        <v>1</v>
      </c>
      <c r="Z231" t="n">
        <v>10</v>
      </c>
    </row>
    <row r="232">
      <c r="A232" t="n">
        <v>27</v>
      </c>
      <c r="B232" t="n">
        <v>90</v>
      </c>
      <c r="C232" t="inlineStr">
        <is>
          <t xml:space="preserve">CONCLUIDO	</t>
        </is>
      </c>
      <c r="D232" t="n">
        <v>9.293200000000001</v>
      </c>
      <c r="E232" t="n">
        <v>10.76</v>
      </c>
      <c r="F232" t="n">
        <v>8.02</v>
      </c>
      <c r="G232" t="n">
        <v>53.47</v>
      </c>
      <c r="H232" t="n">
        <v>0.74</v>
      </c>
      <c r="I232" t="n">
        <v>9</v>
      </c>
      <c r="J232" t="n">
        <v>186.84</v>
      </c>
      <c r="K232" t="n">
        <v>52.44</v>
      </c>
      <c r="L232" t="n">
        <v>7.75</v>
      </c>
      <c r="M232" t="n">
        <v>7</v>
      </c>
      <c r="N232" t="n">
        <v>36.65</v>
      </c>
      <c r="O232" t="n">
        <v>23277.49</v>
      </c>
      <c r="P232" t="n">
        <v>82.68000000000001</v>
      </c>
      <c r="Q232" t="n">
        <v>596.61</v>
      </c>
      <c r="R232" t="n">
        <v>32.51</v>
      </c>
      <c r="S232" t="n">
        <v>26.8</v>
      </c>
      <c r="T232" t="n">
        <v>2897.63</v>
      </c>
      <c r="U232" t="n">
        <v>0.82</v>
      </c>
      <c r="V232" t="n">
        <v>0.96</v>
      </c>
      <c r="W232" t="n">
        <v>0.12</v>
      </c>
      <c r="X232" t="n">
        <v>0.17</v>
      </c>
      <c r="Y232" t="n">
        <v>1</v>
      </c>
      <c r="Z232" t="n">
        <v>10</v>
      </c>
    </row>
    <row r="233">
      <c r="A233" t="n">
        <v>28</v>
      </c>
      <c r="B233" t="n">
        <v>90</v>
      </c>
      <c r="C233" t="inlineStr">
        <is>
          <t xml:space="preserve">CONCLUIDO	</t>
        </is>
      </c>
      <c r="D233" t="n">
        <v>9.294600000000001</v>
      </c>
      <c r="E233" t="n">
        <v>10.76</v>
      </c>
      <c r="F233" t="n">
        <v>8.02</v>
      </c>
      <c r="G233" t="n">
        <v>53.46</v>
      </c>
      <c r="H233" t="n">
        <v>0.76</v>
      </c>
      <c r="I233" t="n">
        <v>9</v>
      </c>
      <c r="J233" t="n">
        <v>187.22</v>
      </c>
      <c r="K233" t="n">
        <v>52.44</v>
      </c>
      <c r="L233" t="n">
        <v>8</v>
      </c>
      <c r="M233" t="n">
        <v>6</v>
      </c>
      <c r="N233" t="n">
        <v>36.78</v>
      </c>
      <c r="O233" t="n">
        <v>23324.24</v>
      </c>
      <c r="P233" t="n">
        <v>81.70999999999999</v>
      </c>
      <c r="Q233" t="n">
        <v>596.61</v>
      </c>
      <c r="R233" t="n">
        <v>32.43</v>
      </c>
      <c r="S233" t="n">
        <v>26.8</v>
      </c>
      <c r="T233" t="n">
        <v>2859.66</v>
      </c>
      <c r="U233" t="n">
        <v>0.83</v>
      </c>
      <c r="V233" t="n">
        <v>0.96</v>
      </c>
      <c r="W233" t="n">
        <v>0.12</v>
      </c>
      <c r="X233" t="n">
        <v>0.17</v>
      </c>
      <c r="Y233" t="n">
        <v>1</v>
      </c>
      <c r="Z233" t="n">
        <v>10</v>
      </c>
    </row>
    <row r="234">
      <c r="A234" t="n">
        <v>29</v>
      </c>
      <c r="B234" t="n">
        <v>90</v>
      </c>
      <c r="C234" t="inlineStr">
        <is>
          <t xml:space="preserve">CONCLUIDO	</t>
        </is>
      </c>
      <c r="D234" t="n">
        <v>9.360099999999999</v>
      </c>
      <c r="E234" t="n">
        <v>10.68</v>
      </c>
      <c r="F234" t="n">
        <v>7.98</v>
      </c>
      <c r="G234" t="n">
        <v>59.84</v>
      </c>
      <c r="H234" t="n">
        <v>0.78</v>
      </c>
      <c r="I234" t="n">
        <v>8</v>
      </c>
      <c r="J234" t="n">
        <v>187.6</v>
      </c>
      <c r="K234" t="n">
        <v>52.44</v>
      </c>
      <c r="L234" t="n">
        <v>8.25</v>
      </c>
      <c r="M234" t="n">
        <v>3</v>
      </c>
      <c r="N234" t="n">
        <v>36.9</v>
      </c>
      <c r="O234" t="n">
        <v>23371.04</v>
      </c>
      <c r="P234" t="n">
        <v>79.68000000000001</v>
      </c>
      <c r="Q234" t="n">
        <v>596.61</v>
      </c>
      <c r="R234" t="n">
        <v>31.02</v>
      </c>
      <c r="S234" t="n">
        <v>26.8</v>
      </c>
      <c r="T234" t="n">
        <v>2156.28</v>
      </c>
      <c r="U234" t="n">
        <v>0.86</v>
      </c>
      <c r="V234" t="n">
        <v>0.96</v>
      </c>
      <c r="W234" t="n">
        <v>0.12</v>
      </c>
      <c r="X234" t="n">
        <v>0.13</v>
      </c>
      <c r="Y234" t="n">
        <v>1</v>
      </c>
      <c r="Z234" t="n">
        <v>10</v>
      </c>
    </row>
    <row r="235">
      <c r="A235" t="n">
        <v>30</v>
      </c>
      <c r="B235" t="n">
        <v>90</v>
      </c>
      <c r="C235" t="inlineStr">
        <is>
          <t xml:space="preserve">CONCLUIDO	</t>
        </is>
      </c>
      <c r="D235" t="n">
        <v>9.362299999999999</v>
      </c>
      <c r="E235" t="n">
        <v>10.68</v>
      </c>
      <c r="F235" t="n">
        <v>7.98</v>
      </c>
      <c r="G235" t="n">
        <v>59.82</v>
      </c>
      <c r="H235" t="n">
        <v>0.8</v>
      </c>
      <c r="I235" t="n">
        <v>8</v>
      </c>
      <c r="J235" t="n">
        <v>187.98</v>
      </c>
      <c r="K235" t="n">
        <v>52.44</v>
      </c>
      <c r="L235" t="n">
        <v>8.5</v>
      </c>
      <c r="M235" t="n">
        <v>2</v>
      </c>
      <c r="N235" t="n">
        <v>37.03</v>
      </c>
      <c r="O235" t="n">
        <v>23417.88</v>
      </c>
      <c r="P235" t="n">
        <v>79.59</v>
      </c>
      <c r="Q235" t="n">
        <v>596.61</v>
      </c>
      <c r="R235" t="n">
        <v>30.73</v>
      </c>
      <c r="S235" t="n">
        <v>26.8</v>
      </c>
      <c r="T235" t="n">
        <v>2012.04</v>
      </c>
      <c r="U235" t="n">
        <v>0.87</v>
      </c>
      <c r="V235" t="n">
        <v>0.96</v>
      </c>
      <c r="W235" t="n">
        <v>0.13</v>
      </c>
      <c r="X235" t="n">
        <v>0.12</v>
      </c>
      <c r="Y235" t="n">
        <v>1</v>
      </c>
      <c r="Z235" t="n">
        <v>10</v>
      </c>
    </row>
    <row r="236">
      <c r="A236" t="n">
        <v>31</v>
      </c>
      <c r="B236" t="n">
        <v>90</v>
      </c>
      <c r="C236" t="inlineStr">
        <is>
          <t xml:space="preserve">CONCLUIDO	</t>
        </is>
      </c>
      <c r="D236" t="n">
        <v>9.364800000000001</v>
      </c>
      <c r="E236" t="n">
        <v>10.68</v>
      </c>
      <c r="F236" t="n">
        <v>7.97</v>
      </c>
      <c r="G236" t="n">
        <v>59.8</v>
      </c>
      <c r="H236" t="n">
        <v>0.82</v>
      </c>
      <c r="I236" t="n">
        <v>8</v>
      </c>
      <c r="J236" t="n">
        <v>188.36</v>
      </c>
      <c r="K236" t="n">
        <v>52.44</v>
      </c>
      <c r="L236" t="n">
        <v>8.75</v>
      </c>
      <c r="M236" t="n">
        <v>1</v>
      </c>
      <c r="N236" t="n">
        <v>37.16</v>
      </c>
      <c r="O236" t="n">
        <v>23464.76</v>
      </c>
      <c r="P236" t="n">
        <v>79.84</v>
      </c>
      <c r="Q236" t="n">
        <v>596.61</v>
      </c>
      <c r="R236" t="n">
        <v>30.68</v>
      </c>
      <c r="S236" t="n">
        <v>26.8</v>
      </c>
      <c r="T236" t="n">
        <v>1987.03</v>
      </c>
      <c r="U236" t="n">
        <v>0.87</v>
      </c>
      <c r="V236" t="n">
        <v>0.96</v>
      </c>
      <c r="W236" t="n">
        <v>0.13</v>
      </c>
      <c r="X236" t="n">
        <v>0.12</v>
      </c>
      <c r="Y236" t="n">
        <v>1</v>
      </c>
      <c r="Z236" t="n">
        <v>10</v>
      </c>
    </row>
    <row r="237">
      <c r="A237" t="n">
        <v>32</v>
      </c>
      <c r="B237" t="n">
        <v>90</v>
      </c>
      <c r="C237" t="inlineStr">
        <is>
          <t xml:space="preserve">CONCLUIDO	</t>
        </is>
      </c>
      <c r="D237" t="n">
        <v>9.360099999999999</v>
      </c>
      <c r="E237" t="n">
        <v>10.68</v>
      </c>
      <c r="F237" t="n">
        <v>7.98</v>
      </c>
      <c r="G237" t="n">
        <v>59.84</v>
      </c>
      <c r="H237" t="n">
        <v>0.85</v>
      </c>
      <c r="I237" t="n">
        <v>8</v>
      </c>
      <c r="J237" t="n">
        <v>188.74</v>
      </c>
      <c r="K237" t="n">
        <v>52.44</v>
      </c>
      <c r="L237" t="n">
        <v>9</v>
      </c>
      <c r="M237" t="n">
        <v>0</v>
      </c>
      <c r="N237" t="n">
        <v>37.3</v>
      </c>
      <c r="O237" t="n">
        <v>23511.69</v>
      </c>
      <c r="P237" t="n">
        <v>80</v>
      </c>
      <c r="Q237" t="n">
        <v>596.61</v>
      </c>
      <c r="R237" t="n">
        <v>30.92</v>
      </c>
      <c r="S237" t="n">
        <v>26.8</v>
      </c>
      <c r="T237" t="n">
        <v>2109.31</v>
      </c>
      <c r="U237" t="n">
        <v>0.87</v>
      </c>
      <c r="V237" t="n">
        <v>0.96</v>
      </c>
      <c r="W237" t="n">
        <v>0.13</v>
      </c>
      <c r="X237" t="n">
        <v>0.13</v>
      </c>
      <c r="Y237" t="n">
        <v>1</v>
      </c>
      <c r="Z237" t="n">
        <v>10</v>
      </c>
    </row>
    <row r="238">
      <c r="A238" t="n">
        <v>0</v>
      </c>
      <c r="B238" t="n">
        <v>110</v>
      </c>
      <c r="C238" t="inlineStr">
        <is>
          <t xml:space="preserve">CONCLUIDO	</t>
        </is>
      </c>
      <c r="D238" t="n">
        <v>5.848</v>
      </c>
      <c r="E238" t="n">
        <v>17.1</v>
      </c>
      <c r="F238" t="n">
        <v>10.01</v>
      </c>
      <c r="G238" t="n">
        <v>5.67</v>
      </c>
      <c r="H238" t="n">
        <v>0.08</v>
      </c>
      <c r="I238" t="n">
        <v>106</v>
      </c>
      <c r="J238" t="n">
        <v>213.37</v>
      </c>
      <c r="K238" t="n">
        <v>56.13</v>
      </c>
      <c r="L238" t="n">
        <v>1</v>
      </c>
      <c r="M238" t="n">
        <v>104</v>
      </c>
      <c r="N238" t="n">
        <v>46.25</v>
      </c>
      <c r="O238" t="n">
        <v>26550.29</v>
      </c>
      <c r="P238" t="n">
        <v>145.99</v>
      </c>
      <c r="Q238" t="n">
        <v>596.88</v>
      </c>
      <c r="R238" t="n">
        <v>94.63</v>
      </c>
      <c r="S238" t="n">
        <v>26.8</v>
      </c>
      <c r="T238" t="n">
        <v>33473.65</v>
      </c>
      <c r="U238" t="n">
        <v>0.28</v>
      </c>
      <c r="V238" t="n">
        <v>0.77</v>
      </c>
      <c r="W238" t="n">
        <v>0.28</v>
      </c>
      <c r="X238" t="n">
        <v>2.15</v>
      </c>
      <c r="Y238" t="n">
        <v>1</v>
      </c>
      <c r="Z238" t="n">
        <v>10</v>
      </c>
    </row>
    <row r="239">
      <c r="A239" t="n">
        <v>1</v>
      </c>
      <c r="B239" t="n">
        <v>110</v>
      </c>
      <c r="C239" t="inlineStr">
        <is>
          <t xml:space="preserve">CONCLUIDO	</t>
        </is>
      </c>
      <c r="D239" t="n">
        <v>6.471</v>
      </c>
      <c r="E239" t="n">
        <v>15.45</v>
      </c>
      <c r="F239" t="n">
        <v>9.460000000000001</v>
      </c>
      <c r="G239" t="n">
        <v>7.1</v>
      </c>
      <c r="H239" t="n">
        <v>0.1</v>
      </c>
      <c r="I239" t="n">
        <v>80</v>
      </c>
      <c r="J239" t="n">
        <v>213.78</v>
      </c>
      <c r="K239" t="n">
        <v>56.13</v>
      </c>
      <c r="L239" t="n">
        <v>1.25</v>
      </c>
      <c r="M239" t="n">
        <v>78</v>
      </c>
      <c r="N239" t="n">
        <v>46.4</v>
      </c>
      <c r="O239" t="n">
        <v>26600.32</v>
      </c>
      <c r="P239" t="n">
        <v>137.34</v>
      </c>
      <c r="Q239" t="n">
        <v>596.74</v>
      </c>
      <c r="R239" t="n">
        <v>77.58</v>
      </c>
      <c r="S239" t="n">
        <v>26.8</v>
      </c>
      <c r="T239" t="n">
        <v>25076.95</v>
      </c>
      <c r="U239" t="n">
        <v>0.35</v>
      </c>
      <c r="V239" t="n">
        <v>0.8100000000000001</v>
      </c>
      <c r="W239" t="n">
        <v>0.23</v>
      </c>
      <c r="X239" t="n">
        <v>1.61</v>
      </c>
      <c r="Y239" t="n">
        <v>1</v>
      </c>
      <c r="Z239" t="n">
        <v>10</v>
      </c>
    </row>
    <row r="240">
      <c r="A240" t="n">
        <v>2</v>
      </c>
      <c r="B240" t="n">
        <v>110</v>
      </c>
      <c r="C240" t="inlineStr">
        <is>
          <t xml:space="preserve">CONCLUIDO	</t>
        </is>
      </c>
      <c r="D240" t="n">
        <v>6.8794</v>
      </c>
      <c r="E240" t="n">
        <v>14.54</v>
      </c>
      <c r="F240" t="n">
        <v>9.18</v>
      </c>
      <c r="G240" t="n">
        <v>8.470000000000001</v>
      </c>
      <c r="H240" t="n">
        <v>0.12</v>
      </c>
      <c r="I240" t="n">
        <v>65</v>
      </c>
      <c r="J240" t="n">
        <v>214.19</v>
      </c>
      <c r="K240" t="n">
        <v>56.13</v>
      </c>
      <c r="L240" t="n">
        <v>1.5</v>
      </c>
      <c r="M240" t="n">
        <v>63</v>
      </c>
      <c r="N240" t="n">
        <v>46.56</v>
      </c>
      <c r="O240" t="n">
        <v>26650.41</v>
      </c>
      <c r="P240" t="n">
        <v>132.64</v>
      </c>
      <c r="Q240" t="n">
        <v>596.72</v>
      </c>
      <c r="R240" t="n">
        <v>68.70999999999999</v>
      </c>
      <c r="S240" t="n">
        <v>26.8</v>
      </c>
      <c r="T240" t="n">
        <v>20718.93</v>
      </c>
      <c r="U240" t="n">
        <v>0.39</v>
      </c>
      <c r="V240" t="n">
        <v>0.84</v>
      </c>
      <c r="W240" t="n">
        <v>0.21</v>
      </c>
      <c r="X240" t="n">
        <v>1.32</v>
      </c>
      <c r="Y240" t="n">
        <v>1</v>
      </c>
      <c r="Z240" t="n">
        <v>10</v>
      </c>
    </row>
    <row r="241">
      <c r="A241" t="n">
        <v>3</v>
      </c>
      <c r="B241" t="n">
        <v>110</v>
      </c>
      <c r="C241" t="inlineStr">
        <is>
          <t xml:space="preserve">CONCLUIDO	</t>
        </is>
      </c>
      <c r="D241" t="n">
        <v>7.2446</v>
      </c>
      <c r="E241" t="n">
        <v>13.8</v>
      </c>
      <c r="F241" t="n">
        <v>8.91</v>
      </c>
      <c r="G241" t="n">
        <v>9.9</v>
      </c>
      <c r="H241" t="n">
        <v>0.14</v>
      </c>
      <c r="I241" t="n">
        <v>54</v>
      </c>
      <c r="J241" t="n">
        <v>214.59</v>
      </c>
      <c r="K241" t="n">
        <v>56.13</v>
      </c>
      <c r="L241" t="n">
        <v>1.75</v>
      </c>
      <c r="M241" t="n">
        <v>52</v>
      </c>
      <c r="N241" t="n">
        <v>46.72</v>
      </c>
      <c r="O241" t="n">
        <v>26700.55</v>
      </c>
      <c r="P241" t="n">
        <v>128.21</v>
      </c>
      <c r="Q241" t="n">
        <v>596.74</v>
      </c>
      <c r="R241" t="n">
        <v>60.31</v>
      </c>
      <c r="S241" t="n">
        <v>26.8</v>
      </c>
      <c r="T241" t="n">
        <v>16574.98</v>
      </c>
      <c r="U241" t="n">
        <v>0.44</v>
      </c>
      <c r="V241" t="n">
        <v>0.86</v>
      </c>
      <c r="W241" t="n">
        <v>0.19</v>
      </c>
      <c r="X241" t="n">
        <v>1.06</v>
      </c>
      <c r="Y241" t="n">
        <v>1</v>
      </c>
      <c r="Z241" t="n">
        <v>10</v>
      </c>
    </row>
    <row r="242">
      <c r="A242" t="n">
        <v>4</v>
      </c>
      <c r="B242" t="n">
        <v>110</v>
      </c>
      <c r="C242" t="inlineStr">
        <is>
          <t xml:space="preserve">CONCLUIDO	</t>
        </is>
      </c>
      <c r="D242" t="n">
        <v>7.5191</v>
      </c>
      <c r="E242" t="n">
        <v>13.3</v>
      </c>
      <c r="F242" t="n">
        <v>8.74</v>
      </c>
      <c r="G242" t="n">
        <v>11.41</v>
      </c>
      <c r="H242" t="n">
        <v>0.17</v>
      </c>
      <c r="I242" t="n">
        <v>46</v>
      </c>
      <c r="J242" t="n">
        <v>215</v>
      </c>
      <c r="K242" t="n">
        <v>56.13</v>
      </c>
      <c r="L242" t="n">
        <v>2</v>
      </c>
      <c r="M242" t="n">
        <v>44</v>
      </c>
      <c r="N242" t="n">
        <v>46.87</v>
      </c>
      <c r="O242" t="n">
        <v>26750.75</v>
      </c>
      <c r="P242" t="n">
        <v>125.19</v>
      </c>
      <c r="Q242" t="n">
        <v>596.64</v>
      </c>
      <c r="R242" t="n">
        <v>54.94</v>
      </c>
      <c r="S242" t="n">
        <v>26.8</v>
      </c>
      <c r="T242" t="n">
        <v>13928.18</v>
      </c>
      <c r="U242" t="n">
        <v>0.49</v>
      </c>
      <c r="V242" t="n">
        <v>0.88</v>
      </c>
      <c r="W242" t="n">
        <v>0.18</v>
      </c>
      <c r="X242" t="n">
        <v>0.89</v>
      </c>
      <c r="Y242" t="n">
        <v>1</v>
      </c>
      <c r="Z242" t="n">
        <v>10</v>
      </c>
    </row>
    <row r="243">
      <c r="A243" t="n">
        <v>5</v>
      </c>
      <c r="B243" t="n">
        <v>110</v>
      </c>
      <c r="C243" t="inlineStr">
        <is>
          <t xml:space="preserve">CONCLUIDO	</t>
        </is>
      </c>
      <c r="D243" t="n">
        <v>7.7</v>
      </c>
      <c r="E243" t="n">
        <v>12.99</v>
      </c>
      <c r="F243" t="n">
        <v>8.640000000000001</v>
      </c>
      <c r="G243" t="n">
        <v>12.65</v>
      </c>
      <c r="H243" t="n">
        <v>0.19</v>
      </c>
      <c r="I243" t="n">
        <v>41</v>
      </c>
      <c r="J243" t="n">
        <v>215.41</v>
      </c>
      <c r="K243" t="n">
        <v>56.13</v>
      </c>
      <c r="L243" t="n">
        <v>2.25</v>
      </c>
      <c r="M243" t="n">
        <v>39</v>
      </c>
      <c r="N243" t="n">
        <v>47.03</v>
      </c>
      <c r="O243" t="n">
        <v>26801</v>
      </c>
      <c r="P243" t="n">
        <v>123.23</v>
      </c>
      <c r="Q243" t="n">
        <v>596.6799999999999</v>
      </c>
      <c r="R243" t="n">
        <v>51.69</v>
      </c>
      <c r="S243" t="n">
        <v>26.8</v>
      </c>
      <c r="T243" t="n">
        <v>12326.47</v>
      </c>
      <c r="U243" t="n">
        <v>0.52</v>
      </c>
      <c r="V243" t="n">
        <v>0.89</v>
      </c>
      <c r="W243" t="n">
        <v>0.18</v>
      </c>
      <c r="X243" t="n">
        <v>0.79</v>
      </c>
      <c r="Y243" t="n">
        <v>1</v>
      </c>
      <c r="Z243" t="n">
        <v>10</v>
      </c>
    </row>
    <row r="244">
      <c r="A244" t="n">
        <v>6</v>
      </c>
      <c r="B244" t="n">
        <v>110</v>
      </c>
      <c r="C244" t="inlineStr">
        <is>
          <t xml:space="preserve">CONCLUIDO	</t>
        </is>
      </c>
      <c r="D244" t="n">
        <v>7.9493</v>
      </c>
      <c r="E244" t="n">
        <v>12.58</v>
      </c>
      <c r="F244" t="n">
        <v>8.449999999999999</v>
      </c>
      <c r="G244" t="n">
        <v>14.08</v>
      </c>
      <c r="H244" t="n">
        <v>0.21</v>
      </c>
      <c r="I244" t="n">
        <v>36</v>
      </c>
      <c r="J244" t="n">
        <v>215.82</v>
      </c>
      <c r="K244" t="n">
        <v>56.13</v>
      </c>
      <c r="L244" t="n">
        <v>2.5</v>
      </c>
      <c r="M244" t="n">
        <v>34</v>
      </c>
      <c r="N244" t="n">
        <v>47.19</v>
      </c>
      <c r="O244" t="n">
        <v>26851.31</v>
      </c>
      <c r="P244" t="n">
        <v>119.68</v>
      </c>
      <c r="Q244" t="n">
        <v>596.65</v>
      </c>
      <c r="R244" t="n">
        <v>45.64</v>
      </c>
      <c r="S244" t="n">
        <v>26.8</v>
      </c>
      <c r="T244" t="n">
        <v>9328.32</v>
      </c>
      <c r="U244" t="n">
        <v>0.59</v>
      </c>
      <c r="V244" t="n">
        <v>0.91</v>
      </c>
      <c r="W244" t="n">
        <v>0.15</v>
      </c>
      <c r="X244" t="n">
        <v>0.59</v>
      </c>
      <c r="Y244" t="n">
        <v>1</v>
      </c>
      <c r="Z244" t="n">
        <v>10</v>
      </c>
    </row>
    <row r="245">
      <c r="A245" t="n">
        <v>7</v>
      </c>
      <c r="B245" t="n">
        <v>110</v>
      </c>
      <c r="C245" t="inlineStr">
        <is>
          <t xml:space="preserve">CONCLUIDO	</t>
        </is>
      </c>
      <c r="D245" t="n">
        <v>7.9768</v>
      </c>
      <c r="E245" t="n">
        <v>12.54</v>
      </c>
      <c r="F245" t="n">
        <v>8.529999999999999</v>
      </c>
      <c r="G245" t="n">
        <v>15.51</v>
      </c>
      <c r="H245" t="n">
        <v>0.23</v>
      </c>
      <c r="I245" t="n">
        <v>33</v>
      </c>
      <c r="J245" t="n">
        <v>216.22</v>
      </c>
      <c r="K245" t="n">
        <v>56.13</v>
      </c>
      <c r="L245" t="n">
        <v>2.75</v>
      </c>
      <c r="M245" t="n">
        <v>31</v>
      </c>
      <c r="N245" t="n">
        <v>47.35</v>
      </c>
      <c r="O245" t="n">
        <v>26901.66</v>
      </c>
      <c r="P245" t="n">
        <v>120.56</v>
      </c>
      <c r="Q245" t="n">
        <v>596.75</v>
      </c>
      <c r="R245" t="n">
        <v>48.57</v>
      </c>
      <c r="S245" t="n">
        <v>26.8</v>
      </c>
      <c r="T245" t="n">
        <v>10806.55</v>
      </c>
      <c r="U245" t="n">
        <v>0.55</v>
      </c>
      <c r="V245" t="n">
        <v>0.9</v>
      </c>
      <c r="W245" t="n">
        <v>0.16</v>
      </c>
      <c r="X245" t="n">
        <v>0.68</v>
      </c>
      <c r="Y245" t="n">
        <v>1</v>
      </c>
      <c r="Z245" t="n">
        <v>10</v>
      </c>
    </row>
    <row r="246">
      <c r="A246" t="n">
        <v>8</v>
      </c>
      <c r="B246" t="n">
        <v>110</v>
      </c>
      <c r="C246" t="inlineStr">
        <is>
          <t xml:space="preserve">CONCLUIDO	</t>
        </is>
      </c>
      <c r="D246" t="n">
        <v>8.1119</v>
      </c>
      <c r="E246" t="n">
        <v>12.33</v>
      </c>
      <c r="F246" t="n">
        <v>8.449999999999999</v>
      </c>
      <c r="G246" t="n">
        <v>16.9</v>
      </c>
      <c r="H246" t="n">
        <v>0.25</v>
      </c>
      <c r="I246" t="n">
        <v>30</v>
      </c>
      <c r="J246" t="n">
        <v>216.63</v>
      </c>
      <c r="K246" t="n">
        <v>56.13</v>
      </c>
      <c r="L246" t="n">
        <v>3</v>
      </c>
      <c r="M246" t="n">
        <v>28</v>
      </c>
      <c r="N246" t="n">
        <v>47.51</v>
      </c>
      <c r="O246" t="n">
        <v>26952.08</v>
      </c>
      <c r="P246" t="n">
        <v>118.81</v>
      </c>
      <c r="Q246" t="n">
        <v>596.65</v>
      </c>
      <c r="R246" t="n">
        <v>45.96</v>
      </c>
      <c r="S246" t="n">
        <v>26.8</v>
      </c>
      <c r="T246" t="n">
        <v>9516.42</v>
      </c>
      <c r="U246" t="n">
        <v>0.58</v>
      </c>
      <c r="V246" t="n">
        <v>0.91</v>
      </c>
      <c r="W246" t="n">
        <v>0.15</v>
      </c>
      <c r="X246" t="n">
        <v>0.59</v>
      </c>
      <c r="Y246" t="n">
        <v>1</v>
      </c>
      <c r="Z246" t="n">
        <v>10</v>
      </c>
    </row>
    <row r="247">
      <c r="A247" t="n">
        <v>9</v>
      </c>
      <c r="B247" t="n">
        <v>110</v>
      </c>
      <c r="C247" t="inlineStr">
        <is>
          <t xml:space="preserve">CONCLUIDO	</t>
        </is>
      </c>
      <c r="D247" t="n">
        <v>8.2384</v>
      </c>
      <c r="E247" t="n">
        <v>12.14</v>
      </c>
      <c r="F247" t="n">
        <v>8.390000000000001</v>
      </c>
      <c r="G247" t="n">
        <v>18.63</v>
      </c>
      <c r="H247" t="n">
        <v>0.27</v>
      </c>
      <c r="I247" t="n">
        <v>27</v>
      </c>
      <c r="J247" t="n">
        <v>217.04</v>
      </c>
      <c r="K247" t="n">
        <v>56.13</v>
      </c>
      <c r="L247" t="n">
        <v>3.25</v>
      </c>
      <c r="M247" t="n">
        <v>25</v>
      </c>
      <c r="N247" t="n">
        <v>47.66</v>
      </c>
      <c r="O247" t="n">
        <v>27002.55</v>
      </c>
      <c r="P247" t="n">
        <v>117.39</v>
      </c>
      <c r="Q247" t="n">
        <v>596.66</v>
      </c>
      <c r="R247" t="n">
        <v>43.81</v>
      </c>
      <c r="S247" t="n">
        <v>26.8</v>
      </c>
      <c r="T247" t="n">
        <v>8457.719999999999</v>
      </c>
      <c r="U247" t="n">
        <v>0.61</v>
      </c>
      <c r="V247" t="n">
        <v>0.92</v>
      </c>
      <c r="W247" t="n">
        <v>0.15</v>
      </c>
      <c r="X247" t="n">
        <v>0.53</v>
      </c>
      <c r="Y247" t="n">
        <v>1</v>
      </c>
      <c r="Z247" t="n">
        <v>10</v>
      </c>
    </row>
    <row r="248">
      <c r="A248" t="n">
        <v>10</v>
      </c>
      <c r="B248" t="n">
        <v>110</v>
      </c>
      <c r="C248" t="inlineStr">
        <is>
          <t xml:space="preserve">CONCLUIDO	</t>
        </is>
      </c>
      <c r="D248" t="n">
        <v>8.3264</v>
      </c>
      <c r="E248" t="n">
        <v>12.01</v>
      </c>
      <c r="F248" t="n">
        <v>8.34</v>
      </c>
      <c r="G248" t="n">
        <v>20.02</v>
      </c>
      <c r="H248" t="n">
        <v>0.29</v>
      </c>
      <c r="I248" t="n">
        <v>25</v>
      </c>
      <c r="J248" t="n">
        <v>217.45</v>
      </c>
      <c r="K248" t="n">
        <v>56.13</v>
      </c>
      <c r="L248" t="n">
        <v>3.5</v>
      </c>
      <c r="M248" t="n">
        <v>23</v>
      </c>
      <c r="N248" t="n">
        <v>47.82</v>
      </c>
      <c r="O248" t="n">
        <v>27053.07</v>
      </c>
      <c r="P248" t="n">
        <v>116.16</v>
      </c>
      <c r="Q248" t="n">
        <v>596.65</v>
      </c>
      <c r="R248" t="n">
        <v>42.58</v>
      </c>
      <c r="S248" t="n">
        <v>26.8</v>
      </c>
      <c r="T248" t="n">
        <v>7854.24</v>
      </c>
      <c r="U248" t="n">
        <v>0.63</v>
      </c>
      <c r="V248" t="n">
        <v>0.92</v>
      </c>
      <c r="W248" t="n">
        <v>0.15</v>
      </c>
      <c r="X248" t="n">
        <v>0.49</v>
      </c>
      <c r="Y248" t="n">
        <v>1</v>
      </c>
      <c r="Z248" t="n">
        <v>10</v>
      </c>
    </row>
    <row r="249">
      <c r="A249" t="n">
        <v>11</v>
      </c>
      <c r="B249" t="n">
        <v>110</v>
      </c>
      <c r="C249" t="inlineStr">
        <is>
          <t xml:space="preserve">CONCLUIDO	</t>
        </is>
      </c>
      <c r="D249" t="n">
        <v>8.4161</v>
      </c>
      <c r="E249" t="n">
        <v>11.88</v>
      </c>
      <c r="F249" t="n">
        <v>8.300000000000001</v>
      </c>
      <c r="G249" t="n">
        <v>21.65</v>
      </c>
      <c r="H249" t="n">
        <v>0.31</v>
      </c>
      <c r="I249" t="n">
        <v>23</v>
      </c>
      <c r="J249" t="n">
        <v>217.86</v>
      </c>
      <c r="K249" t="n">
        <v>56.13</v>
      </c>
      <c r="L249" t="n">
        <v>3.75</v>
      </c>
      <c r="M249" t="n">
        <v>21</v>
      </c>
      <c r="N249" t="n">
        <v>47.98</v>
      </c>
      <c r="O249" t="n">
        <v>27103.65</v>
      </c>
      <c r="P249" t="n">
        <v>114.98</v>
      </c>
      <c r="Q249" t="n">
        <v>596.61</v>
      </c>
      <c r="R249" t="n">
        <v>41.14</v>
      </c>
      <c r="S249" t="n">
        <v>26.8</v>
      </c>
      <c r="T249" t="n">
        <v>7142.55</v>
      </c>
      <c r="U249" t="n">
        <v>0.65</v>
      </c>
      <c r="V249" t="n">
        <v>0.92</v>
      </c>
      <c r="W249" t="n">
        <v>0.14</v>
      </c>
      <c r="X249" t="n">
        <v>0.45</v>
      </c>
      <c r="Y249" t="n">
        <v>1</v>
      </c>
      <c r="Z249" t="n">
        <v>10</v>
      </c>
    </row>
    <row r="250">
      <c r="A250" t="n">
        <v>12</v>
      </c>
      <c r="B250" t="n">
        <v>110</v>
      </c>
      <c r="C250" t="inlineStr">
        <is>
          <t xml:space="preserve">CONCLUIDO	</t>
        </is>
      </c>
      <c r="D250" t="n">
        <v>8.4648</v>
      </c>
      <c r="E250" t="n">
        <v>11.81</v>
      </c>
      <c r="F250" t="n">
        <v>8.27</v>
      </c>
      <c r="G250" t="n">
        <v>22.56</v>
      </c>
      <c r="H250" t="n">
        <v>0.33</v>
      </c>
      <c r="I250" t="n">
        <v>22</v>
      </c>
      <c r="J250" t="n">
        <v>218.27</v>
      </c>
      <c r="K250" t="n">
        <v>56.13</v>
      </c>
      <c r="L250" t="n">
        <v>4</v>
      </c>
      <c r="M250" t="n">
        <v>20</v>
      </c>
      <c r="N250" t="n">
        <v>48.15</v>
      </c>
      <c r="O250" t="n">
        <v>27154.29</v>
      </c>
      <c r="P250" t="n">
        <v>114.18</v>
      </c>
      <c r="Q250" t="n">
        <v>596.63</v>
      </c>
      <c r="R250" t="n">
        <v>40.27</v>
      </c>
      <c r="S250" t="n">
        <v>26.8</v>
      </c>
      <c r="T250" t="n">
        <v>6713.76</v>
      </c>
      <c r="U250" t="n">
        <v>0.67</v>
      </c>
      <c r="V250" t="n">
        <v>0.93</v>
      </c>
      <c r="W250" t="n">
        <v>0.14</v>
      </c>
      <c r="X250" t="n">
        <v>0.42</v>
      </c>
      <c r="Y250" t="n">
        <v>1</v>
      </c>
      <c r="Z250" t="n">
        <v>10</v>
      </c>
    </row>
    <row r="251">
      <c r="A251" t="n">
        <v>13</v>
      </c>
      <c r="B251" t="n">
        <v>110</v>
      </c>
      <c r="C251" t="inlineStr">
        <is>
          <t xml:space="preserve">CONCLUIDO	</t>
        </is>
      </c>
      <c r="D251" t="n">
        <v>8.559799999999999</v>
      </c>
      <c r="E251" t="n">
        <v>11.68</v>
      </c>
      <c r="F251" t="n">
        <v>8.23</v>
      </c>
      <c r="G251" t="n">
        <v>24.68</v>
      </c>
      <c r="H251" t="n">
        <v>0.35</v>
      </c>
      <c r="I251" t="n">
        <v>20</v>
      </c>
      <c r="J251" t="n">
        <v>218.68</v>
      </c>
      <c r="K251" t="n">
        <v>56.13</v>
      </c>
      <c r="L251" t="n">
        <v>4.25</v>
      </c>
      <c r="M251" t="n">
        <v>18</v>
      </c>
      <c r="N251" t="n">
        <v>48.31</v>
      </c>
      <c r="O251" t="n">
        <v>27204.98</v>
      </c>
      <c r="P251" t="n">
        <v>112.87</v>
      </c>
      <c r="Q251" t="n">
        <v>596.61</v>
      </c>
      <c r="R251" t="n">
        <v>38.77</v>
      </c>
      <c r="S251" t="n">
        <v>26.8</v>
      </c>
      <c r="T251" t="n">
        <v>5971.94</v>
      </c>
      <c r="U251" t="n">
        <v>0.6899999999999999</v>
      </c>
      <c r="V251" t="n">
        <v>0.93</v>
      </c>
      <c r="W251" t="n">
        <v>0.14</v>
      </c>
      <c r="X251" t="n">
        <v>0.37</v>
      </c>
      <c r="Y251" t="n">
        <v>1</v>
      </c>
      <c r="Z251" t="n">
        <v>10</v>
      </c>
    </row>
    <row r="252">
      <c r="A252" t="n">
        <v>14</v>
      </c>
      <c r="B252" t="n">
        <v>110</v>
      </c>
      <c r="C252" t="inlineStr">
        <is>
          <t xml:space="preserve">CONCLUIDO	</t>
        </is>
      </c>
      <c r="D252" t="n">
        <v>8.6159</v>
      </c>
      <c r="E252" t="n">
        <v>11.61</v>
      </c>
      <c r="F252" t="n">
        <v>8.19</v>
      </c>
      <c r="G252" t="n">
        <v>25.87</v>
      </c>
      <c r="H252" t="n">
        <v>0.36</v>
      </c>
      <c r="I252" t="n">
        <v>19</v>
      </c>
      <c r="J252" t="n">
        <v>219.09</v>
      </c>
      <c r="K252" t="n">
        <v>56.13</v>
      </c>
      <c r="L252" t="n">
        <v>4.5</v>
      </c>
      <c r="M252" t="n">
        <v>17</v>
      </c>
      <c r="N252" t="n">
        <v>48.47</v>
      </c>
      <c r="O252" t="n">
        <v>27255.72</v>
      </c>
      <c r="P252" t="n">
        <v>111.93</v>
      </c>
      <c r="Q252" t="n">
        <v>596.6799999999999</v>
      </c>
      <c r="R252" t="n">
        <v>37.68</v>
      </c>
      <c r="S252" t="n">
        <v>26.8</v>
      </c>
      <c r="T252" t="n">
        <v>5432.4</v>
      </c>
      <c r="U252" t="n">
        <v>0.71</v>
      </c>
      <c r="V252" t="n">
        <v>0.9399999999999999</v>
      </c>
      <c r="W252" t="n">
        <v>0.14</v>
      </c>
      <c r="X252" t="n">
        <v>0.34</v>
      </c>
      <c r="Y252" t="n">
        <v>1</v>
      </c>
      <c r="Z252" t="n">
        <v>10</v>
      </c>
    </row>
    <row r="253">
      <c r="A253" t="n">
        <v>15</v>
      </c>
      <c r="B253" t="n">
        <v>110</v>
      </c>
      <c r="C253" t="inlineStr">
        <is>
          <t xml:space="preserve">CONCLUIDO	</t>
        </is>
      </c>
      <c r="D253" t="n">
        <v>8.662000000000001</v>
      </c>
      <c r="E253" t="n">
        <v>11.54</v>
      </c>
      <c r="F253" t="n">
        <v>8.17</v>
      </c>
      <c r="G253" t="n">
        <v>27.24</v>
      </c>
      <c r="H253" t="n">
        <v>0.38</v>
      </c>
      <c r="I253" t="n">
        <v>18</v>
      </c>
      <c r="J253" t="n">
        <v>219.51</v>
      </c>
      <c r="K253" t="n">
        <v>56.13</v>
      </c>
      <c r="L253" t="n">
        <v>4.75</v>
      </c>
      <c r="M253" t="n">
        <v>16</v>
      </c>
      <c r="N253" t="n">
        <v>48.63</v>
      </c>
      <c r="O253" t="n">
        <v>27306.53</v>
      </c>
      <c r="P253" t="n">
        <v>110.94</v>
      </c>
      <c r="Q253" t="n">
        <v>596.6799999999999</v>
      </c>
      <c r="R253" t="n">
        <v>37.42</v>
      </c>
      <c r="S253" t="n">
        <v>26.8</v>
      </c>
      <c r="T253" t="n">
        <v>5310.11</v>
      </c>
      <c r="U253" t="n">
        <v>0.72</v>
      </c>
      <c r="V253" t="n">
        <v>0.9399999999999999</v>
      </c>
      <c r="W253" t="n">
        <v>0.13</v>
      </c>
      <c r="X253" t="n">
        <v>0.32</v>
      </c>
      <c r="Y253" t="n">
        <v>1</v>
      </c>
      <c r="Z253" t="n">
        <v>10</v>
      </c>
    </row>
    <row r="254">
      <c r="A254" t="n">
        <v>16</v>
      </c>
      <c r="B254" t="n">
        <v>110</v>
      </c>
      <c r="C254" t="inlineStr">
        <is>
          <t xml:space="preserve">CONCLUIDO	</t>
        </is>
      </c>
      <c r="D254" t="n">
        <v>8.6774</v>
      </c>
      <c r="E254" t="n">
        <v>11.52</v>
      </c>
      <c r="F254" t="n">
        <v>8.19</v>
      </c>
      <c r="G254" t="n">
        <v>28.92</v>
      </c>
      <c r="H254" t="n">
        <v>0.4</v>
      </c>
      <c r="I254" t="n">
        <v>17</v>
      </c>
      <c r="J254" t="n">
        <v>219.92</v>
      </c>
      <c r="K254" t="n">
        <v>56.13</v>
      </c>
      <c r="L254" t="n">
        <v>5</v>
      </c>
      <c r="M254" t="n">
        <v>15</v>
      </c>
      <c r="N254" t="n">
        <v>48.79</v>
      </c>
      <c r="O254" t="n">
        <v>27357.39</v>
      </c>
      <c r="P254" t="n">
        <v>110.83</v>
      </c>
      <c r="Q254" t="n">
        <v>596.63</v>
      </c>
      <c r="R254" t="n">
        <v>37.95</v>
      </c>
      <c r="S254" t="n">
        <v>26.8</v>
      </c>
      <c r="T254" t="n">
        <v>5577.32</v>
      </c>
      <c r="U254" t="n">
        <v>0.71</v>
      </c>
      <c r="V254" t="n">
        <v>0.9399999999999999</v>
      </c>
      <c r="W254" t="n">
        <v>0.14</v>
      </c>
      <c r="X254" t="n">
        <v>0.34</v>
      </c>
      <c r="Y254" t="n">
        <v>1</v>
      </c>
      <c r="Z254" t="n">
        <v>10</v>
      </c>
    </row>
    <row r="255">
      <c r="A255" t="n">
        <v>17</v>
      </c>
      <c r="B255" t="n">
        <v>110</v>
      </c>
      <c r="C255" t="inlineStr">
        <is>
          <t xml:space="preserve">CONCLUIDO	</t>
        </is>
      </c>
      <c r="D255" t="n">
        <v>8.7334</v>
      </c>
      <c r="E255" t="n">
        <v>11.45</v>
      </c>
      <c r="F255" t="n">
        <v>8.16</v>
      </c>
      <c r="G255" t="n">
        <v>30.61</v>
      </c>
      <c r="H255" t="n">
        <v>0.42</v>
      </c>
      <c r="I255" t="n">
        <v>16</v>
      </c>
      <c r="J255" t="n">
        <v>220.33</v>
      </c>
      <c r="K255" t="n">
        <v>56.13</v>
      </c>
      <c r="L255" t="n">
        <v>5.25</v>
      </c>
      <c r="M255" t="n">
        <v>14</v>
      </c>
      <c r="N255" t="n">
        <v>48.95</v>
      </c>
      <c r="O255" t="n">
        <v>27408.3</v>
      </c>
      <c r="P255" t="n">
        <v>109.63</v>
      </c>
      <c r="Q255" t="n">
        <v>596.64</v>
      </c>
      <c r="R255" t="n">
        <v>36.96</v>
      </c>
      <c r="S255" t="n">
        <v>26.8</v>
      </c>
      <c r="T255" t="n">
        <v>5088.82</v>
      </c>
      <c r="U255" t="n">
        <v>0.73</v>
      </c>
      <c r="V255" t="n">
        <v>0.9399999999999999</v>
      </c>
      <c r="W255" t="n">
        <v>0.13</v>
      </c>
      <c r="X255" t="n">
        <v>0.31</v>
      </c>
      <c r="Y255" t="n">
        <v>1</v>
      </c>
      <c r="Z255" t="n">
        <v>10</v>
      </c>
    </row>
    <row r="256">
      <c r="A256" t="n">
        <v>18</v>
      </c>
      <c r="B256" t="n">
        <v>110</v>
      </c>
      <c r="C256" t="inlineStr">
        <is>
          <t xml:space="preserve">CONCLUIDO	</t>
        </is>
      </c>
      <c r="D256" t="n">
        <v>8.7311</v>
      </c>
      <c r="E256" t="n">
        <v>11.45</v>
      </c>
      <c r="F256" t="n">
        <v>8.16</v>
      </c>
      <c r="G256" t="n">
        <v>30.62</v>
      </c>
      <c r="H256" t="n">
        <v>0.44</v>
      </c>
      <c r="I256" t="n">
        <v>16</v>
      </c>
      <c r="J256" t="n">
        <v>220.74</v>
      </c>
      <c r="K256" t="n">
        <v>56.13</v>
      </c>
      <c r="L256" t="n">
        <v>5.5</v>
      </c>
      <c r="M256" t="n">
        <v>14</v>
      </c>
      <c r="N256" t="n">
        <v>49.12</v>
      </c>
      <c r="O256" t="n">
        <v>27459.27</v>
      </c>
      <c r="P256" t="n">
        <v>109.19</v>
      </c>
      <c r="Q256" t="n">
        <v>596.66</v>
      </c>
      <c r="R256" t="n">
        <v>36.96</v>
      </c>
      <c r="S256" t="n">
        <v>26.8</v>
      </c>
      <c r="T256" t="n">
        <v>5085.65</v>
      </c>
      <c r="U256" t="n">
        <v>0.73</v>
      </c>
      <c r="V256" t="n">
        <v>0.9399999999999999</v>
      </c>
      <c r="W256" t="n">
        <v>0.13</v>
      </c>
      <c r="X256" t="n">
        <v>0.31</v>
      </c>
      <c r="Y256" t="n">
        <v>1</v>
      </c>
      <c r="Z256" t="n">
        <v>10</v>
      </c>
    </row>
    <row r="257">
      <c r="A257" t="n">
        <v>19</v>
      </c>
      <c r="B257" t="n">
        <v>110</v>
      </c>
      <c r="C257" t="inlineStr">
        <is>
          <t xml:space="preserve">CONCLUIDO	</t>
        </is>
      </c>
      <c r="D257" t="n">
        <v>8.7768</v>
      </c>
      <c r="E257" t="n">
        <v>11.39</v>
      </c>
      <c r="F257" t="n">
        <v>8.15</v>
      </c>
      <c r="G257" t="n">
        <v>32.59</v>
      </c>
      <c r="H257" t="n">
        <v>0.46</v>
      </c>
      <c r="I257" t="n">
        <v>15</v>
      </c>
      <c r="J257" t="n">
        <v>221.16</v>
      </c>
      <c r="K257" t="n">
        <v>56.13</v>
      </c>
      <c r="L257" t="n">
        <v>5.75</v>
      </c>
      <c r="M257" t="n">
        <v>13</v>
      </c>
      <c r="N257" t="n">
        <v>49.28</v>
      </c>
      <c r="O257" t="n">
        <v>27510.3</v>
      </c>
      <c r="P257" t="n">
        <v>108.64</v>
      </c>
      <c r="Q257" t="n">
        <v>596.62</v>
      </c>
      <c r="R257" t="n">
        <v>36.47</v>
      </c>
      <c r="S257" t="n">
        <v>26.8</v>
      </c>
      <c r="T257" t="n">
        <v>4847.68</v>
      </c>
      <c r="U257" t="n">
        <v>0.73</v>
      </c>
      <c r="V257" t="n">
        <v>0.9399999999999999</v>
      </c>
      <c r="W257" t="n">
        <v>0.13</v>
      </c>
      <c r="X257" t="n">
        <v>0.29</v>
      </c>
      <c r="Y257" t="n">
        <v>1</v>
      </c>
      <c r="Z257" t="n">
        <v>10</v>
      </c>
    </row>
    <row r="258">
      <c r="A258" t="n">
        <v>20</v>
      </c>
      <c r="B258" t="n">
        <v>110</v>
      </c>
      <c r="C258" t="inlineStr">
        <is>
          <t xml:space="preserve">CONCLUIDO	</t>
        </is>
      </c>
      <c r="D258" t="n">
        <v>8.8344</v>
      </c>
      <c r="E258" t="n">
        <v>11.32</v>
      </c>
      <c r="F258" t="n">
        <v>8.119999999999999</v>
      </c>
      <c r="G258" t="n">
        <v>34.78</v>
      </c>
      <c r="H258" t="n">
        <v>0.48</v>
      </c>
      <c r="I258" t="n">
        <v>14</v>
      </c>
      <c r="J258" t="n">
        <v>221.57</v>
      </c>
      <c r="K258" t="n">
        <v>56.13</v>
      </c>
      <c r="L258" t="n">
        <v>6</v>
      </c>
      <c r="M258" t="n">
        <v>12</v>
      </c>
      <c r="N258" t="n">
        <v>49.45</v>
      </c>
      <c r="O258" t="n">
        <v>27561.39</v>
      </c>
      <c r="P258" t="n">
        <v>107.51</v>
      </c>
      <c r="Q258" t="n">
        <v>596.61</v>
      </c>
      <c r="R258" t="n">
        <v>35.4</v>
      </c>
      <c r="S258" t="n">
        <v>26.8</v>
      </c>
      <c r="T258" t="n">
        <v>4315.98</v>
      </c>
      <c r="U258" t="n">
        <v>0.76</v>
      </c>
      <c r="V258" t="n">
        <v>0.95</v>
      </c>
      <c r="W258" t="n">
        <v>0.13</v>
      </c>
      <c r="X258" t="n">
        <v>0.26</v>
      </c>
      <c r="Y258" t="n">
        <v>1</v>
      </c>
      <c r="Z258" t="n">
        <v>10</v>
      </c>
    </row>
    <row r="259">
      <c r="A259" t="n">
        <v>21</v>
      </c>
      <c r="B259" t="n">
        <v>110</v>
      </c>
      <c r="C259" t="inlineStr">
        <is>
          <t xml:space="preserve">CONCLUIDO	</t>
        </is>
      </c>
      <c r="D259" t="n">
        <v>8.8337</v>
      </c>
      <c r="E259" t="n">
        <v>11.32</v>
      </c>
      <c r="F259" t="n">
        <v>8.119999999999999</v>
      </c>
      <c r="G259" t="n">
        <v>34.78</v>
      </c>
      <c r="H259" t="n">
        <v>0.5</v>
      </c>
      <c r="I259" t="n">
        <v>14</v>
      </c>
      <c r="J259" t="n">
        <v>221.99</v>
      </c>
      <c r="K259" t="n">
        <v>56.13</v>
      </c>
      <c r="L259" t="n">
        <v>6.25</v>
      </c>
      <c r="M259" t="n">
        <v>12</v>
      </c>
      <c r="N259" t="n">
        <v>49.61</v>
      </c>
      <c r="O259" t="n">
        <v>27612.53</v>
      </c>
      <c r="P259" t="n">
        <v>106.58</v>
      </c>
      <c r="Q259" t="n">
        <v>596.66</v>
      </c>
      <c r="R259" t="n">
        <v>35.5</v>
      </c>
      <c r="S259" t="n">
        <v>26.8</v>
      </c>
      <c r="T259" t="n">
        <v>4365.66</v>
      </c>
      <c r="U259" t="n">
        <v>0.75</v>
      </c>
      <c r="V259" t="n">
        <v>0.95</v>
      </c>
      <c r="W259" t="n">
        <v>0.13</v>
      </c>
      <c r="X259" t="n">
        <v>0.26</v>
      </c>
      <c r="Y259" t="n">
        <v>1</v>
      </c>
      <c r="Z259" t="n">
        <v>10</v>
      </c>
    </row>
    <row r="260">
      <c r="A260" t="n">
        <v>22</v>
      </c>
      <c r="B260" t="n">
        <v>110</v>
      </c>
      <c r="C260" t="inlineStr">
        <is>
          <t xml:space="preserve">CONCLUIDO	</t>
        </is>
      </c>
      <c r="D260" t="n">
        <v>8.9023</v>
      </c>
      <c r="E260" t="n">
        <v>11.23</v>
      </c>
      <c r="F260" t="n">
        <v>8.07</v>
      </c>
      <c r="G260" t="n">
        <v>37.25</v>
      </c>
      <c r="H260" t="n">
        <v>0.52</v>
      </c>
      <c r="I260" t="n">
        <v>13</v>
      </c>
      <c r="J260" t="n">
        <v>222.4</v>
      </c>
      <c r="K260" t="n">
        <v>56.13</v>
      </c>
      <c r="L260" t="n">
        <v>6.5</v>
      </c>
      <c r="M260" t="n">
        <v>11</v>
      </c>
      <c r="N260" t="n">
        <v>49.78</v>
      </c>
      <c r="O260" t="n">
        <v>27663.85</v>
      </c>
      <c r="P260" t="n">
        <v>105.83</v>
      </c>
      <c r="Q260" t="n">
        <v>596.6900000000001</v>
      </c>
      <c r="R260" t="n">
        <v>33.96</v>
      </c>
      <c r="S260" t="n">
        <v>26.8</v>
      </c>
      <c r="T260" t="n">
        <v>3602.52</v>
      </c>
      <c r="U260" t="n">
        <v>0.79</v>
      </c>
      <c r="V260" t="n">
        <v>0.95</v>
      </c>
      <c r="W260" t="n">
        <v>0.13</v>
      </c>
      <c r="X260" t="n">
        <v>0.22</v>
      </c>
      <c r="Y260" t="n">
        <v>1</v>
      </c>
      <c r="Z260" t="n">
        <v>10</v>
      </c>
    </row>
    <row r="261">
      <c r="A261" t="n">
        <v>23</v>
      </c>
      <c r="B261" t="n">
        <v>110</v>
      </c>
      <c r="C261" t="inlineStr">
        <is>
          <t xml:space="preserve">CONCLUIDO	</t>
        </is>
      </c>
      <c r="D261" t="n">
        <v>8.894399999999999</v>
      </c>
      <c r="E261" t="n">
        <v>11.24</v>
      </c>
      <c r="F261" t="n">
        <v>8.08</v>
      </c>
      <c r="G261" t="n">
        <v>37.3</v>
      </c>
      <c r="H261" t="n">
        <v>0.54</v>
      </c>
      <c r="I261" t="n">
        <v>13</v>
      </c>
      <c r="J261" t="n">
        <v>222.82</v>
      </c>
      <c r="K261" t="n">
        <v>56.13</v>
      </c>
      <c r="L261" t="n">
        <v>6.75</v>
      </c>
      <c r="M261" t="n">
        <v>11</v>
      </c>
      <c r="N261" t="n">
        <v>49.94</v>
      </c>
      <c r="O261" t="n">
        <v>27715.11</v>
      </c>
      <c r="P261" t="n">
        <v>105.14</v>
      </c>
      <c r="Q261" t="n">
        <v>596.65</v>
      </c>
      <c r="R261" t="n">
        <v>34.51</v>
      </c>
      <c r="S261" t="n">
        <v>26.8</v>
      </c>
      <c r="T261" t="n">
        <v>3876.28</v>
      </c>
      <c r="U261" t="n">
        <v>0.78</v>
      </c>
      <c r="V261" t="n">
        <v>0.95</v>
      </c>
      <c r="W261" t="n">
        <v>0.12</v>
      </c>
      <c r="X261" t="n">
        <v>0.23</v>
      </c>
      <c r="Y261" t="n">
        <v>1</v>
      </c>
      <c r="Z261" t="n">
        <v>10</v>
      </c>
    </row>
    <row r="262">
      <c r="A262" t="n">
        <v>24</v>
      </c>
      <c r="B262" t="n">
        <v>110</v>
      </c>
      <c r="C262" t="inlineStr">
        <is>
          <t xml:space="preserve">CONCLUIDO	</t>
        </is>
      </c>
      <c r="D262" t="n">
        <v>8.921900000000001</v>
      </c>
      <c r="E262" t="n">
        <v>11.21</v>
      </c>
      <c r="F262" t="n">
        <v>8.09</v>
      </c>
      <c r="G262" t="n">
        <v>40.44</v>
      </c>
      <c r="H262" t="n">
        <v>0.5600000000000001</v>
      </c>
      <c r="I262" t="n">
        <v>12</v>
      </c>
      <c r="J262" t="n">
        <v>223.23</v>
      </c>
      <c r="K262" t="n">
        <v>56.13</v>
      </c>
      <c r="L262" t="n">
        <v>7</v>
      </c>
      <c r="M262" t="n">
        <v>10</v>
      </c>
      <c r="N262" t="n">
        <v>50.11</v>
      </c>
      <c r="O262" t="n">
        <v>27766.43</v>
      </c>
      <c r="P262" t="n">
        <v>104.86</v>
      </c>
      <c r="Q262" t="n">
        <v>596.63</v>
      </c>
      <c r="R262" t="n">
        <v>34.72</v>
      </c>
      <c r="S262" t="n">
        <v>26.8</v>
      </c>
      <c r="T262" t="n">
        <v>3989.59</v>
      </c>
      <c r="U262" t="n">
        <v>0.77</v>
      </c>
      <c r="V262" t="n">
        <v>0.95</v>
      </c>
      <c r="W262" t="n">
        <v>0.13</v>
      </c>
      <c r="X262" t="n">
        <v>0.24</v>
      </c>
      <c r="Y262" t="n">
        <v>1</v>
      </c>
      <c r="Z262" t="n">
        <v>10</v>
      </c>
    </row>
    <row r="263">
      <c r="A263" t="n">
        <v>25</v>
      </c>
      <c r="B263" t="n">
        <v>110</v>
      </c>
      <c r="C263" t="inlineStr">
        <is>
          <t xml:space="preserve">CONCLUIDO	</t>
        </is>
      </c>
      <c r="D263" t="n">
        <v>8.9253</v>
      </c>
      <c r="E263" t="n">
        <v>11.2</v>
      </c>
      <c r="F263" t="n">
        <v>8.08</v>
      </c>
      <c r="G263" t="n">
        <v>40.42</v>
      </c>
      <c r="H263" t="n">
        <v>0.58</v>
      </c>
      <c r="I263" t="n">
        <v>12</v>
      </c>
      <c r="J263" t="n">
        <v>223.65</v>
      </c>
      <c r="K263" t="n">
        <v>56.13</v>
      </c>
      <c r="L263" t="n">
        <v>7.25</v>
      </c>
      <c r="M263" t="n">
        <v>10</v>
      </c>
      <c r="N263" t="n">
        <v>50.27</v>
      </c>
      <c r="O263" t="n">
        <v>27817.81</v>
      </c>
      <c r="P263" t="n">
        <v>104.14</v>
      </c>
      <c r="Q263" t="n">
        <v>596.61</v>
      </c>
      <c r="R263" t="n">
        <v>34.56</v>
      </c>
      <c r="S263" t="n">
        <v>26.8</v>
      </c>
      <c r="T263" t="n">
        <v>3910.46</v>
      </c>
      <c r="U263" t="n">
        <v>0.78</v>
      </c>
      <c r="V263" t="n">
        <v>0.95</v>
      </c>
      <c r="W263" t="n">
        <v>0.13</v>
      </c>
      <c r="X263" t="n">
        <v>0.23</v>
      </c>
      <c r="Y263" t="n">
        <v>1</v>
      </c>
      <c r="Z263" t="n">
        <v>10</v>
      </c>
    </row>
    <row r="264">
      <c r="A264" t="n">
        <v>26</v>
      </c>
      <c r="B264" t="n">
        <v>110</v>
      </c>
      <c r="C264" t="inlineStr">
        <is>
          <t xml:space="preserve">CONCLUIDO	</t>
        </is>
      </c>
      <c r="D264" t="n">
        <v>8.9787</v>
      </c>
      <c r="E264" t="n">
        <v>11.14</v>
      </c>
      <c r="F264" t="n">
        <v>8.06</v>
      </c>
      <c r="G264" t="n">
        <v>43.97</v>
      </c>
      <c r="H264" t="n">
        <v>0.59</v>
      </c>
      <c r="I264" t="n">
        <v>11</v>
      </c>
      <c r="J264" t="n">
        <v>224.07</v>
      </c>
      <c r="K264" t="n">
        <v>56.13</v>
      </c>
      <c r="L264" t="n">
        <v>7.5</v>
      </c>
      <c r="M264" t="n">
        <v>9</v>
      </c>
      <c r="N264" t="n">
        <v>50.44</v>
      </c>
      <c r="O264" t="n">
        <v>27869.24</v>
      </c>
      <c r="P264" t="n">
        <v>103</v>
      </c>
      <c r="Q264" t="n">
        <v>596.65</v>
      </c>
      <c r="R264" t="n">
        <v>33.71</v>
      </c>
      <c r="S264" t="n">
        <v>26.8</v>
      </c>
      <c r="T264" t="n">
        <v>3488.7</v>
      </c>
      <c r="U264" t="n">
        <v>0.79</v>
      </c>
      <c r="V264" t="n">
        <v>0.95</v>
      </c>
      <c r="W264" t="n">
        <v>0.13</v>
      </c>
      <c r="X264" t="n">
        <v>0.21</v>
      </c>
      <c r="Y264" t="n">
        <v>1</v>
      </c>
      <c r="Z264" t="n">
        <v>10</v>
      </c>
    </row>
    <row r="265">
      <c r="A265" t="n">
        <v>27</v>
      </c>
      <c r="B265" t="n">
        <v>110</v>
      </c>
      <c r="C265" t="inlineStr">
        <is>
          <t xml:space="preserve">CONCLUIDO	</t>
        </is>
      </c>
      <c r="D265" t="n">
        <v>8.981999999999999</v>
      </c>
      <c r="E265" t="n">
        <v>11.13</v>
      </c>
      <c r="F265" t="n">
        <v>8.06</v>
      </c>
      <c r="G265" t="n">
        <v>43.94</v>
      </c>
      <c r="H265" t="n">
        <v>0.61</v>
      </c>
      <c r="I265" t="n">
        <v>11</v>
      </c>
      <c r="J265" t="n">
        <v>224.49</v>
      </c>
      <c r="K265" t="n">
        <v>56.13</v>
      </c>
      <c r="L265" t="n">
        <v>7.75</v>
      </c>
      <c r="M265" t="n">
        <v>9</v>
      </c>
      <c r="N265" t="n">
        <v>50.61</v>
      </c>
      <c r="O265" t="n">
        <v>27920.73</v>
      </c>
      <c r="P265" t="n">
        <v>102.58</v>
      </c>
      <c r="Q265" t="n">
        <v>596.64</v>
      </c>
      <c r="R265" t="n">
        <v>33.58</v>
      </c>
      <c r="S265" t="n">
        <v>26.8</v>
      </c>
      <c r="T265" t="n">
        <v>3425.4</v>
      </c>
      <c r="U265" t="n">
        <v>0.8</v>
      </c>
      <c r="V265" t="n">
        <v>0.95</v>
      </c>
      <c r="W265" t="n">
        <v>0.13</v>
      </c>
      <c r="X265" t="n">
        <v>0.2</v>
      </c>
      <c r="Y265" t="n">
        <v>1</v>
      </c>
      <c r="Z265" t="n">
        <v>10</v>
      </c>
    </row>
    <row r="266">
      <c r="A266" t="n">
        <v>28</v>
      </c>
      <c r="B266" t="n">
        <v>110</v>
      </c>
      <c r="C266" t="inlineStr">
        <is>
          <t xml:space="preserve">CONCLUIDO	</t>
        </is>
      </c>
      <c r="D266" t="n">
        <v>8.9771</v>
      </c>
      <c r="E266" t="n">
        <v>11.14</v>
      </c>
      <c r="F266" t="n">
        <v>8.06</v>
      </c>
      <c r="G266" t="n">
        <v>43.98</v>
      </c>
      <c r="H266" t="n">
        <v>0.63</v>
      </c>
      <c r="I266" t="n">
        <v>11</v>
      </c>
      <c r="J266" t="n">
        <v>224.9</v>
      </c>
      <c r="K266" t="n">
        <v>56.13</v>
      </c>
      <c r="L266" t="n">
        <v>8</v>
      </c>
      <c r="M266" t="n">
        <v>9</v>
      </c>
      <c r="N266" t="n">
        <v>50.78</v>
      </c>
      <c r="O266" t="n">
        <v>27972.28</v>
      </c>
      <c r="P266" t="n">
        <v>101.52</v>
      </c>
      <c r="Q266" t="n">
        <v>596.61</v>
      </c>
      <c r="R266" t="n">
        <v>33.79</v>
      </c>
      <c r="S266" t="n">
        <v>26.8</v>
      </c>
      <c r="T266" t="n">
        <v>3528.02</v>
      </c>
      <c r="U266" t="n">
        <v>0.79</v>
      </c>
      <c r="V266" t="n">
        <v>0.95</v>
      </c>
      <c r="W266" t="n">
        <v>0.13</v>
      </c>
      <c r="X266" t="n">
        <v>0.21</v>
      </c>
      <c r="Y266" t="n">
        <v>1</v>
      </c>
      <c r="Z266" t="n">
        <v>10</v>
      </c>
    </row>
    <row r="267">
      <c r="A267" t="n">
        <v>29</v>
      </c>
      <c r="B267" t="n">
        <v>110</v>
      </c>
      <c r="C267" t="inlineStr">
        <is>
          <t xml:space="preserve">CONCLUIDO	</t>
        </is>
      </c>
      <c r="D267" t="n">
        <v>9.0436</v>
      </c>
      <c r="E267" t="n">
        <v>11.06</v>
      </c>
      <c r="F267" t="n">
        <v>8.02</v>
      </c>
      <c r="G267" t="n">
        <v>48.13</v>
      </c>
      <c r="H267" t="n">
        <v>0.65</v>
      </c>
      <c r="I267" t="n">
        <v>10</v>
      </c>
      <c r="J267" t="n">
        <v>225.32</v>
      </c>
      <c r="K267" t="n">
        <v>56.13</v>
      </c>
      <c r="L267" t="n">
        <v>8.25</v>
      </c>
      <c r="M267" t="n">
        <v>8</v>
      </c>
      <c r="N267" t="n">
        <v>50.95</v>
      </c>
      <c r="O267" t="n">
        <v>28023.89</v>
      </c>
      <c r="P267" t="n">
        <v>100.49</v>
      </c>
      <c r="Q267" t="n">
        <v>596.65</v>
      </c>
      <c r="R267" t="n">
        <v>32.48</v>
      </c>
      <c r="S267" t="n">
        <v>26.8</v>
      </c>
      <c r="T267" t="n">
        <v>2880.19</v>
      </c>
      <c r="U267" t="n">
        <v>0.82</v>
      </c>
      <c r="V267" t="n">
        <v>0.96</v>
      </c>
      <c r="W267" t="n">
        <v>0.12</v>
      </c>
      <c r="X267" t="n">
        <v>0.17</v>
      </c>
      <c r="Y267" t="n">
        <v>1</v>
      </c>
      <c r="Z267" t="n">
        <v>10</v>
      </c>
    </row>
    <row r="268">
      <c r="A268" t="n">
        <v>30</v>
      </c>
      <c r="B268" t="n">
        <v>110</v>
      </c>
      <c r="C268" t="inlineStr">
        <is>
          <t xml:space="preserve">CONCLUIDO	</t>
        </is>
      </c>
      <c r="D268" t="n">
        <v>9.043200000000001</v>
      </c>
      <c r="E268" t="n">
        <v>11.06</v>
      </c>
      <c r="F268" t="n">
        <v>8.02</v>
      </c>
      <c r="G268" t="n">
        <v>48.14</v>
      </c>
      <c r="H268" t="n">
        <v>0.67</v>
      </c>
      <c r="I268" t="n">
        <v>10</v>
      </c>
      <c r="J268" t="n">
        <v>225.74</v>
      </c>
      <c r="K268" t="n">
        <v>56.13</v>
      </c>
      <c r="L268" t="n">
        <v>8.5</v>
      </c>
      <c r="M268" t="n">
        <v>8</v>
      </c>
      <c r="N268" t="n">
        <v>51.11</v>
      </c>
      <c r="O268" t="n">
        <v>28075.56</v>
      </c>
      <c r="P268" t="n">
        <v>99.67</v>
      </c>
      <c r="Q268" t="n">
        <v>596.61</v>
      </c>
      <c r="R268" t="n">
        <v>32.7</v>
      </c>
      <c r="S268" t="n">
        <v>26.8</v>
      </c>
      <c r="T268" t="n">
        <v>2987.88</v>
      </c>
      <c r="U268" t="n">
        <v>0.82</v>
      </c>
      <c r="V268" t="n">
        <v>0.96</v>
      </c>
      <c r="W268" t="n">
        <v>0.12</v>
      </c>
      <c r="X268" t="n">
        <v>0.17</v>
      </c>
      <c r="Y268" t="n">
        <v>1</v>
      </c>
      <c r="Z268" t="n">
        <v>10</v>
      </c>
    </row>
    <row r="269">
      <c r="A269" t="n">
        <v>31</v>
      </c>
      <c r="B269" t="n">
        <v>110</v>
      </c>
      <c r="C269" t="inlineStr">
        <is>
          <t xml:space="preserve">CONCLUIDO	</t>
        </is>
      </c>
      <c r="D269" t="n">
        <v>9.030900000000001</v>
      </c>
      <c r="E269" t="n">
        <v>11.07</v>
      </c>
      <c r="F269" t="n">
        <v>8.039999999999999</v>
      </c>
      <c r="G269" t="n">
        <v>48.23</v>
      </c>
      <c r="H269" t="n">
        <v>0.6899999999999999</v>
      </c>
      <c r="I269" t="n">
        <v>10</v>
      </c>
      <c r="J269" t="n">
        <v>226.16</v>
      </c>
      <c r="K269" t="n">
        <v>56.13</v>
      </c>
      <c r="L269" t="n">
        <v>8.75</v>
      </c>
      <c r="M269" t="n">
        <v>8</v>
      </c>
      <c r="N269" t="n">
        <v>51.28</v>
      </c>
      <c r="O269" t="n">
        <v>28127.29</v>
      </c>
      <c r="P269" t="n">
        <v>99.13</v>
      </c>
      <c r="Q269" t="n">
        <v>596.62</v>
      </c>
      <c r="R269" t="n">
        <v>33.16</v>
      </c>
      <c r="S269" t="n">
        <v>26.8</v>
      </c>
      <c r="T269" t="n">
        <v>3215.89</v>
      </c>
      <c r="U269" t="n">
        <v>0.8100000000000001</v>
      </c>
      <c r="V269" t="n">
        <v>0.95</v>
      </c>
      <c r="W269" t="n">
        <v>0.12</v>
      </c>
      <c r="X269" t="n">
        <v>0.18</v>
      </c>
      <c r="Y269" t="n">
        <v>1</v>
      </c>
      <c r="Z269" t="n">
        <v>10</v>
      </c>
    </row>
    <row r="270">
      <c r="A270" t="n">
        <v>32</v>
      </c>
      <c r="B270" t="n">
        <v>110</v>
      </c>
      <c r="C270" t="inlineStr">
        <is>
          <t xml:space="preserve">CONCLUIDO	</t>
        </is>
      </c>
      <c r="D270" t="n">
        <v>9.0863</v>
      </c>
      <c r="E270" t="n">
        <v>11.01</v>
      </c>
      <c r="F270" t="n">
        <v>8.01</v>
      </c>
      <c r="G270" t="n">
        <v>53.42</v>
      </c>
      <c r="H270" t="n">
        <v>0.71</v>
      </c>
      <c r="I270" t="n">
        <v>9</v>
      </c>
      <c r="J270" t="n">
        <v>226.58</v>
      </c>
      <c r="K270" t="n">
        <v>56.13</v>
      </c>
      <c r="L270" t="n">
        <v>9</v>
      </c>
      <c r="M270" t="n">
        <v>7</v>
      </c>
      <c r="N270" t="n">
        <v>51.45</v>
      </c>
      <c r="O270" t="n">
        <v>28179.08</v>
      </c>
      <c r="P270" t="n">
        <v>98.58</v>
      </c>
      <c r="Q270" t="n">
        <v>596.65</v>
      </c>
      <c r="R270" t="n">
        <v>32.24</v>
      </c>
      <c r="S270" t="n">
        <v>26.8</v>
      </c>
      <c r="T270" t="n">
        <v>2763.47</v>
      </c>
      <c r="U270" t="n">
        <v>0.83</v>
      </c>
      <c r="V270" t="n">
        <v>0.96</v>
      </c>
      <c r="W270" t="n">
        <v>0.12</v>
      </c>
      <c r="X270" t="n">
        <v>0.16</v>
      </c>
      <c r="Y270" t="n">
        <v>1</v>
      </c>
      <c r="Z270" t="n">
        <v>10</v>
      </c>
    </row>
    <row r="271">
      <c r="A271" t="n">
        <v>33</v>
      </c>
      <c r="B271" t="n">
        <v>110</v>
      </c>
      <c r="C271" t="inlineStr">
        <is>
          <t xml:space="preserve">CONCLUIDO	</t>
        </is>
      </c>
      <c r="D271" t="n">
        <v>9.0776</v>
      </c>
      <c r="E271" t="n">
        <v>11.02</v>
      </c>
      <c r="F271" t="n">
        <v>8.02</v>
      </c>
      <c r="G271" t="n">
        <v>53.49</v>
      </c>
      <c r="H271" t="n">
        <v>0.72</v>
      </c>
      <c r="I271" t="n">
        <v>9</v>
      </c>
      <c r="J271" t="n">
        <v>227</v>
      </c>
      <c r="K271" t="n">
        <v>56.13</v>
      </c>
      <c r="L271" t="n">
        <v>9.25</v>
      </c>
      <c r="M271" t="n">
        <v>7</v>
      </c>
      <c r="N271" t="n">
        <v>51.62</v>
      </c>
      <c r="O271" t="n">
        <v>28230.92</v>
      </c>
      <c r="P271" t="n">
        <v>98.04000000000001</v>
      </c>
      <c r="Q271" t="n">
        <v>596.61</v>
      </c>
      <c r="R271" t="n">
        <v>32.63</v>
      </c>
      <c r="S271" t="n">
        <v>26.8</v>
      </c>
      <c r="T271" t="n">
        <v>2956.13</v>
      </c>
      <c r="U271" t="n">
        <v>0.82</v>
      </c>
      <c r="V271" t="n">
        <v>0.96</v>
      </c>
      <c r="W271" t="n">
        <v>0.12</v>
      </c>
      <c r="X271" t="n">
        <v>0.17</v>
      </c>
      <c r="Y271" t="n">
        <v>1</v>
      </c>
      <c r="Z271" t="n">
        <v>10</v>
      </c>
    </row>
    <row r="272">
      <c r="A272" t="n">
        <v>34</v>
      </c>
      <c r="B272" t="n">
        <v>110</v>
      </c>
      <c r="C272" t="inlineStr">
        <is>
          <t xml:space="preserve">CONCLUIDO	</t>
        </is>
      </c>
      <c r="D272" t="n">
        <v>9.0806</v>
      </c>
      <c r="E272" t="n">
        <v>11.01</v>
      </c>
      <c r="F272" t="n">
        <v>8.02</v>
      </c>
      <c r="G272" t="n">
        <v>53.46</v>
      </c>
      <c r="H272" t="n">
        <v>0.74</v>
      </c>
      <c r="I272" t="n">
        <v>9</v>
      </c>
      <c r="J272" t="n">
        <v>227.42</v>
      </c>
      <c r="K272" t="n">
        <v>56.13</v>
      </c>
      <c r="L272" t="n">
        <v>9.5</v>
      </c>
      <c r="M272" t="n">
        <v>7</v>
      </c>
      <c r="N272" t="n">
        <v>51.8</v>
      </c>
      <c r="O272" t="n">
        <v>28282.83</v>
      </c>
      <c r="P272" t="n">
        <v>97.34</v>
      </c>
      <c r="Q272" t="n">
        <v>596.61</v>
      </c>
      <c r="R272" t="n">
        <v>32.49</v>
      </c>
      <c r="S272" t="n">
        <v>26.8</v>
      </c>
      <c r="T272" t="n">
        <v>2886.53</v>
      </c>
      <c r="U272" t="n">
        <v>0.82</v>
      </c>
      <c r="V272" t="n">
        <v>0.96</v>
      </c>
      <c r="W272" t="n">
        <v>0.12</v>
      </c>
      <c r="X272" t="n">
        <v>0.17</v>
      </c>
      <c r="Y272" t="n">
        <v>1</v>
      </c>
      <c r="Z272" t="n">
        <v>10</v>
      </c>
    </row>
    <row r="273">
      <c r="A273" t="n">
        <v>35</v>
      </c>
      <c r="B273" t="n">
        <v>110</v>
      </c>
      <c r="C273" t="inlineStr">
        <is>
          <t xml:space="preserve">CONCLUIDO	</t>
        </is>
      </c>
      <c r="D273" t="n">
        <v>9.1477</v>
      </c>
      <c r="E273" t="n">
        <v>10.93</v>
      </c>
      <c r="F273" t="n">
        <v>7.98</v>
      </c>
      <c r="G273" t="n">
        <v>59.86</v>
      </c>
      <c r="H273" t="n">
        <v>0.76</v>
      </c>
      <c r="I273" t="n">
        <v>8</v>
      </c>
      <c r="J273" t="n">
        <v>227.84</v>
      </c>
      <c r="K273" t="n">
        <v>56.13</v>
      </c>
      <c r="L273" t="n">
        <v>9.75</v>
      </c>
      <c r="M273" t="n">
        <v>6</v>
      </c>
      <c r="N273" t="n">
        <v>51.97</v>
      </c>
      <c r="O273" t="n">
        <v>28334.8</v>
      </c>
      <c r="P273" t="n">
        <v>95.17</v>
      </c>
      <c r="Q273" t="n">
        <v>596.62</v>
      </c>
      <c r="R273" t="n">
        <v>31.23</v>
      </c>
      <c r="S273" t="n">
        <v>26.8</v>
      </c>
      <c r="T273" t="n">
        <v>2264.38</v>
      </c>
      <c r="U273" t="n">
        <v>0.86</v>
      </c>
      <c r="V273" t="n">
        <v>0.96</v>
      </c>
      <c r="W273" t="n">
        <v>0.12</v>
      </c>
      <c r="X273" t="n">
        <v>0.13</v>
      </c>
      <c r="Y273" t="n">
        <v>1</v>
      </c>
      <c r="Z273" t="n">
        <v>10</v>
      </c>
    </row>
    <row r="274">
      <c r="A274" t="n">
        <v>36</v>
      </c>
      <c r="B274" t="n">
        <v>110</v>
      </c>
      <c r="C274" t="inlineStr">
        <is>
          <t xml:space="preserve">CONCLUIDO	</t>
        </is>
      </c>
      <c r="D274" t="n">
        <v>9.167299999999999</v>
      </c>
      <c r="E274" t="n">
        <v>10.91</v>
      </c>
      <c r="F274" t="n">
        <v>7.96</v>
      </c>
      <c r="G274" t="n">
        <v>59.68</v>
      </c>
      <c r="H274" t="n">
        <v>0.78</v>
      </c>
      <c r="I274" t="n">
        <v>8</v>
      </c>
      <c r="J274" t="n">
        <v>228.27</v>
      </c>
      <c r="K274" t="n">
        <v>56.13</v>
      </c>
      <c r="L274" t="n">
        <v>10</v>
      </c>
      <c r="M274" t="n">
        <v>6</v>
      </c>
      <c r="N274" t="n">
        <v>52.14</v>
      </c>
      <c r="O274" t="n">
        <v>28386.82</v>
      </c>
      <c r="P274" t="n">
        <v>94.84</v>
      </c>
      <c r="Q274" t="n">
        <v>596.61</v>
      </c>
      <c r="R274" t="n">
        <v>30.48</v>
      </c>
      <c r="S274" t="n">
        <v>26.8</v>
      </c>
      <c r="T274" t="n">
        <v>1886.7</v>
      </c>
      <c r="U274" t="n">
        <v>0.88</v>
      </c>
      <c r="V274" t="n">
        <v>0.96</v>
      </c>
      <c r="W274" t="n">
        <v>0.12</v>
      </c>
      <c r="X274" t="n">
        <v>0.1</v>
      </c>
      <c r="Y274" t="n">
        <v>1</v>
      </c>
      <c r="Z274" t="n">
        <v>10</v>
      </c>
    </row>
    <row r="275">
      <c r="A275" t="n">
        <v>37</v>
      </c>
      <c r="B275" t="n">
        <v>110</v>
      </c>
      <c r="C275" t="inlineStr">
        <is>
          <t xml:space="preserve">CONCLUIDO	</t>
        </is>
      </c>
      <c r="D275" t="n">
        <v>9.1303</v>
      </c>
      <c r="E275" t="n">
        <v>10.95</v>
      </c>
      <c r="F275" t="n">
        <v>8</v>
      </c>
      <c r="G275" t="n">
        <v>60.01</v>
      </c>
      <c r="H275" t="n">
        <v>0.8</v>
      </c>
      <c r="I275" t="n">
        <v>8</v>
      </c>
      <c r="J275" t="n">
        <v>228.69</v>
      </c>
      <c r="K275" t="n">
        <v>56.13</v>
      </c>
      <c r="L275" t="n">
        <v>10.25</v>
      </c>
      <c r="M275" t="n">
        <v>6</v>
      </c>
      <c r="N275" t="n">
        <v>52.31</v>
      </c>
      <c r="O275" t="n">
        <v>28438.91</v>
      </c>
      <c r="P275" t="n">
        <v>94.93000000000001</v>
      </c>
      <c r="Q275" t="n">
        <v>596.63</v>
      </c>
      <c r="R275" t="n">
        <v>32</v>
      </c>
      <c r="S275" t="n">
        <v>26.8</v>
      </c>
      <c r="T275" t="n">
        <v>2646.38</v>
      </c>
      <c r="U275" t="n">
        <v>0.84</v>
      </c>
      <c r="V275" t="n">
        <v>0.96</v>
      </c>
      <c r="W275" t="n">
        <v>0.12</v>
      </c>
      <c r="X275" t="n">
        <v>0.15</v>
      </c>
      <c r="Y275" t="n">
        <v>1</v>
      </c>
      <c r="Z275" t="n">
        <v>10</v>
      </c>
    </row>
    <row r="276">
      <c r="A276" t="n">
        <v>38</v>
      </c>
      <c r="B276" t="n">
        <v>110</v>
      </c>
      <c r="C276" t="inlineStr">
        <is>
          <t xml:space="preserve">CONCLUIDO	</t>
        </is>
      </c>
      <c r="D276" t="n">
        <v>9.1313</v>
      </c>
      <c r="E276" t="n">
        <v>10.95</v>
      </c>
      <c r="F276" t="n">
        <v>8</v>
      </c>
      <c r="G276" t="n">
        <v>60.01</v>
      </c>
      <c r="H276" t="n">
        <v>0.8100000000000001</v>
      </c>
      <c r="I276" t="n">
        <v>8</v>
      </c>
      <c r="J276" t="n">
        <v>229.11</v>
      </c>
      <c r="K276" t="n">
        <v>56.13</v>
      </c>
      <c r="L276" t="n">
        <v>10.5</v>
      </c>
      <c r="M276" t="n">
        <v>6</v>
      </c>
      <c r="N276" t="n">
        <v>52.48</v>
      </c>
      <c r="O276" t="n">
        <v>28491.06</v>
      </c>
      <c r="P276" t="n">
        <v>94.43000000000001</v>
      </c>
      <c r="Q276" t="n">
        <v>596.64</v>
      </c>
      <c r="R276" t="n">
        <v>31.85</v>
      </c>
      <c r="S276" t="n">
        <v>26.8</v>
      </c>
      <c r="T276" t="n">
        <v>2571.95</v>
      </c>
      <c r="U276" t="n">
        <v>0.84</v>
      </c>
      <c r="V276" t="n">
        <v>0.96</v>
      </c>
      <c r="W276" t="n">
        <v>0.12</v>
      </c>
      <c r="X276" t="n">
        <v>0.15</v>
      </c>
      <c r="Y276" t="n">
        <v>1</v>
      </c>
      <c r="Z276" t="n">
        <v>10</v>
      </c>
    </row>
    <row r="277">
      <c r="A277" t="n">
        <v>39</v>
      </c>
      <c r="B277" t="n">
        <v>110</v>
      </c>
      <c r="C277" t="inlineStr">
        <is>
          <t xml:space="preserve">CONCLUIDO	</t>
        </is>
      </c>
      <c r="D277" t="n">
        <v>9.128299999999999</v>
      </c>
      <c r="E277" t="n">
        <v>10.96</v>
      </c>
      <c r="F277" t="n">
        <v>8</v>
      </c>
      <c r="G277" t="n">
        <v>60.03</v>
      </c>
      <c r="H277" t="n">
        <v>0.83</v>
      </c>
      <c r="I277" t="n">
        <v>8</v>
      </c>
      <c r="J277" t="n">
        <v>229.53</v>
      </c>
      <c r="K277" t="n">
        <v>56.13</v>
      </c>
      <c r="L277" t="n">
        <v>10.75</v>
      </c>
      <c r="M277" t="n">
        <v>6</v>
      </c>
      <c r="N277" t="n">
        <v>52.66</v>
      </c>
      <c r="O277" t="n">
        <v>28543.27</v>
      </c>
      <c r="P277" t="n">
        <v>93.37</v>
      </c>
      <c r="Q277" t="n">
        <v>596.66</v>
      </c>
      <c r="R277" t="n">
        <v>32.01</v>
      </c>
      <c r="S277" t="n">
        <v>26.8</v>
      </c>
      <c r="T277" t="n">
        <v>2650.74</v>
      </c>
      <c r="U277" t="n">
        <v>0.84</v>
      </c>
      <c r="V277" t="n">
        <v>0.96</v>
      </c>
      <c r="W277" t="n">
        <v>0.12</v>
      </c>
      <c r="X277" t="n">
        <v>0.15</v>
      </c>
      <c r="Y277" t="n">
        <v>1</v>
      </c>
      <c r="Z277" t="n">
        <v>10</v>
      </c>
    </row>
    <row r="278">
      <c r="A278" t="n">
        <v>40</v>
      </c>
      <c r="B278" t="n">
        <v>110</v>
      </c>
      <c r="C278" t="inlineStr">
        <is>
          <t xml:space="preserve">CONCLUIDO	</t>
        </is>
      </c>
      <c r="D278" t="n">
        <v>9.1884</v>
      </c>
      <c r="E278" t="n">
        <v>10.88</v>
      </c>
      <c r="F278" t="n">
        <v>7.97</v>
      </c>
      <c r="G278" t="n">
        <v>68.36</v>
      </c>
      <c r="H278" t="n">
        <v>0.85</v>
      </c>
      <c r="I278" t="n">
        <v>7</v>
      </c>
      <c r="J278" t="n">
        <v>229.96</v>
      </c>
      <c r="K278" t="n">
        <v>56.13</v>
      </c>
      <c r="L278" t="n">
        <v>11</v>
      </c>
      <c r="M278" t="n">
        <v>4</v>
      </c>
      <c r="N278" t="n">
        <v>52.83</v>
      </c>
      <c r="O278" t="n">
        <v>28595.54</v>
      </c>
      <c r="P278" t="n">
        <v>91.84999999999999</v>
      </c>
      <c r="Q278" t="n">
        <v>596.61</v>
      </c>
      <c r="R278" t="n">
        <v>30.99</v>
      </c>
      <c r="S278" t="n">
        <v>26.8</v>
      </c>
      <c r="T278" t="n">
        <v>2149.42</v>
      </c>
      <c r="U278" t="n">
        <v>0.86</v>
      </c>
      <c r="V278" t="n">
        <v>0.96</v>
      </c>
      <c r="W278" t="n">
        <v>0.12</v>
      </c>
      <c r="X278" t="n">
        <v>0.12</v>
      </c>
      <c r="Y278" t="n">
        <v>1</v>
      </c>
      <c r="Z278" t="n">
        <v>10</v>
      </c>
    </row>
    <row r="279">
      <c r="A279" t="n">
        <v>41</v>
      </c>
      <c r="B279" t="n">
        <v>110</v>
      </c>
      <c r="C279" t="inlineStr">
        <is>
          <t xml:space="preserve">CONCLUIDO	</t>
        </is>
      </c>
      <c r="D279" t="n">
        <v>9.1975</v>
      </c>
      <c r="E279" t="n">
        <v>10.87</v>
      </c>
      <c r="F279" t="n">
        <v>7.96</v>
      </c>
      <c r="G279" t="n">
        <v>68.26000000000001</v>
      </c>
      <c r="H279" t="n">
        <v>0.87</v>
      </c>
      <c r="I279" t="n">
        <v>7</v>
      </c>
      <c r="J279" t="n">
        <v>230.38</v>
      </c>
      <c r="K279" t="n">
        <v>56.13</v>
      </c>
      <c r="L279" t="n">
        <v>11.25</v>
      </c>
      <c r="M279" t="n">
        <v>4</v>
      </c>
      <c r="N279" t="n">
        <v>53</v>
      </c>
      <c r="O279" t="n">
        <v>28647.87</v>
      </c>
      <c r="P279" t="n">
        <v>91.70999999999999</v>
      </c>
      <c r="Q279" t="n">
        <v>596.61</v>
      </c>
      <c r="R279" t="n">
        <v>30.62</v>
      </c>
      <c r="S279" t="n">
        <v>26.8</v>
      </c>
      <c r="T279" t="n">
        <v>1964.56</v>
      </c>
      <c r="U279" t="n">
        <v>0.88</v>
      </c>
      <c r="V279" t="n">
        <v>0.96</v>
      </c>
      <c r="W279" t="n">
        <v>0.12</v>
      </c>
      <c r="X279" t="n">
        <v>0.11</v>
      </c>
      <c r="Y279" t="n">
        <v>1</v>
      </c>
      <c r="Z279" t="n">
        <v>10</v>
      </c>
    </row>
    <row r="280">
      <c r="A280" t="n">
        <v>42</v>
      </c>
      <c r="B280" t="n">
        <v>110</v>
      </c>
      <c r="C280" t="inlineStr">
        <is>
          <t xml:space="preserve">CONCLUIDO	</t>
        </is>
      </c>
      <c r="D280" t="n">
        <v>9.201700000000001</v>
      </c>
      <c r="E280" t="n">
        <v>10.87</v>
      </c>
      <c r="F280" t="n">
        <v>7.96</v>
      </c>
      <c r="G280" t="n">
        <v>68.22</v>
      </c>
      <c r="H280" t="n">
        <v>0.89</v>
      </c>
      <c r="I280" t="n">
        <v>7</v>
      </c>
      <c r="J280" t="n">
        <v>230.81</v>
      </c>
      <c r="K280" t="n">
        <v>56.13</v>
      </c>
      <c r="L280" t="n">
        <v>11.5</v>
      </c>
      <c r="M280" t="n">
        <v>4</v>
      </c>
      <c r="N280" t="n">
        <v>53.18</v>
      </c>
      <c r="O280" t="n">
        <v>28700.26</v>
      </c>
      <c r="P280" t="n">
        <v>91.12</v>
      </c>
      <c r="Q280" t="n">
        <v>596.64</v>
      </c>
      <c r="R280" t="n">
        <v>30.46</v>
      </c>
      <c r="S280" t="n">
        <v>26.8</v>
      </c>
      <c r="T280" t="n">
        <v>1883.52</v>
      </c>
      <c r="U280" t="n">
        <v>0.88</v>
      </c>
      <c r="V280" t="n">
        <v>0.96</v>
      </c>
      <c r="W280" t="n">
        <v>0.12</v>
      </c>
      <c r="X280" t="n">
        <v>0.11</v>
      </c>
      <c r="Y280" t="n">
        <v>1</v>
      </c>
      <c r="Z280" t="n">
        <v>10</v>
      </c>
    </row>
    <row r="281">
      <c r="A281" t="n">
        <v>43</v>
      </c>
      <c r="B281" t="n">
        <v>110</v>
      </c>
      <c r="C281" t="inlineStr">
        <is>
          <t xml:space="preserve">CONCLUIDO	</t>
        </is>
      </c>
      <c r="D281" t="n">
        <v>9.192299999999999</v>
      </c>
      <c r="E281" t="n">
        <v>10.88</v>
      </c>
      <c r="F281" t="n">
        <v>7.97</v>
      </c>
      <c r="G281" t="n">
        <v>68.31999999999999</v>
      </c>
      <c r="H281" t="n">
        <v>0.9</v>
      </c>
      <c r="I281" t="n">
        <v>7</v>
      </c>
      <c r="J281" t="n">
        <v>231.23</v>
      </c>
      <c r="K281" t="n">
        <v>56.13</v>
      </c>
      <c r="L281" t="n">
        <v>11.75</v>
      </c>
      <c r="M281" t="n">
        <v>1</v>
      </c>
      <c r="N281" t="n">
        <v>53.36</v>
      </c>
      <c r="O281" t="n">
        <v>28752.71</v>
      </c>
      <c r="P281" t="n">
        <v>91.01000000000001</v>
      </c>
      <c r="Q281" t="n">
        <v>596.61</v>
      </c>
      <c r="R281" t="n">
        <v>30.84</v>
      </c>
      <c r="S281" t="n">
        <v>26.8</v>
      </c>
      <c r="T281" t="n">
        <v>2072.31</v>
      </c>
      <c r="U281" t="n">
        <v>0.87</v>
      </c>
      <c r="V281" t="n">
        <v>0.96</v>
      </c>
      <c r="W281" t="n">
        <v>0.12</v>
      </c>
      <c r="X281" t="n">
        <v>0.12</v>
      </c>
      <c r="Y281" t="n">
        <v>1</v>
      </c>
      <c r="Z281" t="n">
        <v>10</v>
      </c>
    </row>
    <row r="282">
      <c r="A282" t="n">
        <v>44</v>
      </c>
      <c r="B282" t="n">
        <v>110</v>
      </c>
      <c r="C282" t="inlineStr">
        <is>
          <t xml:space="preserve">CONCLUIDO	</t>
        </is>
      </c>
      <c r="D282" t="n">
        <v>9.1762</v>
      </c>
      <c r="E282" t="n">
        <v>10.9</v>
      </c>
      <c r="F282" t="n">
        <v>7.99</v>
      </c>
      <c r="G282" t="n">
        <v>68.48</v>
      </c>
      <c r="H282" t="n">
        <v>0.92</v>
      </c>
      <c r="I282" t="n">
        <v>7</v>
      </c>
      <c r="J282" t="n">
        <v>231.66</v>
      </c>
      <c r="K282" t="n">
        <v>56.13</v>
      </c>
      <c r="L282" t="n">
        <v>12</v>
      </c>
      <c r="M282" t="n">
        <v>1</v>
      </c>
      <c r="N282" t="n">
        <v>53.53</v>
      </c>
      <c r="O282" t="n">
        <v>28805.23</v>
      </c>
      <c r="P282" t="n">
        <v>91.15000000000001</v>
      </c>
      <c r="Q282" t="n">
        <v>596.61</v>
      </c>
      <c r="R282" t="n">
        <v>31.5</v>
      </c>
      <c r="S282" t="n">
        <v>26.8</v>
      </c>
      <c r="T282" t="n">
        <v>2403.26</v>
      </c>
      <c r="U282" t="n">
        <v>0.85</v>
      </c>
      <c r="V282" t="n">
        <v>0.96</v>
      </c>
      <c r="W282" t="n">
        <v>0.12</v>
      </c>
      <c r="X282" t="n">
        <v>0.14</v>
      </c>
      <c r="Y282" t="n">
        <v>1</v>
      </c>
      <c r="Z282" t="n">
        <v>10</v>
      </c>
    </row>
    <row r="283">
      <c r="A283" t="n">
        <v>45</v>
      </c>
      <c r="B283" t="n">
        <v>110</v>
      </c>
      <c r="C283" t="inlineStr">
        <is>
          <t xml:space="preserve">CONCLUIDO	</t>
        </is>
      </c>
      <c r="D283" t="n">
        <v>9.1792</v>
      </c>
      <c r="E283" t="n">
        <v>10.89</v>
      </c>
      <c r="F283" t="n">
        <v>7.99</v>
      </c>
      <c r="G283" t="n">
        <v>68.45</v>
      </c>
      <c r="H283" t="n">
        <v>0.9399999999999999</v>
      </c>
      <c r="I283" t="n">
        <v>7</v>
      </c>
      <c r="J283" t="n">
        <v>232.08</v>
      </c>
      <c r="K283" t="n">
        <v>56.13</v>
      </c>
      <c r="L283" t="n">
        <v>12.25</v>
      </c>
      <c r="M283" t="n">
        <v>1</v>
      </c>
      <c r="N283" t="n">
        <v>53.71</v>
      </c>
      <c r="O283" t="n">
        <v>28857.81</v>
      </c>
      <c r="P283" t="n">
        <v>90.84</v>
      </c>
      <c r="Q283" t="n">
        <v>596.61</v>
      </c>
      <c r="R283" t="n">
        <v>31.26</v>
      </c>
      <c r="S283" t="n">
        <v>26.8</v>
      </c>
      <c r="T283" t="n">
        <v>2281.71</v>
      </c>
      <c r="U283" t="n">
        <v>0.86</v>
      </c>
      <c r="V283" t="n">
        <v>0.96</v>
      </c>
      <c r="W283" t="n">
        <v>0.13</v>
      </c>
      <c r="X283" t="n">
        <v>0.13</v>
      </c>
      <c r="Y283" t="n">
        <v>1</v>
      </c>
      <c r="Z283" t="n">
        <v>10</v>
      </c>
    </row>
    <row r="284">
      <c r="A284" t="n">
        <v>46</v>
      </c>
      <c r="B284" t="n">
        <v>110</v>
      </c>
      <c r="C284" t="inlineStr">
        <is>
          <t xml:space="preserve">CONCLUIDO	</t>
        </is>
      </c>
      <c r="D284" t="n">
        <v>9.1837</v>
      </c>
      <c r="E284" t="n">
        <v>10.89</v>
      </c>
      <c r="F284" t="n">
        <v>7.98</v>
      </c>
      <c r="G284" t="n">
        <v>68.40000000000001</v>
      </c>
      <c r="H284" t="n">
        <v>0.96</v>
      </c>
      <c r="I284" t="n">
        <v>7</v>
      </c>
      <c r="J284" t="n">
        <v>232.51</v>
      </c>
      <c r="K284" t="n">
        <v>56.13</v>
      </c>
      <c r="L284" t="n">
        <v>12.5</v>
      </c>
      <c r="M284" t="n">
        <v>0</v>
      </c>
      <c r="N284" t="n">
        <v>53.88</v>
      </c>
      <c r="O284" t="n">
        <v>28910.45</v>
      </c>
      <c r="P284" t="n">
        <v>90.81999999999999</v>
      </c>
      <c r="Q284" t="n">
        <v>596.65</v>
      </c>
      <c r="R284" t="n">
        <v>31.03</v>
      </c>
      <c r="S284" t="n">
        <v>26.8</v>
      </c>
      <c r="T284" t="n">
        <v>2166.44</v>
      </c>
      <c r="U284" t="n">
        <v>0.86</v>
      </c>
      <c r="V284" t="n">
        <v>0.96</v>
      </c>
      <c r="W284" t="n">
        <v>0.13</v>
      </c>
      <c r="X284" t="n">
        <v>0.13</v>
      </c>
      <c r="Y284" t="n">
        <v>1</v>
      </c>
      <c r="Z284" t="n">
        <v>10</v>
      </c>
    </row>
    <row r="285">
      <c r="A285" t="n">
        <v>0</v>
      </c>
      <c r="B285" t="n">
        <v>150</v>
      </c>
      <c r="C285" t="inlineStr">
        <is>
          <t xml:space="preserve">CONCLUIDO	</t>
        </is>
      </c>
      <c r="D285" t="n">
        <v>4.6298</v>
      </c>
      <c r="E285" t="n">
        <v>21.6</v>
      </c>
      <c r="F285" t="n">
        <v>10.77</v>
      </c>
      <c r="G285" t="n">
        <v>4.58</v>
      </c>
      <c r="H285" t="n">
        <v>0.06</v>
      </c>
      <c r="I285" t="n">
        <v>141</v>
      </c>
      <c r="J285" t="n">
        <v>296.65</v>
      </c>
      <c r="K285" t="n">
        <v>61.82</v>
      </c>
      <c r="L285" t="n">
        <v>1</v>
      </c>
      <c r="M285" t="n">
        <v>139</v>
      </c>
      <c r="N285" t="n">
        <v>83.83</v>
      </c>
      <c r="O285" t="n">
        <v>36821.52</v>
      </c>
      <c r="P285" t="n">
        <v>194.4</v>
      </c>
      <c r="Q285" t="n">
        <v>597.14</v>
      </c>
      <c r="R285" t="n">
        <v>118.37</v>
      </c>
      <c r="S285" t="n">
        <v>26.8</v>
      </c>
      <c r="T285" t="n">
        <v>45166.99</v>
      </c>
      <c r="U285" t="n">
        <v>0.23</v>
      </c>
      <c r="V285" t="n">
        <v>0.71</v>
      </c>
      <c r="W285" t="n">
        <v>0.33</v>
      </c>
      <c r="X285" t="n">
        <v>2.91</v>
      </c>
      <c r="Y285" t="n">
        <v>1</v>
      </c>
      <c r="Z285" t="n">
        <v>10</v>
      </c>
    </row>
    <row r="286">
      <c r="A286" t="n">
        <v>1</v>
      </c>
      <c r="B286" t="n">
        <v>150</v>
      </c>
      <c r="C286" t="inlineStr">
        <is>
          <t xml:space="preserve">CONCLUIDO	</t>
        </is>
      </c>
      <c r="D286" t="n">
        <v>5.3065</v>
      </c>
      <c r="E286" t="n">
        <v>18.84</v>
      </c>
      <c r="F286" t="n">
        <v>10.01</v>
      </c>
      <c r="G286" t="n">
        <v>5.72</v>
      </c>
      <c r="H286" t="n">
        <v>0.07000000000000001</v>
      </c>
      <c r="I286" t="n">
        <v>105</v>
      </c>
      <c r="J286" t="n">
        <v>297.17</v>
      </c>
      <c r="K286" t="n">
        <v>61.82</v>
      </c>
      <c r="L286" t="n">
        <v>1.25</v>
      </c>
      <c r="M286" t="n">
        <v>103</v>
      </c>
      <c r="N286" t="n">
        <v>84.09999999999999</v>
      </c>
      <c r="O286" t="n">
        <v>36885.7</v>
      </c>
      <c r="P286" t="n">
        <v>180.3</v>
      </c>
      <c r="Q286" t="n">
        <v>596.75</v>
      </c>
      <c r="R286" t="n">
        <v>94.77</v>
      </c>
      <c r="S286" t="n">
        <v>26.8</v>
      </c>
      <c r="T286" t="n">
        <v>33548.1</v>
      </c>
      <c r="U286" t="n">
        <v>0.28</v>
      </c>
      <c r="V286" t="n">
        <v>0.77</v>
      </c>
      <c r="W286" t="n">
        <v>0.28</v>
      </c>
      <c r="X286" t="n">
        <v>2.16</v>
      </c>
      <c r="Y286" t="n">
        <v>1</v>
      </c>
      <c r="Z286" t="n">
        <v>10</v>
      </c>
    </row>
    <row r="287">
      <c r="A287" t="n">
        <v>2</v>
      </c>
      <c r="B287" t="n">
        <v>150</v>
      </c>
      <c r="C287" t="inlineStr">
        <is>
          <t xml:space="preserve">CONCLUIDO	</t>
        </is>
      </c>
      <c r="D287" t="n">
        <v>5.8366</v>
      </c>
      <c r="E287" t="n">
        <v>17.13</v>
      </c>
      <c r="F287" t="n">
        <v>9.529999999999999</v>
      </c>
      <c r="G287" t="n">
        <v>6.89</v>
      </c>
      <c r="H287" t="n">
        <v>0.09</v>
      </c>
      <c r="I287" t="n">
        <v>83</v>
      </c>
      <c r="J287" t="n">
        <v>297.7</v>
      </c>
      <c r="K287" t="n">
        <v>61.82</v>
      </c>
      <c r="L287" t="n">
        <v>1.5</v>
      </c>
      <c r="M287" t="n">
        <v>81</v>
      </c>
      <c r="N287" t="n">
        <v>84.37</v>
      </c>
      <c r="O287" t="n">
        <v>36949.99</v>
      </c>
      <c r="P287" t="n">
        <v>171.1</v>
      </c>
      <c r="Q287" t="n">
        <v>596.73</v>
      </c>
      <c r="R287" t="n">
        <v>79.45</v>
      </c>
      <c r="S287" t="n">
        <v>26.8</v>
      </c>
      <c r="T287" t="n">
        <v>26000.1</v>
      </c>
      <c r="U287" t="n">
        <v>0.34</v>
      </c>
      <c r="V287" t="n">
        <v>0.8100000000000001</v>
      </c>
      <c r="W287" t="n">
        <v>0.24</v>
      </c>
      <c r="X287" t="n">
        <v>1.67</v>
      </c>
      <c r="Y287" t="n">
        <v>1</v>
      </c>
      <c r="Z287" t="n">
        <v>10</v>
      </c>
    </row>
    <row r="288">
      <c r="A288" t="n">
        <v>3</v>
      </c>
      <c r="B288" t="n">
        <v>150</v>
      </c>
      <c r="C288" t="inlineStr">
        <is>
          <t xml:space="preserve">CONCLUIDO	</t>
        </is>
      </c>
      <c r="D288" t="n">
        <v>6.2234</v>
      </c>
      <c r="E288" t="n">
        <v>16.07</v>
      </c>
      <c r="F288" t="n">
        <v>9.24</v>
      </c>
      <c r="G288" t="n">
        <v>8.029999999999999</v>
      </c>
      <c r="H288" t="n">
        <v>0.1</v>
      </c>
      <c r="I288" t="n">
        <v>69</v>
      </c>
      <c r="J288" t="n">
        <v>298.22</v>
      </c>
      <c r="K288" t="n">
        <v>61.82</v>
      </c>
      <c r="L288" t="n">
        <v>1.75</v>
      </c>
      <c r="M288" t="n">
        <v>67</v>
      </c>
      <c r="N288" t="n">
        <v>84.65000000000001</v>
      </c>
      <c r="O288" t="n">
        <v>37014.39</v>
      </c>
      <c r="P288" t="n">
        <v>165.56</v>
      </c>
      <c r="Q288" t="n">
        <v>596.6799999999999</v>
      </c>
      <c r="R288" t="n">
        <v>70.36</v>
      </c>
      <c r="S288" t="n">
        <v>26.8</v>
      </c>
      <c r="T288" t="n">
        <v>21522.38</v>
      </c>
      <c r="U288" t="n">
        <v>0.38</v>
      </c>
      <c r="V288" t="n">
        <v>0.83</v>
      </c>
      <c r="W288" t="n">
        <v>0.22</v>
      </c>
      <c r="X288" t="n">
        <v>1.38</v>
      </c>
      <c r="Y288" t="n">
        <v>1</v>
      </c>
      <c r="Z288" t="n">
        <v>10</v>
      </c>
    </row>
    <row r="289">
      <c r="A289" t="n">
        <v>4</v>
      </c>
      <c r="B289" t="n">
        <v>150</v>
      </c>
      <c r="C289" t="inlineStr">
        <is>
          <t xml:space="preserve">CONCLUIDO	</t>
        </is>
      </c>
      <c r="D289" t="n">
        <v>6.5359</v>
      </c>
      <c r="E289" t="n">
        <v>15.3</v>
      </c>
      <c r="F289" t="n">
        <v>9.029999999999999</v>
      </c>
      <c r="G289" t="n">
        <v>9.18</v>
      </c>
      <c r="H289" t="n">
        <v>0.12</v>
      </c>
      <c r="I289" t="n">
        <v>59</v>
      </c>
      <c r="J289" t="n">
        <v>298.74</v>
      </c>
      <c r="K289" t="n">
        <v>61.82</v>
      </c>
      <c r="L289" t="n">
        <v>2</v>
      </c>
      <c r="M289" t="n">
        <v>57</v>
      </c>
      <c r="N289" t="n">
        <v>84.92</v>
      </c>
      <c r="O289" t="n">
        <v>37078.91</v>
      </c>
      <c r="P289" t="n">
        <v>161.38</v>
      </c>
      <c r="Q289" t="n">
        <v>596.74</v>
      </c>
      <c r="R289" t="n">
        <v>63.86</v>
      </c>
      <c r="S289" t="n">
        <v>26.8</v>
      </c>
      <c r="T289" t="n">
        <v>18323.66</v>
      </c>
      <c r="U289" t="n">
        <v>0.42</v>
      </c>
      <c r="V289" t="n">
        <v>0.85</v>
      </c>
      <c r="W289" t="n">
        <v>0.2</v>
      </c>
      <c r="X289" t="n">
        <v>1.17</v>
      </c>
      <c r="Y289" t="n">
        <v>1</v>
      </c>
      <c r="Z289" t="n">
        <v>10</v>
      </c>
    </row>
    <row r="290">
      <c r="A290" t="n">
        <v>5</v>
      </c>
      <c r="B290" t="n">
        <v>150</v>
      </c>
      <c r="C290" t="inlineStr">
        <is>
          <t xml:space="preserve">CONCLUIDO	</t>
        </is>
      </c>
      <c r="D290" t="n">
        <v>6.7719</v>
      </c>
      <c r="E290" t="n">
        <v>14.77</v>
      </c>
      <c r="F290" t="n">
        <v>8.880000000000001</v>
      </c>
      <c r="G290" t="n">
        <v>10.25</v>
      </c>
      <c r="H290" t="n">
        <v>0.13</v>
      </c>
      <c r="I290" t="n">
        <v>52</v>
      </c>
      <c r="J290" t="n">
        <v>299.26</v>
      </c>
      <c r="K290" t="n">
        <v>61.82</v>
      </c>
      <c r="L290" t="n">
        <v>2.25</v>
      </c>
      <c r="M290" t="n">
        <v>50</v>
      </c>
      <c r="N290" t="n">
        <v>85.19</v>
      </c>
      <c r="O290" t="n">
        <v>37143.54</v>
      </c>
      <c r="P290" t="n">
        <v>158.41</v>
      </c>
      <c r="Q290" t="n">
        <v>596.75</v>
      </c>
      <c r="R290" t="n">
        <v>59.39</v>
      </c>
      <c r="S290" t="n">
        <v>26.8</v>
      </c>
      <c r="T290" t="n">
        <v>16120.5</v>
      </c>
      <c r="U290" t="n">
        <v>0.45</v>
      </c>
      <c r="V290" t="n">
        <v>0.86</v>
      </c>
      <c r="W290" t="n">
        <v>0.19</v>
      </c>
      <c r="X290" t="n">
        <v>1.03</v>
      </c>
      <c r="Y290" t="n">
        <v>1</v>
      </c>
      <c r="Z290" t="n">
        <v>10</v>
      </c>
    </row>
    <row r="291">
      <c r="A291" t="n">
        <v>6</v>
      </c>
      <c r="B291" t="n">
        <v>150</v>
      </c>
      <c r="C291" t="inlineStr">
        <is>
          <t xml:space="preserve">CONCLUIDO	</t>
        </is>
      </c>
      <c r="D291" t="n">
        <v>6.9904</v>
      </c>
      <c r="E291" t="n">
        <v>14.31</v>
      </c>
      <c r="F291" t="n">
        <v>8.75</v>
      </c>
      <c r="G291" t="n">
        <v>11.42</v>
      </c>
      <c r="H291" t="n">
        <v>0.15</v>
      </c>
      <c r="I291" t="n">
        <v>46</v>
      </c>
      <c r="J291" t="n">
        <v>299.79</v>
      </c>
      <c r="K291" t="n">
        <v>61.82</v>
      </c>
      <c r="L291" t="n">
        <v>2.5</v>
      </c>
      <c r="M291" t="n">
        <v>44</v>
      </c>
      <c r="N291" t="n">
        <v>85.47</v>
      </c>
      <c r="O291" t="n">
        <v>37208.42</v>
      </c>
      <c r="P291" t="n">
        <v>155.77</v>
      </c>
      <c r="Q291" t="n">
        <v>596.65</v>
      </c>
      <c r="R291" t="n">
        <v>55.31</v>
      </c>
      <c r="S291" t="n">
        <v>26.8</v>
      </c>
      <c r="T291" t="n">
        <v>14114.31</v>
      </c>
      <c r="U291" t="n">
        <v>0.48</v>
      </c>
      <c r="V291" t="n">
        <v>0.88</v>
      </c>
      <c r="W291" t="n">
        <v>0.18</v>
      </c>
      <c r="X291" t="n">
        <v>0.9</v>
      </c>
      <c r="Y291" t="n">
        <v>1</v>
      </c>
      <c r="Z291" t="n">
        <v>10</v>
      </c>
    </row>
    <row r="292">
      <c r="A292" t="n">
        <v>7</v>
      </c>
      <c r="B292" t="n">
        <v>150</v>
      </c>
      <c r="C292" t="inlineStr">
        <is>
          <t xml:space="preserve">CONCLUIDO	</t>
        </is>
      </c>
      <c r="D292" t="n">
        <v>7.1874</v>
      </c>
      <c r="E292" t="n">
        <v>13.91</v>
      </c>
      <c r="F292" t="n">
        <v>8.640000000000001</v>
      </c>
      <c r="G292" t="n">
        <v>12.64</v>
      </c>
      <c r="H292" t="n">
        <v>0.16</v>
      </c>
      <c r="I292" t="n">
        <v>41</v>
      </c>
      <c r="J292" t="n">
        <v>300.32</v>
      </c>
      <c r="K292" t="n">
        <v>61.82</v>
      </c>
      <c r="L292" t="n">
        <v>2.75</v>
      </c>
      <c r="M292" t="n">
        <v>39</v>
      </c>
      <c r="N292" t="n">
        <v>85.73999999999999</v>
      </c>
      <c r="O292" t="n">
        <v>37273.29</v>
      </c>
      <c r="P292" t="n">
        <v>153.4</v>
      </c>
      <c r="Q292" t="n">
        <v>596.73</v>
      </c>
      <c r="R292" t="n">
        <v>51.5</v>
      </c>
      <c r="S292" t="n">
        <v>26.8</v>
      </c>
      <c r="T292" t="n">
        <v>12233.33</v>
      </c>
      <c r="U292" t="n">
        <v>0.52</v>
      </c>
      <c r="V292" t="n">
        <v>0.89</v>
      </c>
      <c r="W292" t="n">
        <v>0.18</v>
      </c>
      <c r="X292" t="n">
        <v>0.78</v>
      </c>
      <c r="Y292" t="n">
        <v>1</v>
      </c>
      <c r="Z292" t="n">
        <v>10</v>
      </c>
    </row>
    <row r="293">
      <c r="A293" t="n">
        <v>8</v>
      </c>
      <c r="B293" t="n">
        <v>150</v>
      </c>
      <c r="C293" t="inlineStr">
        <is>
          <t xml:space="preserve">CONCLUIDO	</t>
        </is>
      </c>
      <c r="D293" t="n">
        <v>7.3884</v>
      </c>
      <c r="E293" t="n">
        <v>13.53</v>
      </c>
      <c r="F293" t="n">
        <v>8.48</v>
      </c>
      <c r="G293" t="n">
        <v>13.75</v>
      </c>
      <c r="H293" t="n">
        <v>0.18</v>
      </c>
      <c r="I293" t="n">
        <v>37</v>
      </c>
      <c r="J293" t="n">
        <v>300.84</v>
      </c>
      <c r="K293" t="n">
        <v>61.82</v>
      </c>
      <c r="L293" t="n">
        <v>3</v>
      </c>
      <c r="M293" t="n">
        <v>35</v>
      </c>
      <c r="N293" t="n">
        <v>86.02</v>
      </c>
      <c r="O293" t="n">
        <v>37338.27</v>
      </c>
      <c r="P293" t="n">
        <v>150.23</v>
      </c>
      <c r="Q293" t="n">
        <v>596.71</v>
      </c>
      <c r="R293" t="n">
        <v>46.27</v>
      </c>
      <c r="S293" t="n">
        <v>26.8</v>
      </c>
      <c r="T293" t="n">
        <v>9636.110000000001</v>
      </c>
      <c r="U293" t="n">
        <v>0.58</v>
      </c>
      <c r="V293" t="n">
        <v>0.9</v>
      </c>
      <c r="W293" t="n">
        <v>0.17</v>
      </c>
      <c r="X293" t="n">
        <v>0.63</v>
      </c>
      <c r="Y293" t="n">
        <v>1</v>
      </c>
      <c r="Z293" t="n">
        <v>10</v>
      </c>
    </row>
    <row r="294">
      <c r="A294" t="n">
        <v>9</v>
      </c>
      <c r="B294" t="n">
        <v>150</v>
      </c>
      <c r="C294" t="inlineStr">
        <is>
          <t xml:space="preserve">CONCLUIDO	</t>
        </is>
      </c>
      <c r="D294" t="n">
        <v>7.4015</v>
      </c>
      <c r="E294" t="n">
        <v>13.51</v>
      </c>
      <c r="F294" t="n">
        <v>8.57</v>
      </c>
      <c r="G294" t="n">
        <v>14.69</v>
      </c>
      <c r="H294" t="n">
        <v>0.19</v>
      </c>
      <c r="I294" t="n">
        <v>35</v>
      </c>
      <c r="J294" t="n">
        <v>301.37</v>
      </c>
      <c r="K294" t="n">
        <v>61.82</v>
      </c>
      <c r="L294" t="n">
        <v>3.25</v>
      </c>
      <c r="M294" t="n">
        <v>33</v>
      </c>
      <c r="N294" t="n">
        <v>86.3</v>
      </c>
      <c r="O294" t="n">
        <v>37403.38</v>
      </c>
      <c r="P294" t="n">
        <v>151.52</v>
      </c>
      <c r="Q294" t="n">
        <v>596.66</v>
      </c>
      <c r="R294" t="n">
        <v>50.49</v>
      </c>
      <c r="S294" t="n">
        <v>26.8</v>
      </c>
      <c r="T294" t="n">
        <v>11759.22</v>
      </c>
      <c r="U294" t="n">
        <v>0.53</v>
      </c>
      <c r="V294" t="n">
        <v>0.9</v>
      </c>
      <c r="W294" t="n">
        <v>0.14</v>
      </c>
      <c r="X294" t="n">
        <v>0.72</v>
      </c>
      <c r="Y294" t="n">
        <v>1</v>
      </c>
      <c r="Z294" t="n">
        <v>10</v>
      </c>
    </row>
    <row r="295">
      <c r="A295" t="n">
        <v>10</v>
      </c>
      <c r="B295" t="n">
        <v>150</v>
      </c>
      <c r="C295" t="inlineStr">
        <is>
          <t xml:space="preserve">CONCLUIDO	</t>
        </is>
      </c>
      <c r="D295" t="n">
        <v>7.5175</v>
      </c>
      <c r="E295" t="n">
        <v>13.3</v>
      </c>
      <c r="F295" t="n">
        <v>8.529999999999999</v>
      </c>
      <c r="G295" t="n">
        <v>15.99</v>
      </c>
      <c r="H295" t="n">
        <v>0.21</v>
      </c>
      <c r="I295" t="n">
        <v>32</v>
      </c>
      <c r="J295" t="n">
        <v>301.9</v>
      </c>
      <c r="K295" t="n">
        <v>61.82</v>
      </c>
      <c r="L295" t="n">
        <v>3.5</v>
      </c>
      <c r="M295" t="n">
        <v>30</v>
      </c>
      <c r="N295" t="n">
        <v>86.58</v>
      </c>
      <c r="O295" t="n">
        <v>37468.6</v>
      </c>
      <c r="P295" t="n">
        <v>150.48</v>
      </c>
      <c r="Q295" t="n">
        <v>596.66</v>
      </c>
      <c r="R295" t="n">
        <v>48.51</v>
      </c>
      <c r="S295" t="n">
        <v>26.8</v>
      </c>
      <c r="T295" t="n">
        <v>10784.94</v>
      </c>
      <c r="U295" t="n">
        <v>0.55</v>
      </c>
      <c r="V295" t="n">
        <v>0.9</v>
      </c>
      <c r="W295" t="n">
        <v>0.16</v>
      </c>
      <c r="X295" t="n">
        <v>0.67</v>
      </c>
      <c r="Y295" t="n">
        <v>1</v>
      </c>
      <c r="Z295" t="n">
        <v>10</v>
      </c>
    </row>
    <row r="296">
      <c r="A296" t="n">
        <v>11</v>
      </c>
      <c r="B296" t="n">
        <v>150</v>
      </c>
      <c r="C296" t="inlineStr">
        <is>
          <t xml:space="preserve">CONCLUIDO	</t>
        </is>
      </c>
      <c r="D296" t="n">
        <v>7.627</v>
      </c>
      <c r="E296" t="n">
        <v>13.11</v>
      </c>
      <c r="F296" t="n">
        <v>8.449999999999999</v>
      </c>
      <c r="G296" t="n">
        <v>16.89</v>
      </c>
      <c r="H296" t="n">
        <v>0.22</v>
      </c>
      <c r="I296" t="n">
        <v>30</v>
      </c>
      <c r="J296" t="n">
        <v>302.43</v>
      </c>
      <c r="K296" t="n">
        <v>61.82</v>
      </c>
      <c r="L296" t="n">
        <v>3.75</v>
      </c>
      <c r="M296" t="n">
        <v>28</v>
      </c>
      <c r="N296" t="n">
        <v>86.86</v>
      </c>
      <c r="O296" t="n">
        <v>37533.94</v>
      </c>
      <c r="P296" t="n">
        <v>148.71</v>
      </c>
      <c r="Q296" t="n">
        <v>596.7</v>
      </c>
      <c r="R296" t="n">
        <v>45.96</v>
      </c>
      <c r="S296" t="n">
        <v>26.8</v>
      </c>
      <c r="T296" t="n">
        <v>9515.67</v>
      </c>
      <c r="U296" t="n">
        <v>0.58</v>
      </c>
      <c r="V296" t="n">
        <v>0.91</v>
      </c>
      <c r="W296" t="n">
        <v>0.15</v>
      </c>
      <c r="X296" t="n">
        <v>0.59</v>
      </c>
      <c r="Y296" t="n">
        <v>1</v>
      </c>
      <c r="Z296" t="n">
        <v>10</v>
      </c>
    </row>
    <row r="297">
      <c r="A297" t="n">
        <v>12</v>
      </c>
      <c r="B297" t="n">
        <v>150</v>
      </c>
      <c r="C297" t="inlineStr">
        <is>
          <t xml:space="preserve">CONCLUIDO	</t>
        </is>
      </c>
      <c r="D297" t="n">
        <v>7.716</v>
      </c>
      <c r="E297" t="n">
        <v>12.96</v>
      </c>
      <c r="F297" t="n">
        <v>8.41</v>
      </c>
      <c r="G297" t="n">
        <v>18.02</v>
      </c>
      <c r="H297" t="n">
        <v>0.24</v>
      </c>
      <c r="I297" t="n">
        <v>28</v>
      </c>
      <c r="J297" t="n">
        <v>302.96</v>
      </c>
      <c r="K297" t="n">
        <v>61.82</v>
      </c>
      <c r="L297" t="n">
        <v>4</v>
      </c>
      <c r="M297" t="n">
        <v>26</v>
      </c>
      <c r="N297" t="n">
        <v>87.14</v>
      </c>
      <c r="O297" t="n">
        <v>37599.4</v>
      </c>
      <c r="P297" t="n">
        <v>147.69</v>
      </c>
      <c r="Q297" t="n">
        <v>596.61</v>
      </c>
      <c r="R297" t="n">
        <v>44.55</v>
      </c>
      <c r="S297" t="n">
        <v>26.8</v>
      </c>
      <c r="T297" t="n">
        <v>8824.52</v>
      </c>
      <c r="U297" t="n">
        <v>0.6</v>
      </c>
      <c r="V297" t="n">
        <v>0.91</v>
      </c>
      <c r="W297" t="n">
        <v>0.15</v>
      </c>
      <c r="X297" t="n">
        <v>0.55</v>
      </c>
      <c r="Y297" t="n">
        <v>1</v>
      </c>
      <c r="Z297" t="n">
        <v>10</v>
      </c>
    </row>
    <row r="298">
      <c r="A298" t="n">
        <v>13</v>
      </c>
      <c r="B298" t="n">
        <v>150</v>
      </c>
      <c r="C298" t="inlineStr">
        <is>
          <t xml:space="preserve">CONCLUIDO	</t>
        </is>
      </c>
      <c r="D298" t="n">
        <v>7.8094</v>
      </c>
      <c r="E298" t="n">
        <v>12.8</v>
      </c>
      <c r="F298" t="n">
        <v>8.359999999999999</v>
      </c>
      <c r="G298" t="n">
        <v>19.3</v>
      </c>
      <c r="H298" t="n">
        <v>0.25</v>
      </c>
      <c r="I298" t="n">
        <v>26</v>
      </c>
      <c r="J298" t="n">
        <v>303.49</v>
      </c>
      <c r="K298" t="n">
        <v>61.82</v>
      </c>
      <c r="L298" t="n">
        <v>4.25</v>
      </c>
      <c r="M298" t="n">
        <v>24</v>
      </c>
      <c r="N298" t="n">
        <v>87.42</v>
      </c>
      <c r="O298" t="n">
        <v>37664.98</v>
      </c>
      <c r="P298" t="n">
        <v>146.51</v>
      </c>
      <c r="Q298" t="n">
        <v>596.66</v>
      </c>
      <c r="R298" t="n">
        <v>43.16</v>
      </c>
      <c r="S298" t="n">
        <v>26.8</v>
      </c>
      <c r="T298" t="n">
        <v>8139.77</v>
      </c>
      <c r="U298" t="n">
        <v>0.62</v>
      </c>
      <c r="V298" t="n">
        <v>0.92</v>
      </c>
      <c r="W298" t="n">
        <v>0.15</v>
      </c>
      <c r="X298" t="n">
        <v>0.51</v>
      </c>
      <c r="Y298" t="n">
        <v>1</v>
      </c>
      <c r="Z298" t="n">
        <v>10</v>
      </c>
    </row>
    <row r="299">
      <c r="A299" t="n">
        <v>14</v>
      </c>
      <c r="B299" t="n">
        <v>150</v>
      </c>
      <c r="C299" t="inlineStr">
        <is>
          <t xml:space="preserve">CONCLUIDO	</t>
        </is>
      </c>
      <c r="D299" t="n">
        <v>7.8537</v>
      </c>
      <c r="E299" t="n">
        <v>12.73</v>
      </c>
      <c r="F299" t="n">
        <v>8.35</v>
      </c>
      <c r="G299" t="n">
        <v>20.03</v>
      </c>
      <c r="H299" t="n">
        <v>0.26</v>
      </c>
      <c r="I299" t="n">
        <v>25</v>
      </c>
      <c r="J299" t="n">
        <v>304.03</v>
      </c>
      <c r="K299" t="n">
        <v>61.82</v>
      </c>
      <c r="L299" t="n">
        <v>4.5</v>
      </c>
      <c r="M299" t="n">
        <v>23</v>
      </c>
      <c r="N299" t="n">
        <v>87.7</v>
      </c>
      <c r="O299" t="n">
        <v>37730.68</v>
      </c>
      <c r="P299" t="n">
        <v>146.01</v>
      </c>
      <c r="Q299" t="n">
        <v>596.62</v>
      </c>
      <c r="R299" t="n">
        <v>42.65</v>
      </c>
      <c r="S299" t="n">
        <v>26.8</v>
      </c>
      <c r="T299" t="n">
        <v>7888.07</v>
      </c>
      <c r="U299" t="n">
        <v>0.63</v>
      </c>
      <c r="V299" t="n">
        <v>0.92</v>
      </c>
      <c r="W299" t="n">
        <v>0.15</v>
      </c>
      <c r="X299" t="n">
        <v>0.49</v>
      </c>
      <c r="Y299" t="n">
        <v>1</v>
      </c>
      <c r="Z299" t="n">
        <v>10</v>
      </c>
    </row>
    <row r="300">
      <c r="A300" t="n">
        <v>15</v>
      </c>
      <c r="B300" t="n">
        <v>150</v>
      </c>
      <c r="C300" t="inlineStr">
        <is>
          <t xml:space="preserve">CONCLUIDO	</t>
        </is>
      </c>
      <c r="D300" t="n">
        <v>7.9553</v>
      </c>
      <c r="E300" t="n">
        <v>12.57</v>
      </c>
      <c r="F300" t="n">
        <v>8.300000000000001</v>
      </c>
      <c r="G300" t="n">
        <v>21.64</v>
      </c>
      <c r="H300" t="n">
        <v>0.28</v>
      </c>
      <c r="I300" t="n">
        <v>23</v>
      </c>
      <c r="J300" t="n">
        <v>304.56</v>
      </c>
      <c r="K300" t="n">
        <v>61.82</v>
      </c>
      <c r="L300" t="n">
        <v>4.75</v>
      </c>
      <c r="M300" t="n">
        <v>21</v>
      </c>
      <c r="N300" t="n">
        <v>87.98999999999999</v>
      </c>
      <c r="O300" t="n">
        <v>37796.51</v>
      </c>
      <c r="P300" t="n">
        <v>144.71</v>
      </c>
      <c r="Q300" t="n">
        <v>596.67</v>
      </c>
      <c r="R300" t="n">
        <v>41.01</v>
      </c>
      <c r="S300" t="n">
        <v>26.8</v>
      </c>
      <c r="T300" t="n">
        <v>7077.08</v>
      </c>
      <c r="U300" t="n">
        <v>0.65</v>
      </c>
      <c r="V300" t="n">
        <v>0.93</v>
      </c>
      <c r="W300" t="n">
        <v>0.14</v>
      </c>
      <c r="X300" t="n">
        <v>0.44</v>
      </c>
      <c r="Y300" t="n">
        <v>1</v>
      </c>
      <c r="Z300" t="n">
        <v>10</v>
      </c>
    </row>
    <row r="301">
      <c r="A301" t="n">
        <v>16</v>
      </c>
      <c r="B301" t="n">
        <v>150</v>
      </c>
      <c r="C301" t="inlineStr">
        <is>
          <t xml:space="preserve">CONCLUIDO	</t>
        </is>
      </c>
      <c r="D301" t="n">
        <v>8.004300000000001</v>
      </c>
      <c r="E301" t="n">
        <v>12.49</v>
      </c>
      <c r="F301" t="n">
        <v>8.27</v>
      </c>
      <c r="G301" t="n">
        <v>22.57</v>
      </c>
      <c r="H301" t="n">
        <v>0.29</v>
      </c>
      <c r="I301" t="n">
        <v>22</v>
      </c>
      <c r="J301" t="n">
        <v>305.09</v>
      </c>
      <c r="K301" t="n">
        <v>61.82</v>
      </c>
      <c r="L301" t="n">
        <v>5</v>
      </c>
      <c r="M301" t="n">
        <v>20</v>
      </c>
      <c r="N301" t="n">
        <v>88.27</v>
      </c>
      <c r="O301" t="n">
        <v>37862.45</v>
      </c>
      <c r="P301" t="n">
        <v>143.97</v>
      </c>
      <c r="Q301" t="n">
        <v>596.61</v>
      </c>
      <c r="R301" t="n">
        <v>40.42</v>
      </c>
      <c r="S301" t="n">
        <v>26.8</v>
      </c>
      <c r="T301" t="n">
        <v>6785.66</v>
      </c>
      <c r="U301" t="n">
        <v>0.66</v>
      </c>
      <c r="V301" t="n">
        <v>0.93</v>
      </c>
      <c r="W301" t="n">
        <v>0.14</v>
      </c>
      <c r="X301" t="n">
        <v>0.42</v>
      </c>
      <c r="Y301" t="n">
        <v>1</v>
      </c>
      <c r="Z301" t="n">
        <v>10</v>
      </c>
    </row>
    <row r="302">
      <c r="A302" t="n">
        <v>17</v>
      </c>
      <c r="B302" t="n">
        <v>150</v>
      </c>
      <c r="C302" t="inlineStr">
        <is>
          <t xml:space="preserve">CONCLUIDO	</t>
        </is>
      </c>
      <c r="D302" t="n">
        <v>8.0504</v>
      </c>
      <c r="E302" t="n">
        <v>12.42</v>
      </c>
      <c r="F302" t="n">
        <v>8.26</v>
      </c>
      <c r="G302" t="n">
        <v>23.59</v>
      </c>
      <c r="H302" t="n">
        <v>0.31</v>
      </c>
      <c r="I302" t="n">
        <v>21</v>
      </c>
      <c r="J302" t="n">
        <v>305.63</v>
      </c>
      <c r="K302" t="n">
        <v>61.82</v>
      </c>
      <c r="L302" t="n">
        <v>5.25</v>
      </c>
      <c r="M302" t="n">
        <v>19</v>
      </c>
      <c r="N302" t="n">
        <v>88.56</v>
      </c>
      <c r="O302" t="n">
        <v>37928.52</v>
      </c>
      <c r="P302" t="n">
        <v>143.4</v>
      </c>
      <c r="Q302" t="n">
        <v>596.65</v>
      </c>
      <c r="R302" t="n">
        <v>39.76</v>
      </c>
      <c r="S302" t="n">
        <v>26.8</v>
      </c>
      <c r="T302" t="n">
        <v>6462.43</v>
      </c>
      <c r="U302" t="n">
        <v>0.67</v>
      </c>
      <c r="V302" t="n">
        <v>0.93</v>
      </c>
      <c r="W302" t="n">
        <v>0.14</v>
      </c>
      <c r="X302" t="n">
        <v>0.4</v>
      </c>
      <c r="Y302" t="n">
        <v>1</v>
      </c>
      <c r="Z302" t="n">
        <v>10</v>
      </c>
    </row>
    <row r="303">
      <c r="A303" t="n">
        <v>18</v>
      </c>
      <c r="B303" t="n">
        <v>150</v>
      </c>
      <c r="C303" t="inlineStr">
        <is>
          <t xml:space="preserve">CONCLUIDO	</t>
        </is>
      </c>
      <c r="D303" t="n">
        <v>8.1037</v>
      </c>
      <c r="E303" t="n">
        <v>12.34</v>
      </c>
      <c r="F303" t="n">
        <v>8.23</v>
      </c>
      <c r="G303" t="n">
        <v>24.7</v>
      </c>
      <c r="H303" t="n">
        <v>0.32</v>
      </c>
      <c r="I303" t="n">
        <v>20</v>
      </c>
      <c r="J303" t="n">
        <v>306.17</v>
      </c>
      <c r="K303" t="n">
        <v>61.82</v>
      </c>
      <c r="L303" t="n">
        <v>5.5</v>
      </c>
      <c r="M303" t="n">
        <v>18</v>
      </c>
      <c r="N303" t="n">
        <v>88.84</v>
      </c>
      <c r="O303" t="n">
        <v>37994.72</v>
      </c>
      <c r="P303" t="n">
        <v>142.63</v>
      </c>
      <c r="Q303" t="n">
        <v>596.63</v>
      </c>
      <c r="R303" t="n">
        <v>38.97</v>
      </c>
      <c r="S303" t="n">
        <v>26.8</v>
      </c>
      <c r="T303" t="n">
        <v>6071.79</v>
      </c>
      <c r="U303" t="n">
        <v>0.6899999999999999</v>
      </c>
      <c r="V303" t="n">
        <v>0.93</v>
      </c>
      <c r="W303" t="n">
        <v>0.14</v>
      </c>
      <c r="X303" t="n">
        <v>0.38</v>
      </c>
      <c r="Y303" t="n">
        <v>1</v>
      </c>
      <c r="Z303" t="n">
        <v>10</v>
      </c>
    </row>
    <row r="304">
      <c r="A304" t="n">
        <v>19</v>
      </c>
      <c r="B304" t="n">
        <v>150</v>
      </c>
      <c r="C304" t="inlineStr">
        <is>
          <t xml:space="preserve">CONCLUIDO	</t>
        </is>
      </c>
      <c r="D304" t="n">
        <v>8.169600000000001</v>
      </c>
      <c r="E304" t="n">
        <v>12.24</v>
      </c>
      <c r="F304" t="n">
        <v>8.19</v>
      </c>
      <c r="G304" t="n">
        <v>25.86</v>
      </c>
      <c r="H304" t="n">
        <v>0.33</v>
      </c>
      <c r="I304" t="n">
        <v>19</v>
      </c>
      <c r="J304" t="n">
        <v>306.7</v>
      </c>
      <c r="K304" t="n">
        <v>61.82</v>
      </c>
      <c r="L304" t="n">
        <v>5.75</v>
      </c>
      <c r="M304" t="n">
        <v>17</v>
      </c>
      <c r="N304" t="n">
        <v>89.13</v>
      </c>
      <c r="O304" t="n">
        <v>38061.04</v>
      </c>
      <c r="P304" t="n">
        <v>141.55</v>
      </c>
      <c r="Q304" t="n">
        <v>596.6900000000001</v>
      </c>
      <c r="R304" t="n">
        <v>37.46</v>
      </c>
      <c r="S304" t="n">
        <v>26.8</v>
      </c>
      <c r="T304" t="n">
        <v>5321.78</v>
      </c>
      <c r="U304" t="n">
        <v>0.72</v>
      </c>
      <c r="V304" t="n">
        <v>0.9399999999999999</v>
      </c>
      <c r="W304" t="n">
        <v>0.14</v>
      </c>
      <c r="X304" t="n">
        <v>0.33</v>
      </c>
      <c r="Y304" t="n">
        <v>1</v>
      </c>
      <c r="Z304" t="n">
        <v>10</v>
      </c>
    </row>
    <row r="305">
      <c r="A305" t="n">
        <v>20</v>
      </c>
      <c r="B305" t="n">
        <v>150</v>
      </c>
      <c r="C305" t="inlineStr">
        <is>
          <t xml:space="preserve">CONCLUIDO	</t>
        </is>
      </c>
      <c r="D305" t="n">
        <v>8.2333</v>
      </c>
      <c r="E305" t="n">
        <v>12.15</v>
      </c>
      <c r="F305" t="n">
        <v>8.15</v>
      </c>
      <c r="G305" t="n">
        <v>27.16</v>
      </c>
      <c r="H305" t="n">
        <v>0.35</v>
      </c>
      <c r="I305" t="n">
        <v>18</v>
      </c>
      <c r="J305" t="n">
        <v>307.24</v>
      </c>
      <c r="K305" t="n">
        <v>61.82</v>
      </c>
      <c r="L305" t="n">
        <v>6</v>
      </c>
      <c r="M305" t="n">
        <v>16</v>
      </c>
      <c r="N305" t="n">
        <v>89.42</v>
      </c>
      <c r="O305" t="n">
        <v>38127.48</v>
      </c>
      <c r="P305" t="n">
        <v>140.36</v>
      </c>
      <c r="Q305" t="n">
        <v>596.67</v>
      </c>
      <c r="R305" t="n">
        <v>36.64</v>
      </c>
      <c r="S305" t="n">
        <v>26.8</v>
      </c>
      <c r="T305" t="n">
        <v>4916.15</v>
      </c>
      <c r="U305" t="n">
        <v>0.73</v>
      </c>
      <c r="V305" t="n">
        <v>0.9399999999999999</v>
      </c>
      <c r="W305" t="n">
        <v>0.13</v>
      </c>
      <c r="X305" t="n">
        <v>0.3</v>
      </c>
      <c r="Y305" t="n">
        <v>1</v>
      </c>
      <c r="Z305" t="n">
        <v>10</v>
      </c>
    </row>
    <row r="306">
      <c r="A306" t="n">
        <v>21</v>
      </c>
      <c r="B306" t="n">
        <v>150</v>
      </c>
      <c r="C306" t="inlineStr">
        <is>
          <t xml:space="preserve">CONCLUIDO	</t>
        </is>
      </c>
      <c r="D306" t="n">
        <v>8.193199999999999</v>
      </c>
      <c r="E306" t="n">
        <v>12.21</v>
      </c>
      <c r="F306" t="n">
        <v>8.210000000000001</v>
      </c>
      <c r="G306" t="n">
        <v>27.36</v>
      </c>
      <c r="H306" t="n">
        <v>0.36</v>
      </c>
      <c r="I306" t="n">
        <v>18</v>
      </c>
      <c r="J306" t="n">
        <v>307.78</v>
      </c>
      <c r="K306" t="n">
        <v>61.82</v>
      </c>
      <c r="L306" t="n">
        <v>6.25</v>
      </c>
      <c r="M306" t="n">
        <v>16</v>
      </c>
      <c r="N306" t="n">
        <v>89.70999999999999</v>
      </c>
      <c r="O306" t="n">
        <v>38194.05</v>
      </c>
      <c r="P306" t="n">
        <v>141.24</v>
      </c>
      <c r="Q306" t="n">
        <v>596.62</v>
      </c>
      <c r="R306" t="n">
        <v>38.47</v>
      </c>
      <c r="S306" t="n">
        <v>26.8</v>
      </c>
      <c r="T306" t="n">
        <v>5834.52</v>
      </c>
      <c r="U306" t="n">
        <v>0.7</v>
      </c>
      <c r="V306" t="n">
        <v>0.9399999999999999</v>
      </c>
      <c r="W306" t="n">
        <v>0.13</v>
      </c>
      <c r="X306" t="n">
        <v>0.35</v>
      </c>
      <c r="Y306" t="n">
        <v>1</v>
      </c>
      <c r="Z306" t="n">
        <v>10</v>
      </c>
    </row>
    <row r="307">
      <c r="A307" t="n">
        <v>22</v>
      </c>
      <c r="B307" t="n">
        <v>150</v>
      </c>
      <c r="C307" t="inlineStr">
        <is>
          <t xml:space="preserve">CONCLUIDO	</t>
        </is>
      </c>
      <c r="D307" t="n">
        <v>8.2393</v>
      </c>
      <c r="E307" t="n">
        <v>12.14</v>
      </c>
      <c r="F307" t="n">
        <v>8.199999999999999</v>
      </c>
      <c r="G307" t="n">
        <v>28.92</v>
      </c>
      <c r="H307" t="n">
        <v>0.38</v>
      </c>
      <c r="I307" t="n">
        <v>17</v>
      </c>
      <c r="J307" t="n">
        <v>308.32</v>
      </c>
      <c r="K307" t="n">
        <v>61.82</v>
      </c>
      <c r="L307" t="n">
        <v>6.5</v>
      </c>
      <c r="M307" t="n">
        <v>15</v>
      </c>
      <c r="N307" t="n">
        <v>90</v>
      </c>
      <c r="O307" t="n">
        <v>38260.74</v>
      </c>
      <c r="P307" t="n">
        <v>140.72</v>
      </c>
      <c r="Q307" t="n">
        <v>596.67</v>
      </c>
      <c r="R307" t="n">
        <v>38.05</v>
      </c>
      <c r="S307" t="n">
        <v>26.8</v>
      </c>
      <c r="T307" t="n">
        <v>5627.16</v>
      </c>
      <c r="U307" t="n">
        <v>0.7</v>
      </c>
      <c r="V307" t="n">
        <v>0.9399999999999999</v>
      </c>
      <c r="W307" t="n">
        <v>0.13</v>
      </c>
      <c r="X307" t="n">
        <v>0.34</v>
      </c>
      <c r="Y307" t="n">
        <v>1</v>
      </c>
      <c r="Z307" t="n">
        <v>10</v>
      </c>
    </row>
    <row r="308">
      <c r="A308" t="n">
        <v>23</v>
      </c>
      <c r="B308" t="n">
        <v>150</v>
      </c>
      <c r="C308" t="inlineStr">
        <is>
          <t xml:space="preserve">CONCLUIDO	</t>
        </is>
      </c>
      <c r="D308" t="n">
        <v>8.297000000000001</v>
      </c>
      <c r="E308" t="n">
        <v>12.05</v>
      </c>
      <c r="F308" t="n">
        <v>8.17</v>
      </c>
      <c r="G308" t="n">
        <v>30.62</v>
      </c>
      <c r="H308" t="n">
        <v>0.39</v>
      </c>
      <c r="I308" t="n">
        <v>16</v>
      </c>
      <c r="J308" t="n">
        <v>308.86</v>
      </c>
      <c r="K308" t="n">
        <v>61.82</v>
      </c>
      <c r="L308" t="n">
        <v>6.75</v>
      </c>
      <c r="M308" t="n">
        <v>14</v>
      </c>
      <c r="N308" t="n">
        <v>90.29000000000001</v>
      </c>
      <c r="O308" t="n">
        <v>38327.57</v>
      </c>
      <c r="P308" t="n">
        <v>139.9</v>
      </c>
      <c r="Q308" t="n">
        <v>596.6799999999999</v>
      </c>
      <c r="R308" t="n">
        <v>36.99</v>
      </c>
      <c r="S308" t="n">
        <v>26.8</v>
      </c>
      <c r="T308" t="n">
        <v>5102.7</v>
      </c>
      <c r="U308" t="n">
        <v>0.72</v>
      </c>
      <c r="V308" t="n">
        <v>0.9399999999999999</v>
      </c>
      <c r="W308" t="n">
        <v>0.14</v>
      </c>
      <c r="X308" t="n">
        <v>0.31</v>
      </c>
      <c r="Y308" t="n">
        <v>1</v>
      </c>
      <c r="Z308" t="n">
        <v>10</v>
      </c>
    </row>
    <row r="309">
      <c r="A309" t="n">
        <v>24</v>
      </c>
      <c r="B309" t="n">
        <v>150</v>
      </c>
      <c r="C309" t="inlineStr">
        <is>
          <t xml:space="preserve">CONCLUIDO	</t>
        </is>
      </c>
      <c r="D309" t="n">
        <v>8.3018</v>
      </c>
      <c r="E309" t="n">
        <v>12.05</v>
      </c>
      <c r="F309" t="n">
        <v>8.16</v>
      </c>
      <c r="G309" t="n">
        <v>30.6</v>
      </c>
      <c r="H309" t="n">
        <v>0.4</v>
      </c>
      <c r="I309" t="n">
        <v>16</v>
      </c>
      <c r="J309" t="n">
        <v>309.41</v>
      </c>
      <c r="K309" t="n">
        <v>61.82</v>
      </c>
      <c r="L309" t="n">
        <v>7</v>
      </c>
      <c r="M309" t="n">
        <v>14</v>
      </c>
      <c r="N309" t="n">
        <v>90.59</v>
      </c>
      <c r="O309" t="n">
        <v>38394.52</v>
      </c>
      <c r="P309" t="n">
        <v>139.36</v>
      </c>
      <c r="Q309" t="n">
        <v>596.62</v>
      </c>
      <c r="R309" t="n">
        <v>36.89</v>
      </c>
      <c r="S309" t="n">
        <v>26.8</v>
      </c>
      <c r="T309" t="n">
        <v>5052.33</v>
      </c>
      <c r="U309" t="n">
        <v>0.73</v>
      </c>
      <c r="V309" t="n">
        <v>0.9399999999999999</v>
      </c>
      <c r="W309" t="n">
        <v>0.13</v>
      </c>
      <c r="X309" t="n">
        <v>0.31</v>
      </c>
      <c r="Y309" t="n">
        <v>1</v>
      </c>
      <c r="Z309" t="n">
        <v>10</v>
      </c>
    </row>
    <row r="310">
      <c r="A310" t="n">
        <v>25</v>
      </c>
      <c r="B310" t="n">
        <v>150</v>
      </c>
      <c r="C310" t="inlineStr">
        <is>
          <t xml:space="preserve">CONCLUIDO	</t>
        </is>
      </c>
      <c r="D310" t="n">
        <v>8.354799999999999</v>
      </c>
      <c r="E310" t="n">
        <v>11.97</v>
      </c>
      <c r="F310" t="n">
        <v>8.140000000000001</v>
      </c>
      <c r="G310" t="n">
        <v>32.55</v>
      </c>
      <c r="H310" t="n">
        <v>0.42</v>
      </c>
      <c r="I310" t="n">
        <v>15</v>
      </c>
      <c r="J310" t="n">
        <v>309.95</v>
      </c>
      <c r="K310" t="n">
        <v>61.82</v>
      </c>
      <c r="L310" t="n">
        <v>7.25</v>
      </c>
      <c r="M310" t="n">
        <v>13</v>
      </c>
      <c r="N310" t="n">
        <v>90.88</v>
      </c>
      <c r="O310" t="n">
        <v>38461.6</v>
      </c>
      <c r="P310" t="n">
        <v>138.75</v>
      </c>
      <c r="Q310" t="n">
        <v>596.62</v>
      </c>
      <c r="R310" t="n">
        <v>36.14</v>
      </c>
      <c r="S310" t="n">
        <v>26.8</v>
      </c>
      <c r="T310" t="n">
        <v>4680.83</v>
      </c>
      <c r="U310" t="n">
        <v>0.74</v>
      </c>
      <c r="V310" t="n">
        <v>0.9399999999999999</v>
      </c>
      <c r="W310" t="n">
        <v>0.13</v>
      </c>
      <c r="X310" t="n">
        <v>0.29</v>
      </c>
      <c r="Y310" t="n">
        <v>1</v>
      </c>
      <c r="Z310" t="n">
        <v>10</v>
      </c>
    </row>
    <row r="311">
      <c r="A311" t="n">
        <v>26</v>
      </c>
      <c r="B311" t="n">
        <v>150</v>
      </c>
      <c r="C311" t="inlineStr">
        <is>
          <t xml:space="preserve">CONCLUIDO	</t>
        </is>
      </c>
      <c r="D311" t="n">
        <v>8.353999999999999</v>
      </c>
      <c r="E311" t="n">
        <v>11.97</v>
      </c>
      <c r="F311" t="n">
        <v>8.140000000000001</v>
      </c>
      <c r="G311" t="n">
        <v>32.56</v>
      </c>
      <c r="H311" t="n">
        <v>0.43</v>
      </c>
      <c r="I311" t="n">
        <v>15</v>
      </c>
      <c r="J311" t="n">
        <v>310.5</v>
      </c>
      <c r="K311" t="n">
        <v>61.82</v>
      </c>
      <c r="L311" t="n">
        <v>7.5</v>
      </c>
      <c r="M311" t="n">
        <v>13</v>
      </c>
      <c r="N311" t="n">
        <v>91.18000000000001</v>
      </c>
      <c r="O311" t="n">
        <v>38528.81</v>
      </c>
      <c r="P311" t="n">
        <v>138.48</v>
      </c>
      <c r="Q311" t="n">
        <v>596.61</v>
      </c>
      <c r="R311" t="n">
        <v>36.28</v>
      </c>
      <c r="S311" t="n">
        <v>26.8</v>
      </c>
      <c r="T311" t="n">
        <v>4755.23</v>
      </c>
      <c r="U311" t="n">
        <v>0.74</v>
      </c>
      <c r="V311" t="n">
        <v>0.9399999999999999</v>
      </c>
      <c r="W311" t="n">
        <v>0.13</v>
      </c>
      <c r="X311" t="n">
        <v>0.29</v>
      </c>
      <c r="Y311" t="n">
        <v>1</v>
      </c>
      <c r="Z311" t="n">
        <v>10</v>
      </c>
    </row>
    <row r="312">
      <c r="A312" t="n">
        <v>27</v>
      </c>
      <c r="B312" t="n">
        <v>150</v>
      </c>
      <c r="C312" t="inlineStr">
        <is>
          <t xml:space="preserve">CONCLUIDO	</t>
        </is>
      </c>
      <c r="D312" t="n">
        <v>8.414199999999999</v>
      </c>
      <c r="E312" t="n">
        <v>11.88</v>
      </c>
      <c r="F312" t="n">
        <v>8.109999999999999</v>
      </c>
      <c r="G312" t="n">
        <v>34.76</v>
      </c>
      <c r="H312" t="n">
        <v>0.44</v>
      </c>
      <c r="I312" t="n">
        <v>14</v>
      </c>
      <c r="J312" t="n">
        <v>311.04</v>
      </c>
      <c r="K312" t="n">
        <v>61.82</v>
      </c>
      <c r="L312" t="n">
        <v>7.75</v>
      </c>
      <c r="M312" t="n">
        <v>12</v>
      </c>
      <c r="N312" t="n">
        <v>91.47</v>
      </c>
      <c r="O312" t="n">
        <v>38596.15</v>
      </c>
      <c r="P312" t="n">
        <v>137.67</v>
      </c>
      <c r="Q312" t="n">
        <v>596.6799999999999</v>
      </c>
      <c r="R312" t="n">
        <v>35.22</v>
      </c>
      <c r="S312" t="n">
        <v>26.8</v>
      </c>
      <c r="T312" t="n">
        <v>4227.4</v>
      </c>
      <c r="U312" t="n">
        <v>0.76</v>
      </c>
      <c r="V312" t="n">
        <v>0.95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28</v>
      </c>
      <c r="B313" t="n">
        <v>150</v>
      </c>
      <c r="C313" t="inlineStr">
        <is>
          <t xml:space="preserve">CONCLUIDO	</t>
        </is>
      </c>
      <c r="D313" t="n">
        <v>8.4116</v>
      </c>
      <c r="E313" t="n">
        <v>11.89</v>
      </c>
      <c r="F313" t="n">
        <v>8.109999999999999</v>
      </c>
      <c r="G313" t="n">
        <v>34.77</v>
      </c>
      <c r="H313" t="n">
        <v>0.46</v>
      </c>
      <c r="I313" t="n">
        <v>14</v>
      </c>
      <c r="J313" t="n">
        <v>311.59</v>
      </c>
      <c r="K313" t="n">
        <v>61.82</v>
      </c>
      <c r="L313" t="n">
        <v>8</v>
      </c>
      <c r="M313" t="n">
        <v>12</v>
      </c>
      <c r="N313" t="n">
        <v>91.77</v>
      </c>
      <c r="O313" t="n">
        <v>38663.62</v>
      </c>
      <c r="P313" t="n">
        <v>137.09</v>
      </c>
      <c r="Q313" t="n">
        <v>596.61</v>
      </c>
      <c r="R313" t="n">
        <v>35.36</v>
      </c>
      <c r="S313" t="n">
        <v>26.8</v>
      </c>
      <c r="T313" t="n">
        <v>4295.87</v>
      </c>
      <c r="U313" t="n">
        <v>0.76</v>
      </c>
      <c r="V313" t="n">
        <v>0.95</v>
      </c>
      <c r="W313" t="n">
        <v>0.13</v>
      </c>
      <c r="X313" t="n">
        <v>0.26</v>
      </c>
      <c r="Y313" t="n">
        <v>1</v>
      </c>
      <c r="Z313" t="n">
        <v>10</v>
      </c>
    </row>
    <row r="314">
      <c r="A314" t="n">
        <v>29</v>
      </c>
      <c r="B314" t="n">
        <v>150</v>
      </c>
      <c r="C314" t="inlineStr">
        <is>
          <t xml:space="preserve">CONCLUIDO	</t>
        </is>
      </c>
      <c r="D314" t="n">
        <v>8.468400000000001</v>
      </c>
      <c r="E314" t="n">
        <v>11.81</v>
      </c>
      <c r="F314" t="n">
        <v>8.09</v>
      </c>
      <c r="G314" t="n">
        <v>37.33</v>
      </c>
      <c r="H314" t="n">
        <v>0.47</v>
      </c>
      <c r="I314" t="n">
        <v>13</v>
      </c>
      <c r="J314" t="n">
        <v>312.14</v>
      </c>
      <c r="K314" t="n">
        <v>61.82</v>
      </c>
      <c r="L314" t="n">
        <v>8.25</v>
      </c>
      <c r="M314" t="n">
        <v>11</v>
      </c>
      <c r="N314" t="n">
        <v>92.06999999999999</v>
      </c>
      <c r="O314" t="n">
        <v>38731.35</v>
      </c>
      <c r="P314" t="n">
        <v>136.4</v>
      </c>
      <c r="Q314" t="n">
        <v>596.61</v>
      </c>
      <c r="R314" t="n">
        <v>34.57</v>
      </c>
      <c r="S314" t="n">
        <v>26.8</v>
      </c>
      <c r="T314" t="n">
        <v>3905.85</v>
      </c>
      <c r="U314" t="n">
        <v>0.78</v>
      </c>
      <c r="V314" t="n">
        <v>0.95</v>
      </c>
      <c r="W314" t="n">
        <v>0.13</v>
      </c>
      <c r="X314" t="n">
        <v>0.24</v>
      </c>
      <c r="Y314" t="n">
        <v>1</v>
      </c>
      <c r="Z314" t="n">
        <v>10</v>
      </c>
    </row>
    <row r="315">
      <c r="A315" t="n">
        <v>30</v>
      </c>
      <c r="B315" t="n">
        <v>150</v>
      </c>
      <c r="C315" t="inlineStr">
        <is>
          <t xml:space="preserve">CONCLUIDO	</t>
        </is>
      </c>
      <c r="D315" t="n">
        <v>8.489800000000001</v>
      </c>
      <c r="E315" t="n">
        <v>11.78</v>
      </c>
      <c r="F315" t="n">
        <v>8.06</v>
      </c>
      <c r="G315" t="n">
        <v>37.2</v>
      </c>
      <c r="H315" t="n">
        <v>0.48</v>
      </c>
      <c r="I315" t="n">
        <v>13</v>
      </c>
      <c r="J315" t="n">
        <v>312.69</v>
      </c>
      <c r="K315" t="n">
        <v>61.82</v>
      </c>
      <c r="L315" t="n">
        <v>8.5</v>
      </c>
      <c r="M315" t="n">
        <v>11</v>
      </c>
      <c r="N315" t="n">
        <v>92.37</v>
      </c>
      <c r="O315" t="n">
        <v>38799.09</v>
      </c>
      <c r="P315" t="n">
        <v>135.79</v>
      </c>
      <c r="Q315" t="n">
        <v>596.61</v>
      </c>
      <c r="R315" t="n">
        <v>33.48</v>
      </c>
      <c r="S315" t="n">
        <v>26.8</v>
      </c>
      <c r="T315" t="n">
        <v>3364.64</v>
      </c>
      <c r="U315" t="n">
        <v>0.8</v>
      </c>
      <c r="V315" t="n">
        <v>0.95</v>
      </c>
      <c r="W315" t="n">
        <v>0.13</v>
      </c>
      <c r="X315" t="n">
        <v>0.21</v>
      </c>
      <c r="Y315" t="n">
        <v>1</v>
      </c>
      <c r="Z315" t="n">
        <v>10</v>
      </c>
    </row>
    <row r="316">
      <c r="A316" t="n">
        <v>31</v>
      </c>
      <c r="B316" t="n">
        <v>150</v>
      </c>
      <c r="C316" t="inlineStr">
        <is>
          <t xml:space="preserve">CONCLUIDO	</t>
        </is>
      </c>
      <c r="D316" t="n">
        <v>8.464600000000001</v>
      </c>
      <c r="E316" t="n">
        <v>11.81</v>
      </c>
      <c r="F316" t="n">
        <v>8.09</v>
      </c>
      <c r="G316" t="n">
        <v>37.36</v>
      </c>
      <c r="H316" t="n">
        <v>0.5</v>
      </c>
      <c r="I316" t="n">
        <v>13</v>
      </c>
      <c r="J316" t="n">
        <v>313.24</v>
      </c>
      <c r="K316" t="n">
        <v>61.82</v>
      </c>
      <c r="L316" t="n">
        <v>8.75</v>
      </c>
      <c r="M316" t="n">
        <v>11</v>
      </c>
      <c r="N316" t="n">
        <v>92.67</v>
      </c>
      <c r="O316" t="n">
        <v>38866.96</v>
      </c>
      <c r="P316" t="n">
        <v>135.95</v>
      </c>
      <c r="Q316" t="n">
        <v>596.67</v>
      </c>
      <c r="R316" t="n">
        <v>34.99</v>
      </c>
      <c r="S316" t="n">
        <v>26.8</v>
      </c>
      <c r="T316" t="n">
        <v>4119.04</v>
      </c>
      <c r="U316" t="n">
        <v>0.77</v>
      </c>
      <c r="V316" t="n">
        <v>0.95</v>
      </c>
      <c r="W316" t="n">
        <v>0.12</v>
      </c>
      <c r="X316" t="n">
        <v>0.24</v>
      </c>
      <c r="Y316" t="n">
        <v>1</v>
      </c>
      <c r="Z316" t="n">
        <v>10</v>
      </c>
    </row>
    <row r="317">
      <c r="A317" t="n">
        <v>32</v>
      </c>
      <c r="B317" t="n">
        <v>150</v>
      </c>
      <c r="C317" t="inlineStr">
        <is>
          <t xml:space="preserve">CONCLUIDO	</t>
        </is>
      </c>
      <c r="D317" t="n">
        <v>8.516299999999999</v>
      </c>
      <c r="E317" t="n">
        <v>11.74</v>
      </c>
      <c r="F317" t="n">
        <v>8.08</v>
      </c>
      <c r="G317" t="n">
        <v>40.39</v>
      </c>
      <c r="H317" t="n">
        <v>0.51</v>
      </c>
      <c r="I317" t="n">
        <v>12</v>
      </c>
      <c r="J317" t="n">
        <v>313.79</v>
      </c>
      <c r="K317" t="n">
        <v>61.82</v>
      </c>
      <c r="L317" t="n">
        <v>9</v>
      </c>
      <c r="M317" t="n">
        <v>10</v>
      </c>
      <c r="N317" t="n">
        <v>92.97</v>
      </c>
      <c r="O317" t="n">
        <v>38934.97</v>
      </c>
      <c r="P317" t="n">
        <v>135.48</v>
      </c>
      <c r="Q317" t="n">
        <v>596.67</v>
      </c>
      <c r="R317" t="n">
        <v>34.34</v>
      </c>
      <c r="S317" t="n">
        <v>26.8</v>
      </c>
      <c r="T317" t="n">
        <v>3798.04</v>
      </c>
      <c r="U317" t="n">
        <v>0.78</v>
      </c>
      <c r="V317" t="n">
        <v>0.95</v>
      </c>
      <c r="W317" t="n">
        <v>0.13</v>
      </c>
      <c r="X317" t="n">
        <v>0.23</v>
      </c>
      <c r="Y317" t="n">
        <v>1</v>
      </c>
      <c r="Z317" t="n">
        <v>10</v>
      </c>
    </row>
    <row r="318">
      <c r="A318" t="n">
        <v>33</v>
      </c>
      <c r="B318" t="n">
        <v>150</v>
      </c>
      <c r="C318" t="inlineStr">
        <is>
          <t xml:space="preserve">CONCLUIDO	</t>
        </is>
      </c>
      <c r="D318" t="n">
        <v>8.516500000000001</v>
      </c>
      <c r="E318" t="n">
        <v>11.74</v>
      </c>
      <c r="F318" t="n">
        <v>8.08</v>
      </c>
      <c r="G318" t="n">
        <v>40.39</v>
      </c>
      <c r="H318" t="n">
        <v>0.52</v>
      </c>
      <c r="I318" t="n">
        <v>12</v>
      </c>
      <c r="J318" t="n">
        <v>314.34</v>
      </c>
      <c r="K318" t="n">
        <v>61.82</v>
      </c>
      <c r="L318" t="n">
        <v>9.25</v>
      </c>
      <c r="M318" t="n">
        <v>10</v>
      </c>
      <c r="N318" t="n">
        <v>93.27</v>
      </c>
      <c r="O318" t="n">
        <v>39003.11</v>
      </c>
      <c r="P318" t="n">
        <v>135.05</v>
      </c>
      <c r="Q318" t="n">
        <v>596.61</v>
      </c>
      <c r="R318" t="n">
        <v>34.3</v>
      </c>
      <c r="S318" t="n">
        <v>26.8</v>
      </c>
      <c r="T318" t="n">
        <v>3777.67</v>
      </c>
      <c r="U318" t="n">
        <v>0.78</v>
      </c>
      <c r="V318" t="n">
        <v>0.95</v>
      </c>
      <c r="W318" t="n">
        <v>0.13</v>
      </c>
      <c r="X318" t="n">
        <v>0.23</v>
      </c>
      <c r="Y318" t="n">
        <v>1</v>
      </c>
      <c r="Z318" t="n">
        <v>10</v>
      </c>
    </row>
    <row r="319">
      <c r="A319" t="n">
        <v>34</v>
      </c>
      <c r="B319" t="n">
        <v>150</v>
      </c>
      <c r="C319" t="inlineStr">
        <is>
          <t xml:space="preserve">CONCLUIDO	</t>
        </is>
      </c>
      <c r="D319" t="n">
        <v>8.5139</v>
      </c>
      <c r="E319" t="n">
        <v>11.75</v>
      </c>
      <c r="F319" t="n">
        <v>8.08</v>
      </c>
      <c r="G319" t="n">
        <v>40.41</v>
      </c>
      <c r="H319" t="n">
        <v>0.54</v>
      </c>
      <c r="I319" t="n">
        <v>12</v>
      </c>
      <c r="J319" t="n">
        <v>314.9</v>
      </c>
      <c r="K319" t="n">
        <v>61.82</v>
      </c>
      <c r="L319" t="n">
        <v>9.5</v>
      </c>
      <c r="M319" t="n">
        <v>10</v>
      </c>
      <c r="N319" t="n">
        <v>93.56999999999999</v>
      </c>
      <c r="O319" t="n">
        <v>39071.38</v>
      </c>
      <c r="P319" t="n">
        <v>134.75</v>
      </c>
      <c r="Q319" t="n">
        <v>596.63</v>
      </c>
      <c r="R319" t="n">
        <v>34.39</v>
      </c>
      <c r="S319" t="n">
        <v>26.8</v>
      </c>
      <c r="T319" t="n">
        <v>3823.49</v>
      </c>
      <c r="U319" t="n">
        <v>0.78</v>
      </c>
      <c r="V319" t="n">
        <v>0.95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35</v>
      </c>
      <c r="B320" t="n">
        <v>150</v>
      </c>
      <c r="C320" t="inlineStr">
        <is>
          <t xml:space="preserve">CONCLUIDO	</t>
        </is>
      </c>
      <c r="D320" t="n">
        <v>8.571400000000001</v>
      </c>
      <c r="E320" t="n">
        <v>11.67</v>
      </c>
      <c r="F320" t="n">
        <v>8.06</v>
      </c>
      <c r="G320" t="n">
        <v>43.95</v>
      </c>
      <c r="H320" t="n">
        <v>0.55</v>
      </c>
      <c r="I320" t="n">
        <v>11</v>
      </c>
      <c r="J320" t="n">
        <v>315.45</v>
      </c>
      <c r="K320" t="n">
        <v>61.82</v>
      </c>
      <c r="L320" t="n">
        <v>9.75</v>
      </c>
      <c r="M320" t="n">
        <v>9</v>
      </c>
      <c r="N320" t="n">
        <v>93.88</v>
      </c>
      <c r="O320" t="n">
        <v>39139.8</v>
      </c>
      <c r="P320" t="n">
        <v>133.93</v>
      </c>
      <c r="Q320" t="n">
        <v>596.61</v>
      </c>
      <c r="R320" t="n">
        <v>33.66</v>
      </c>
      <c r="S320" t="n">
        <v>26.8</v>
      </c>
      <c r="T320" t="n">
        <v>3465.36</v>
      </c>
      <c r="U320" t="n">
        <v>0.8</v>
      </c>
      <c r="V320" t="n">
        <v>0.95</v>
      </c>
      <c r="W320" t="n">
        <v>0.13</v>
      </c>
      <c r="X320" t="n">
        <v>0.21</v>
      </c>
      <c r="Y320" t="n">
        <v>1</v>
      </c>
      <c r="Z320" t="n">
        <v>10</v>
      </c>
    </row>
    <row r="321">
      <c r="A321" t="n">
        <v>36</v>
      </c>
      <c r="B321" t="n">
        <v>150</v>
      </c>
      <c r="C321" t="inlineStr">
        <is>
          <t xml:space="preserve">CONCLUIDO	</t>
        </is>
      </c>
      <c r="D321" t="n">
        <v>8.575699999999999</v>
      </c>
      <c r="E321" t="n">
        <v>11.66</v>
      </c>
      <c r="F321" t="n">
        <v>8.050000000000001</v>
      </c>
      <c r="G321" t="n">
        <v>43.92</v>
      </c>
      <c r="H321" t="n">
        <v>0.5600000000000001</v>
      </c>
      <c r="I321" t="n">
        <v>11</v>
      </c>
      <c r="J321" t="n">
        <v>316.01</v>
      </c>
      <c r="K321" t="n">
        <v>61.82</v>
      </c>
      <c r="L321" t="n">
        <v>10</v>
      </c>
      <c r="M321" t="n">
        <v>9</v>
      </c>
      <c r="N321" t="n">
        <v>94.18000000000001</v>
      </c>
      <c r="O321" t="n">
        <v>39208.35</v>
      </c>
      <c r="P321" t="n">
        <v>133.68</v>
      </c>
      <c r="Q321" t="n">
        <v>596.62</v>
      </c>
      <c r="R321" t="n">
        <v>33.46</v>
      </c>
      <c r="S321" t="n">
        <v>26.8</v>
      </c>
      <c r="T321" t="n">
        <v>3365.13</v>
      </c>
      <c r="U321" t="n">
        <v>0.8</v>
      </c>
      <c r="V321" t="n">
        <v>0.95</v>
      </c>
      <c r="W321" t="n">
        <v>0.13</v>
      </c>
      <c r="X321" t="n">
        <v>0.2</v>
      </c>
      <c r="Y321" t="n">
        <v>1</v>
      </c>
      <c r="Z321" t="n">
        <v>10</v>
      </c>
    </row>
    <row r="322">
      <c r="A322" t="n">
        <v>37</v>
      </c>
      <c r="B322" t="n">
        <v>150</v>
      </c>
      <c r="C322" t="inlineStr">
        <is>
          <t xml:space="preserve">CONCLUIDO	</t>
        </is>
      </c>
      <c r="D322" t="n">
        <v>8.5708</v>
      </c>
      <c r="E322" t="n">
        <v>11.67</v>
      </c>
      <c r="F322" t="n">
        <v>8.06</v>
      </c>
      <c r="G322" t="n">
        <v>43.96</v>
      </c>
      <c r="H322" t="n">
        <v>0.58</v>
      </c>
      <c r="I322" t="n">
        <v>11</v>
      </c>
      <c r="J322" t="n">
        <v>316.56</v>
      </c>
      <c r="K322" t="n">
        <v>61.82</v>
      </c>
      <c r="L322" t="n">
        <v>10.25</v>
      </c>
      <c r="M322" t="n">
        <v>9</v>
      </c>
      <c r="N322" t="n">
        <v>94.48999999999999</v>
      </c>
      <c r="O322" t="n">
        <v>39277.04</v>
      </c>
      <c r="P322" t="n">
        <v>133.42</v>
      </c>
      <c r="Q322" t="n">
        <v>596.61</v>
      </c>
      <c r="R322" t="n">
        <v>33.68</v>
      </c>
      <c r="S322" t="n">
        <v>26.8</v>
      </c>
      <c r="T322" t="n">
        <v>3471.34</v>
      </c>
      <c r="U322" t="n">
        <v>0.8</v>
      </c>
      <c r="V322" t="n">
        <v>0.95</v>
      </c>
      <c r="W322" t="n">
        <v>0.13</v>
      </c>
      <c r="X322" t="n">
        <v>0.21</v>
      </c>
      <c r="Y322" t="n">
        <v>1</v>
      </c>
      <c r="Z322" t="n">
        <v>10</v>
      </c>
    </row>
    <row r="323">
      <c r="A323" t="n">
        <v>38</v>
      </c>
      <c r="B323" t="n">
        <v>150</v>
      </c>
      <c r="C323" t="inlineStr">
        <is>
          <t xml:space="preserve">CONCLUIDO	</t>
        </is>
      </c>
      <c r="D323" t="n">
        <v>8.5661</v>
      </c>
      <c r="E323" t="n">
        <v>11.67</v>
      </c>
      <c r="F323" t="n">
        <v>8.07</v>
      </c>
      <c r="G323" t="n">
        <v>43.99</v>
      </c>
      <c r="H323" t="n">
        <v>0.59</v>
      </c>
      <c r="I323" t="n">
        <v>11</v>
      </c>
      <c r="J323" t="n">
        <v>317.12</v>
      </c>
      <c r="K323" t="n">
        <v>61.82</v>
      </c>
      <c r="L323" t="n">
        <v>10.5</v>
      </c>
      <c r="M323" t="n">
        <v>9</v>
      </c>
      <c r="N323" t="n">
        <v>94.8</v>
      </c>
      <c r="O323" t="n">
        <v>39345.87</v>
      </c>
      <c r="P323" t="n">
        <v>132.85</v>
      </c>
      <c r="Q323" t="n">
        <v>596.67</v>
      </c>
      <c r="R323" t="n">
        <v>33.88</v>
      </c>
      <c r="S323" t="n">
        <v>26.8</v>
      </c>
      <c r="T323" t="n">
        <v>3572.75</v>
      </c>
      <c r="U323" t="n">
        <v>0.79</v>
      </c>
      <c r="V323" t="n">
        <v>0.95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39</v>
      </c>
      <c r="B324" t="n">
        <v>150</v>
      </c>
      <c r="C324" t="inlineStr">
        <is>
          <t xml:space="preserve">CONCLUIDO	</t>
        </is>
      </c>
      <c r="D324" t="n">
        <v>8.639699999999999</v>
      </c>
      <c r="E324" t="n">
        <v>11.57</v>
      </c>
      <c r="F324" t="n">
        <v>8.02</v>
      </c>
      <c r="G324" t="n">
        <v>48.13</v>
      </c>
      <c r="H324" t="n">
        <v>0.6</v>
      </c>
      <c r="I324" t="n">
        <v>10</v>
      </c>
      <c r="J324" t="n">
        <v>317.68</v>
      </c>
      <c r="K324" t="n">
        <v>61.82</v>
      </c>
      <c r="L324" t="n">
        <v>10.75</v>
      </c>
      <c r="M324" t="n">
        <v>8</v>
      </c>
      <c r="N324" t="n">
        <v>95.11</v>
      </c>
      <c r="O324" t="n">
        <v>39414.84</v>
      </c>
      <c r="P324" t="n">
        <v>131.87</v>
      </c>
      <c r="Q324" t="n">
        <v>596.62</v>
      </c>
      <c r="R324" t="n">
        <v>32.43</v>
      </c>
      <c r="S324" t="n">
        <v>26.8</v>
      </c>
      <c r="T324" t="n">
        <v>2851.88</v>
      </c>
      <c r="U324" t="n">
        <v>0.83</v>
      </c>
      <c r="V324" t="n">
        <v>0.96</v>
      </c>
      <c r="W324" t="n">
        <v>0.12</v>
      </c>
      <c r="X324" t="n">
        <v>0.17</v>
      </c>
      <c r="Y324" t="n">
        <v>1</v>
      </c>
      <c r="Z324" t="n">
        <v>10</v>
      </c>
    </row>
    <row r="325">
      <c r="A325" t="n">
        <v>40</v>
      </c>
      <c r="B325" t="n">
        <v>150</v>
      </c>
      <c r="C325" t="inlineStr">
        <is>
          <t xml:space="preserve">CONCLUIDO	</t>
        </is>
      </c>
      <c r="D325" t="n">
        <v>8.658799999999999</v>
      </c>
      <c r="E325" t="n">
        <v>11.55</v>
      </c>
      <c r="F325" t="n">
        <v>8</v>
      </c>
      <c r="G325" t="n">
        <v>47.98</v>
      </c>
      <c r="H325" t="n">
        <v>0.62</v>
      </c>
      <c r="I325" t="n">
        <v>10</v>
      </c>
      <c r="J325" t="n">
        <v>318.24</v>
      </c>
      <c r="K325" t="n">
        <v>61.82</v>
      </c>
      <c r="L325" t="n">
        <v>11</v>
      </c>
      <c r="M325" t="n">
        <v>8</v>
      </c>
      <c r="N325" t="n">
        <v>95.42</v>
      </c>
      <c r="O325" t="n">
        <v>39483.95</v>
      </c>
      <c r="P325" t="n">
        <v>131.04</v>
      </c>
      <c r="Q325" t="n">
        <v>596.61</v>
      </c>
      <c r="R325" t="n">
        <v>31.49</v>
      </c>
      <c r="S325" t="n">
        <v>26.8</v>
      </c>
      <c r="T325" t="n">
        <v>2384.09</v>
      </c>
      <c r="U325" t="n">
        <v>0.85</v>
      </c>
      <c r="V325" t="n">
        <v>0.96</v>
      </c>
      <c r="W325" t="n">
        <v>0.13</v>
      </c>
      <c r="X325" t="n">
        <v>0.14</v>
      </c>
      <c r="Y325" t="n">
        <v>1</v>
      </c>
      <c r="Z325" t="n">
        <v>10</v>
      </c>
    </row>
    <row r="326">
      <c r="A326" t="n">
        <v>41</v>
      </c>
      <c r="B326" t="n">
        <v>150</v>
      </c>
      <c r="C326" t="inlineStr">
        <is>
          <t xml:space="preserve">CONCLUIDO	</t>
        </is>
      </c>
      <c r="D326" t="n">
        <v>8.632099999999999</v>
      </c>
      <c r="E326" t="n">
        <v>11.58</v>
      </c>
      <c r="F326" t="n">
        <v>8.029999999999999</v>
      </c>
      <c r="G326" t="n">
        <v>48.19</v>
      </c>
      <c r="H326" t="n">
        <v>0.63</v>
      </c>
      <c r="I326" t="n">
        <v>10</v>
      </c>
      <c r="J326" t="n">
        <v>318.8</v>
      </c>
      <c r="K326" t="n">
        <v>61.82</v>
      </c>
      <c r="L326" t="n">
        <v>11.25</v>
      </c>
      <c r="M326" t="n">
        <v>8</v>
      </c>
      <c r="N326" t="n">
        <v>95.73</v>
      </c>
      <c r="O326" t="n">
        <v>39553.2</v>
      </c>
      <c r="P326" t="n">
        <v>131.32</v>
      </c>
      <c r="Q326" t="n">
        <v>596.62</v>
      </c>
      <c r="R326" t="n">
        <v>33</v>
      </c>
      <c r="S326" t="n">
        <v>26.8</v>
      </c>
      <c r="T326" t="n">
        <v>3138.96</v>
      </c>
      <c r="U326" t="n">
        <v>0.8100000000000001</v>
      </c>
      <c r="V326" t="n">
        <v>0.96</v>
      </c>
      <c r="W326" t="n">
        <v>0.12</v>
      </c>
      <c r="X326" t="n">
        <v>0.18</v>
      </c>
      <c r="Y326" t="n">
        <v>1</v>
      </c>
      <c r="Z326" t="n">
        <v>10</v>
      </c>
    </row>
    <row r="327">
      <c r="A327" t="n">
        <v>42</v>
      </c>
      <c r="B327" t="n">
        <v>150</v>
      </c>
      <c r="C327" t="inlineStr">
        <is>
          <t xml:space="preserve">CONCLUIDO	</t>
        </is>
      </c>
      <c r="D327" t="n">
        <v>8.6221</v>
      </c>
      <c r="E327" t="n">
        <v>11.6</v>
      </c>
      <c r="F327" t="n">
        <v>8.050000000000001</v>
      </c>
      <c r="G327" t="n">
        <v>48.27</v>
      </c>
      <c r="H327" t="n">
        <v>0.64</v>
      </c>
      <c r="I327" t="n">
        <v>10</v>
      </c>
      <c r="J327" t="n">
        <v>319.36</v>
      </c>
      <c r="K327" t="n">
        <v>61.82</v>
      </c>
      <c r="L327" t="n">
        <v>11.5</v>
      </c>
      <c r="M327" t="n">
        <v>8</v>
      </c>
      <c r="N327" t="n">
        <v>96.04000000000001</v>
      </c>
      <c r="O327" t="n">
        <v>39622.59</v>
      </c>
      <c r="P327" t="n">
        <v>131.14</v>
      </c>
      <c r="Q327" t="n">
        <v>596.64</v>
      </c>
      <c r="R327" t="n">
        <v>33.32</v>
      </c>
      <c r="S327" t="n">
        <v>26.8</v>
      </c>
      <c r="T327" t="n">
        <v>3299.48</v>
      </c>
      <c r="U327" t="n">
        <v>0.8</v>
      </c>
      <c r="V327" t="n">
        <v>0.95</v>
      </c>
      <c r="W327" t="n">
        <v>0.12</v>
      </c>
      <c r="X327" t="n">
        <v>0.19</v>
      </c>
      <c r="Y327" t="n">
        <v>1</v>
      </c>
      <c r="Z327" t="n">
        <v>10</v>
      </c>
    </row>
    <row r="328">
      <c r="A328" t="n">
        <v>43</v>
      </c>
      <c r="B328" t="n">
        <v>150</v>
      </c>
      <c r="C328" t="inlineStr">
        <is>
          <t xml:space="preserve">CONCLUIDO	</t>
        </is>
      </c>
      <c r="D328" t="n">
        <v>8.682</v>
      </c>
      <c r="E328" t="n">
        <v>11.52</v>
      </c>
      <c r="F328" t="n">
        <v>8.02</v>
      </c>
      <c r="G328" t="n">
        <v>53.47</v>
      </c>
      <c r="H328" t="n">
        <v>0.65</v>
      </c>
      <c r="I328" t="n">
        <v>9</v>
      </c>
      <c r="J328" t="n">
        <v>319.93</v>
      </c>
      <c r="K328" t="n">
        <v>61.82</v>
      </c>
      <c r="L328" t="n">
        <v>11.75</v>
      </c>
      <c r="M328" t="n">
        <v>7</v>
      </c>
      <c r="N328" t="n">
        <v>96.36</v>
      </c>
      <c r="O328" t="n">
        <v>39692.13</v>
      </c>
      <c r="P328" t="n">
        <v>130.43</v>
      </c>
      <c r="Q328" t="n">
        <v>596.61</v>
      </c>
      <c r="R328" t="n">
        <v>32.48</v>
      </c>
      <c r="S328" t="n">
        <v>26.8</v>
      </c>
      <c r="T328" t="n">
        <v>2881.78</v>
      </c>
      <c r="U328" t="n">
        <v>0.83</v>
      </c>
      <c r="V328" t="n">
        <v>0.96</v>
      </c>
      <c r="W328" t="n">
        <v>0.12</v>
      </c>
      <c r="X328" t="n">
        <v>0.17</v>
      </c>
      <c r="Y328" t="n">
        <v>1</v>
      </c>
      <c r="Z328" t="n">
        <v>10</v>
      </c>
    </row>
    <row r="329">
      <c r="A329" t="n">
        <v>44</v>
      </c>
      <c r="B329" t="n">
        <v>150</v>
      </c>
      <c r="C329" t="inlineStr">
        <is>
          <t xml:space="preserve">CONCLUIDO	</t>
        </is>
      </c>
      <c r="D329" t="n">
        <v>8.686</v>
      </c>
      <c r="E329" t="n">
        <v>11.51</v>
      </c>
      <c r="F329" t="n">
        <v>8.02</v>
      </c>
      <c r="G329" t="n">
        <v>53.44</v>
      </c>
      <c r="H329" t="n">
        <v>0.67</v>
      </c>
      <c r="I329" t="n">
        <v>9</v>
      </c>
      <c r="J329" t="n">
        <v>320.49</v>
      </c>
      <c r="K329" t="n">
        <v>61.82</v>
      </c>
      <c r="L329" t="n">
        <v>12</v>
      </c>
      <c r="M329" t="n">
        <v>7</v>
      </c>
      <c r="N329" t="n">
        <v>96.67</v>
      </c>
      <c r="O329" t="n">
        <v>39761.81</v>
      </c>
      <c r="P329" t="n">
        <v>130.38</v>
      </c>
      <c r="Q329" t="n">
        <v>596.67</v>
      </c>
      <c r="R329" t="n">
        <v>32.38</v>
      </c>
      <c r="S329" t="n">
        <v>26.8</v>
      </c>
      <c r="T329" t="n">
        <v>2835.32</v>
      </c>
      <c r="U329" t="n">
        <v>0.83</v>
      </c>
      <c r="V329" t="n">
        <v>0.96</v>
      </c>
      <c r="W329" t="n">
        <v>0.12</v>
      </c>
      <c r="X329" t="n">
        <v>0.16</v>
      </c>
      <c r="Y329" t="n">
        <v>1</v>
      </c>
      <c r="Z329" t="n">
        <v>10</v>
      </c>
    </row>
    <row r="330">
      <c r="A330" t="n">
        <v>45</v>
      </c>
      <c r="B330" t="n">
        <v>150</v>
      </c>
      <c r="C330" t="inlineStr">
        <is>
          <t xml:space="preserve">CONCLUIDO	</t>
        </is>
      </c>
      <c r="D330" t="n">
        <v>8.6843</v>
      </c>
      <c r="E330" t="n">
        <v>11.52</v>
      </c>
      <c r="F330" t="n">
        <v>8.02</v>
      </c>
      <c r="G330" t="n">
        <v>53.45</v>
      </c>
      <c r="H330" t="n">
        <v>0.68</v>
      </c>
      <c r="I330" t="n">
        <v>9</v>
      </c>
      <c r="J330" t="n">
        <v>321.06</v>
      </c>
      <c r="K330" t="n">
        <v>61.82</v>
      </c>
      <c r="L330" t="n">
        <v>12.25</v>
      </c>
      <c r="M330" t="n">
        <v>7</v>
      </c>
      <c r="N330" t="n">
        <v>96.98999999999999</v>
      </c>
      <c r="O330" t="n">
        <v>39831.64</v>
      </c>
      <c r="P330" t="n">
        <v>130.28</v>
      </c>
      <c r="Q330" t="n">
        <v>596.62</v>
      </c>
      <c r="R330" t="n">
        <v>32.4</v>
      </c>
      <c r="S330" t="n">
        <v>26.8</v>
      </c>
      <c r="T330" t="n">
        <v>2843.76</v>
      </c>
      <c r="U330" t="n">
        <v>0.83</v>
      </c>
      <c r="V330" t="n">
        <v>0.96</v>
      </c>
      <c r="W330" t="n">
        <v>0.12</v>
      </c>
      <c r="X330" t="n">
        <v>0.16</v>
      </c>
      <c r="Y330" t="n">
        <v>1</v>
      </c>
      <c r="Z330" t="n">
        <v>10</v>
      </c>
    </row>
    <row r="331">
      <c r="A331" t="n">
        <v>46</v>
      </c>
      <c r="B331" t="n">
        <v>150</v>
      </c>
      <c r="C331" t="inlineStr">
        <is>
          <t xml:space="preserve">CONCLUIDO	</t>
        </is>
      </c>
      <c r="D331" t="n">
        <v>8.6868</v>
      </c>
      <c r="E331" t="n">
        <v>11.51</v>
      </c>
      <c r="F331" t="n">
        <v>8.01</v>
      </c>
      <c r="G331" t="n">
        <v>53.43</v>
      </c>
      <c r="H331" t="n">
        <v>0.6899999999999999</v>
      </c>
      <c r="I331" t="n">
        <v>9</v>
      </c>
      <c r="J331" t="n">
        <v>321.63</v>
      </c>
      <c r="K331" t="n">
        <v>61.82</v>
      </c>
      <c r="L331" t="n">
        <v>12.5</v>
      </c>
      <c r="M331" t="n">
        <v>7</v>
      </c>
      <c r="N331" t="n">
        <v>97.31</v>
      </c>
      <c r="O331" t="n">
        <v>39901.61</v>
      </c>
      <c r="P331" t="n">
        <v>129.84</v>
      </c>
      <c r="Q331" t="n">
        <v>596.61</v>
      </c>
      <c r="R331" t="n">
        <v>32.24</v>
      </c>
      <c r="S331" t="n">
        <v>26.8</v>
      </c>
      <c r="T331" t="n">
        <v>2762.6</v>
      </c>
      <c r="U331" t="n">
        <v>0.83</v>
      </c>
      <c r="V331" t="n">
        <v>0.96</v>
      </c>
      <c r="W331" t="n">
        <v>0.12</v>
      </c>
      <c r="X331" t="n">
        <v>0.16</v>
      </c>
      <c r="Y331" t="n">
        <v>1</v>
      </c>
      <c r="Z331" t="n">
        <v>10</v>
      </c>
    </row>
    <row r="332">
      <c r="A332" t="n">
        <v>47</v>
      </c>
      <c r="B332" t="n">
        <v>150</v>
      </c>
      <c r="C332" t="inlineStr">
        <is>
          <t xml:space="preserve">CONCLUIDO	</t>
        </is>
      </c>
      <c r="D332" t="n">
        <v>8.6822</v>
      </c>
      <c r="E332" t="n">
        <v>11.52</v>
      </c>
      <c r="F332" t="n">
        <v>8.02</v>
      </c>
      <c r="G332" t="n">
        <v>53.47</v>
      </c>
      <c r="H332" t="n">
        <v>0.71</v>
      </c>
      <c r="I332" t="n">
        <v>9</v>
      </c>
      <c r="J332" t="n">
        <v>322.2</v>
      </c>
      <c r="K332" t="n">
        <v>61.82</v>
      </c>
      <c r="L332" t="n">
        <v>12.75</v>
      </c>
      <c r="M332" t="n">
        <v>7</v>
      </c>
      <c r="N332" t="n">
        <v>97.62</v>
      </c>
      <c r="O332" t="n">
        <v>39971.73</v>
      </c>
      <c r="P332" t="n">
        <v>129.38</v>
      </c>
      <c r="Q332" t="n">
        <v>596.61</v>
      </c>
      <c r="R332" t="n">
        <v>32.55</v>
      </c>
      <c r="S332" t="n">
        <v>26.8</v>
      </c>
      <c r="T332" t="n">
        <v>2916.72</v>
      </c>
      <c r="U332" t="n">
        <v>0.82</v>
      </c>
      <c r="V332" t="n">
        <v>0.96</v>
      </c>
      <c r="W332" t="n">
        <v>0.12</v>
      </c>
      <c r="X332" t="n">
        <v>0.17</v>
      </c>
      <c r="Y332" t="n">
        <v>1</v>
      </c>
      <c r="Z332" t="n">
        <v>10</v>
      </c>
    </row>
    <row r="333">
      <c r="A333" t="n">
        <v>48</v>
      </c>
      <c r="B333" t="n">
        <v>150</v>
      </c>
      <c r="C333" t="inlineStr">
        <is>
          <t xml:space="preserve">CONCLUIDO	</t>
        </is>
      </c>
      <c r="D333" t="n">
        <v>8.686199999999999</v>
      </c>
      <c r="E333" t="n">
        <v>11.51</v>
      </c>
      <c r="F333" t="n">
        <v>8.02</v>
      </c>
      <c r="G333" t="n">
        <v>53.44</v>
      </c>
      <c r="H333" t="n">
        <v>0.72</v>
      </c>
      <c r="I333" t="n">
        <v>9</v>
      </c>
      <c r="J333" t="n">
        <v>322.77</v>
      </c>
      <c r="K333" t="n">
        <v>61.82</v>
      </c>
      <c r="L333" t="n">
        <v>13</v>
      </c>
      <c r="M333" t="n">
        <v>7</v>
      </c>
      <c r="N333" t="n">
        <v>97.94</v>
      </c>
      <c r="O333" t="n">
        <v>40042</v>
      </c>
      <c r="P333" t="n">
        <v>128.18</v>
      </c>
      <c r="Q333" t="n">
        <v>596.65</v>
      </c>
      <c r="R333" t="n">
        <v>32.33</v>
      </c>
      <c r="S333" t="n">
        <v>26.8</v>
      </c>
      <c r="T333" t="n">
        <v>2808.95</v>
      </c>
      <c r="U333" t="n">
        <v>0.83</v>
      </c>
      <c r="V333" t="n">
        <v>0.96</v>
      </c>
      <c r="W333" t="n">
        <v>0.12</v>
      </c>
      <c r="X333" t="n">
        <v>0.16</v>
      </c>
      <c r="Y333" t="n">
        <v>1</v>
      </c>
      <c r="Z333" t="n">
        <v>10</v>
      </c>
    </row>
    <row r="334">
      <c r="A334" t="n">
        <v>49</v>
      </c>
      <c r="B334" t="n">
        <v>150</v>
      </c>
      <c r="C334" t="inlineStr">
        <is>
          <t xml:space="preserve">CONCLUIDO	</t>
        </is>
      </c>
      <c r="D334" t="n">
        <v>8.744899999999999</v>
      </c>
      <c r="E334" t="n">
        <v>11.44</v>
      </c>
      <c r="F334" t="n">
        <v>7.99</v>
      </c>
      <c r="G334" t="n">
        <v>59.95</v>
      </c>
      <c r="H334" t="n">
        <v>0.73</v>
      </c>
      <c r="I334" t="n">
        <v>8</v>
      </c>
      <c r="J334" t="n">
        <v>323.34</v>
      </c>
      <c r="K334" t="n">
        <v>61.82</v>
      </c>
      <c r="L334" t="n">
        <v>13.25</v>
      </c>
      <c r="M334" t="n">
        <v>6</v>
      </c>
      <c r="N334" t="n">
        <v>98.27</v>
      </c>
      <c r="O334" t="n">
        <v>40112.54</v>
      </c>
      <c r="P334" t="n">
        <v>127.62</v>
      </c>
      <c r="Q334" t="n">
        <v>596.61</v>
      </c>
      <c r="R334" t="n">
        <v>31.52</v>
      </c>
      <c r="S334" t="n">
        <v>26.8</v>
      </c>
      <c r="T334" t="n">
        <v>2405.67</v>
      </c>
      <c r="U334" t="n">
        <v>0.85</v>
      </c>
      <c r="V334" t="n">
        <v>0.96</v>
      </c>
      <c r="W334" t="n">
        <v>0.12</v>
      </c>
      <c r="X334" t="n">
        <v>0.14</v>
      </c>
      <c r="Y334" t="n">
        <v>1</v>
      </c>
      <c r="Z334" t="n">
        <v>10</v>
      </c>
    </row>
    <row r="335">
      <c r="A335" t="n">
        <v>50</v>
      </c>
      <c r="B335" t="n">
        <v>150</v>
      </c>
      <c r="C335" t="inlineStr">
        <is>
          <t xml:space="preserve">CONCLUIDO	</t>
        </is>
      </c>
      <c r="D335" t="n">
        <v>8.769600000000001</v>
      </c>
      <c r="E335" t="n">
        <v>11.4</v>
      </c>
      <c r="F335" t="n">
        <v>7.96</v>
      </c>
      <c r="G335" t="n">
        <v>59.71</v>
      </c>
      <c r="H335" t="n">
        <v>0.74</v>
      </c>
      <c r="I335" t="n">
        <v>8</v>
      </c>
      <c r="J335" t="n">
        <v>323.91</v>
      </c>
      <c r="K335" t="n">
        <v>61.82</v>
      </c>
      <c r="L335" t="n">
        <v>13.5</v>
      </c>
      <c r="M335" t="n">
        <v>6</v>
      </c>
      <c r="N335" t="n">
        <v>98.59</v>
      </c>
      <c r="O335" t="n">
        <v>40183.11</v>
      </c>
      <c r="P335" t="n">
        <v>127.22</v>
      </c>
      <c r="Q335" t="n">
        <v>596.65</v>
      </c>
      <c r="R335" t="n">
        <v>30.6</v>
      </c>
      <c r="S335" t="n">
        <v>26.8</v>
      </c>
      <c r="T335" t="n">
        <v>1946.15</v>
      </c>
      <c r="U335" t="n">
        <v>0.88</v>
      </c>
      <c r="V335" t="n">
        <v>0.96</v>
      </c>
      <c r="W335" t="n">
        <v>0.12</v>
      </c>
      <c r="X335" t="n">
        <v>0.11</v>
      </c>
      <c r="Y335" t="n">
        <v>1</v>
      </c>
      <c r="Z335" t="n">
        <v>10</v>
      </c>
    </row>
    <row r="336">
      <c r="A336" t="n">
        <v>51</v>
      </c>
      <c r="B336" t="n">
        <v>150</v>
      </c>
      <c r="C336" t="inlineStr">
        <is>
          <t xml:space="preserve">CONCLUIDO	</t>
        </is>
      </c>
      <c r="D336" t="n">
        <v>8.737</v>
      </c>
      <c r="E336" t="n">
        <v>11.45</v>
      </c>
      <c r="F336" t="n">
        <v>8</v>
      </c>
      <c r="G336" t="n">
        <v>60.03</v>
      </c>
      <c r="H336" t="n">
        <v>0.76</v>
      </c>
      <c r="I336" t="n">
        <v>8</v>
      </c>
      <c r="J336" t="n">
        <v>324.48</v>
      </c>
      <c r="K336" t="n">
        <v>61.82</v>
      </c>
      <c r="L336" t="n">
        <v>13.75</v>
      </c>
      <c r="M336" t="n">
        <v>6</v>
      </c>
      <c r="N336" t="n">
        <v>98.91</v>
      </c>
      <c r="O336" t="n">
        <v>40253.84</v>
      </c>
      <c r="P336" t="n">
        <v>127.91</v>
      </c>
      <c r="Q336" t="n">
        <v>596.61</v>
      </c>
      <c r="R336" t="n">
        <v>32.11</v>
      </c>
      <c r="S336" t="n">
        <v>26.8</v>
      </c>
      <c r="T336" t="n">
        <v>2703.28</v>
      </c>
      <c r="U336" t="n">
        <v>0.83</v>
      </c>
      <c r="V336" t="n">
        <v>0.96</v>
      </c>
      <c r="W336" t="n">
        <v>0.12</v>
      </c>
      <c r="X336" t="n">
        <v>0.15</v>
      </c>
      <c r="Y336" t="n">
        <v>1</v>
      </c>
      <c r="Z336" t="n">
        <v>10</v>
      </c>
    </row>
    <row r="337">
      <c r="A337" t="n">
        <v>52</v>
      </c>
      <c r="B337" t="n">
        <v>150</v>
      </c>
      <c r="C337" t="inlineStr">
        <is>
          <t xml:space="preserve">CONCLUIDO	</t>
        </is>
      </c>
      <c r="D337" t="n">
        <v>8.7385</v>
      </c>
      <c r="E337" t="n">
        <v>11.44</v>
      </c>
      <c r="F337" t="n">
        <v>8</v>
      </c>
      <c r="G337" t="n">
        <v>60.01</v>
      </c>
      <c r="H337" t="n">
        <v>0.77</v>
      </c>
      <c r="I337" t="n">
        <v>8</v>
      </c>
      <c r="J337" t="n">
        <v>325.06</v>
      </c>
      <c r="K337" t="n">
        <v>61.82</v>
      </c>
      <c r="L337" t="n">
        <v>14</v>
      </c>
      <c r="M337" t="n">
        <v>6</v>
      </c>
      <c r="N337" t="n">
        <v>99.23999999999999</v>
      </c>
      <c r="O337" t="n">
        <v>40324.71</v>
      </c>
      <c r="P337" t="n">
        <v>127.48</v>
      </c>
      <c r="Q337" t="n">
        <v>596.62</v>
      </c>
      <c r="R337" t="n">
        <v>31.99</v>
      </c>
      <c r="S337" t="n">
        <v>26.8</v>
      </c>
      <c r="T337" t="n">
        <v>2645.24</v>
      </c>
      <c r="U337" t="n">
        <v>0.84</v>
      </c>
      <c r="V337" t="n">
        <v>0.96</v>
      </c>
      <c r="W337" t="n">
        <v>0.12</v>
      </c>
      <c r="X337" t="n">
        <v>0.15</v>
      </c>
      <c r="Y337" t="n">
        <v>1</v>
      </c>
      <c r="Z337" t="n">
        <v>10</v>
      </c>
    </row>
    <row r="338">
      <c r="A338" t="n">
        <v>53</v>
      </c>
      <c r="B338" t="n">
        <v>150</v>
      </c>
      <c r="C338" t="inlineStr">
        <is>
          <t xml:space="preserve">CONCLUIDO	</t>
        </is>
      </c>
      <c r="D338" t="n">
        <v>8.740600000000001</v>
      </c>
      <c r="E338" t="n">
        <v>11.44</v>
      </c>
      <c r="F338" t="n">
        <v>8</v>
      </c>
      <c r="G338" t="n">
        <v>59.99</v>
      </c>
      <c r="H338" t="n">
        <v>0.78</v>
      </c>
      <c r="I338" t="n">
        <v>8</v>
      </c>
      <c r="J338" t="n">
        <v>325.63</v>
      </c>
      <c r="K338" t="n">
        <v>61.82</v>
      </c>
      <c r="L338" t="n">
        <v>14.25</v>
      </c>
      <c r="M338" t="n">
        <v>6</v>
      </c>
      <c r="N338" t="n">
        <v>99.56</v>
      </c>
      <c r="O338" t="n">
        <v>40395.74</v>
      </c>
      <c r="P338" t="n">
        <v>127.21</v>
      </c>
      <c r="Q338" t="n">
        <v>596.61</v>
      </c>
      <c r="R338" t="n">
        <v>31.77</v>
      </c>
      <c r="S338" t="n">
        <v>26.8</v>
      </c>
      <c r="T338" t="n">
        <v>2533.34</v>
      </c>
      <c r="U338" t="n">
        <v>0.84</v>
      </c>
      <c r="V338" t="n">
        <v>0.96</v>
      </c>
      <c r="W338" t="n">
        <v>0.12</v>
      </c>
      <c r="X338" t="n">
        <v>0.15</v>
      </c>
      <c r="Y338" t="n">
        <v>1</v>
      </c>
      <c r="Z338" t="n">
        <v>10</v>
      </c>
    </row>
    <row r="339">
      <c r="A339" t="n">
        <v>54</v>
      </c>
      <c r="B339" t="n">
        <v>150</v>
      </c>
      <c r="C339" t="inlineStr">
        <is>
          <t xml:space="preserve">CONCLUIDO	</t>
        </is>
      </c>
      <c r="D339" t="n">
        <v>8.737</v>
      </c>
      <c r="E339" t="n">
        <v>11.45</v>
      </c>
      <c r="F339" t="n">
        <v>8</v>
      </c>
      <c r="G339" t="n">
        <v>60.03</v>
      </c>
      <c r="H339" t="n">
        <v>0.79</v>
      </c>
      <c r="I339" t="n">
        <v>8</v>
      </c>
      <c r="J339" t="n">
        <v>326.21</v>
      </c>
      <c r="K339" t="n">
        <v>61.82</v>
      </c>
      <c r="L339" t="n">
        <v>14.5</v>
      </c>
      <c r="M339" t="n">
        <v>6</v>
      </c>
      <c r="N339" t="n">
        <v>99.89</v>
      </c>
      <c r="O339" t="n">
        <v>40466.92</v>
      </c>
      <c r="P339" t="n">
        <v>126.6</v>
      </c>
      <c r="Q339" t="n">
        <v>596.61</v>
      </c>
      <c r="R339" t="n">
        <v>32.01</v>
      </c>
      <c r="S339" t="n">
        <v>26.8</v>
      </c>
      <c r="T339" t="n">
        <v>2653.15</v>
      </c>
      <c r="U339" t="n">
        <v>0.84</v>
      </c>
      <c r="V339" t="n">
        <v>0.96</v>
      </c>
      <c r="W339" t="n">
        <v>0.12</v>
      </c>
      <c r="X339" t="n">
        <v>0.15</v>
      </c>
      <c r="Y339" t="n">
        <v>1</v>
      </c>
      <c r="Z339" t="n">
        <v>10</v>
      </c>
    </row>
    <row r="340">
      <c r="A340" t="n">
        <v>55</v>
      </c>
      <c r="B340" t="n">
        <v>150</v>
      </c>
      <c r="C340" t="inlineStr">
        <is>
          <t xml:space="preserve">CONCLUIDO	</t>
        </is>
      </c>
      <c r="D340" t="n">
        <v>8.7402</v>
      </c>
      <c r="E340" t="n">
        <v>11.44</v>
      </c>
      <c r="F340" t="n">
        <v>8</v>
      </c>
      <c r="G340" t="n">
        <v>60</v>
      </c>
      <c r="H340" t="n">
        <v>0.8</v>
      </c>
      <c r="I340" t="n">
        <v>8</v>
      </c>
      <c r="J340" t="n">
        <v>326.79</v>
      </c>
      <c r="K340" t="n">
        <v>61.82</v>
      </c>
      <c r="L340" t="n">
        <v>14.75</v>
      </c>
      <c r="M340" t="n">
        <v>6</v>
      </c>
      <c r="N340" t="n">
        <v>100.22</v>
      </c>
      <c r="O340" t="n">
        <v>40538.25</v>
      </c>
      <c r="P340" t="n">
        <v>125.83</v>
      </c>
      <c r="Q340" t="n">
        <v>596.61</v>
      </c>
      <c r="R340" t="n">
        <v>31.85</v>
      </c>
      <c r="S340" t="n">
        <v>26.8</v>
      </c>
      <c r="T340" t="n">
        <v>2575.21</v>
      </c>
      <c r="U340" t="n">
        <v>0.84</v>
      </c>
      <c r="V340" t="n">
        <v>0.96</v>
      </c>
      <c r="W340" t="n">
        <v>0.12</v>
      </c>
      <c r="X340" t="n">
        <v>0.15</v>
      </c>
      <c r="Y340" t="n">
        <v>1</v>
      </c>
      <c r="Z340" t="n">
        <v>10</v>
      </c>
    </row>
    <row r="341">
      <c r="A341" t="n">
        <v>56</v>
      </c>
      <c r="B341" t="n">
        <v>150</v>
      </c>
      <c r="C341" t="inlineStr">
        <is>
          <t xml:space="preserve">CONCLUIDO	</t>
        </is>
      </c>
      <c r="D341" t="n">
        <v>8.8028</v>
      </c>
      <c r="E341" t="n">
        <v>11.36</v>
      </c>
      <c r="F341" t="n">
        <v>7.97</v>
      </c>
      <c r="G341" t="n">
        <v>68.34999999999999</v>
      </c>
      <c r="H341" t="n">
        <v>0.82</v>
      </c>
      <c r="I341" t="n">
        <v>7</v>
      </c>
      <c r="J341" t="n">
        <v>327.37</v>
      </c>
      <c r="K341" t="n">
        <v>61.82</v>
      </c>
      <c r="L341" t="n">
        <v>15</v>
      </c>
      <c r="M341" t="n">
        <v>5</v>
      </c>
      <c r="N341" t="n">
        <v>100.55</v>
      </c>
      <c r="O341" t="n">
        <v>40609.74</v>
      </c>
      <c r="P341" t="n">
        <v>125</v>
      </c>
      <c r="Q341" t="n">
        <v>596.62</v>
      </c>
      <c r="R341" t="n">
        <v>30.97</v>
      </c>
      <c r="S341" t="n">
        <v>26.8</v>
      </c>
      <c r="T341" t="n">
        <v>2138.13</v>
      </c>
      <c r="U341" t="n">
        <v>0.87</v>
      </c>
      <c r="V341" t="n">
        <v>0.96</v>
      </c>
      <c r="W341" t="n">
        <v>0.12</v>
      </c>
      <c r="X341" t="n">
        <v>0.12</v>
      </c>
      <c r="Y341" t="n">
        <v>1</v>
      </c>
      <c r="Z341" t="n">
        <v>10</v>
      </c>
    </row>
    <row r="342">
      <c r="A342" t="n">
        <v>57</v>
      </c>
      <c r="B342" t="n">
        <v>150</v>
      </c>
      <c r="C342" t="inlineStr">
        <is>
          <t xml:space="preserve">CONCLUIDO	</t>
        </is>
      </c>
      <c r="D342" t="n">
        <v>8.8101</v>
      </c>
      <c r="E342" t="n">
        <v>11.35</v>
      </c>
      <c r="F342" t="n">
        <v>7.96</v>
      </c>
      <c r="G342" t="n">
        <v>68.27</v>
      </c>
      <c r="H342" t="n">
        <v>0.83</v>
      </c>
      <c r="I342" t="n">
        <v>7</v>
      </c>
      <c r="J342" t="n">
        <v>327.95</v>
      </c>
      <c r="K342" t="n">
        <v>61.82</v>
      </c>
      <c r="L342" t="n">
        <v>15.25</v>
      </c>
      <c r="M342" t="n">
        <v>5</v>
      </c>
      <c r="N342" t="n">
        <v>100.88</v>
      </c>
      <c r="O342" t="n">
        <v>40681.39</v>
      </c>
      <c r="P342" t="n">
        <v>125.07</v>
      </c>
      <c r="Q342" t="n">
        <v>596.61</v>
      </c>
      <c r="R342" t="n">
        <v>30.7</v>
      </c>
      <c r="S342" t="n">
        <v>26.8</v>
      </c>
      <c r="T342" t="n">
        <v>2001.03</v>
      </c>
      <c r="U342" t="n">
        <v>0.87</v>
      </c>
      <c r="V342" t="n">
        <v>0.96</v>
      </c>
      <c r="W342" t="n">
        <v>0.12</v>
      </c>
      <c r="X342" t="n">
        <v>0.11</v>
      </c>
      <c r="Y342" t="n">
        <v>1</v>
      </c>
      <c r="Z342" t="n">
        <v>10</v>
      </c>
    </row>
    <row r="343">
      <c r="A343" t="n">
        <v>58</v>
      </c>
      <c r="B343" t="n">
        <v>150</v>
      </c>
      <c r="C343" t="inlineStr">
        <is>
          <t xml:space="preserve">CONCLUIDO	</t>
        </is>
      </c>
      <c r="D343" t="n">
        <v>8.806900000000001</v>
      </c>
      <c r="E343" t="n">
        <v>11.35</v>
      </c>
      <c r="F343" t="n">
        <v>7.97</v>
      </c>
      <c r="G343" t="n">
        <v>68.3</v>
      </c>
      <c r="H343" t="n">
        <v>0.84</v>
      </c>
      <c r="I343" t="n">
        <v>7</v>
      </c>
      <c r="J343" t="n">
        <v>328.53</v>
      </c>
      <c r="K343" t="n">
        <v>61.82</v>
      </c>
      <c r="L343" t="n">
        <v>15.5</v>
      </c>
      <c r="M343" t="n">
        <v>5</v>
      </c>
      <c r="N343" t="n">
        <v>101.21</v>
      </c>
      <c r="O343" t="n">
        <v>40753.2</v>
      </c>
      <c r="P343" t="n">
        <v>124.84</v>
      </c>
      <c r="Q343" t="n">
        <v>596.61</v>
      </c>
      <c r="R343" t="n">
        <v>30.77</v>
      </c>
      <c r="S343" t="n">
        <v>26.8</v>
      </c>
      <c r="T343" t="n">
        <v>2036.22</v>
      </c>
      <c r="U343" t="n">
        <v>0.87</v>
      </c>
      <c r="V343" t="n">
        <v>0.96</v>
      </c>
      <c r="W343" t="n">
        <v>0.12</v>
      </c>
      <c r="X343" t="n">
        <v>0.12</v>
      </c>
      <c r="Y343" t="n">
        <v>1</v>
      </c>
      <c r="Z343" t="n">
        <v>10</v>
      </c>
    </row>
    <row r="344">
      <c r="A344" t="n">
        <v>59</v>
      </c>
      <c r="B344" t="n">
        <v>150</v>
      </c>
      <c r="C344" t="inlineStr">
        <is>
          <t xml:space="preserve">CONCLUIDO	</t>
        </is>
      </c>
      <c r="D344" t="n">
        <v>8.8209</v>
      </c>
      <c r="E344" t="n">
        <v>11.34</v>
      </c>
      <c r="F344" t="n">
        <v>7.95</v>
      </c>
      <c r="G344" t="n">
        <v>68.15000000000001</v>
      </c>
      <c r="H344" t="n">
        <v>0.85</v>
      </c>
      <c r="I344" t="n">
        <v>7</v>
      </c>
      <c r="J344" t="n">
        <v>329.12</v>
      </c>
      <c r="K344" t="n">
        <v>61.82</v>
      </c>
      <c r="L344" t="n">
        <v>15.75</v>
      </c>
      <c r="M344" t="n">
        <v>5</v>
      </c>
      <c r="N344" t="n">
        <v>101.54</v>
      </c>
      <c r="O344" t="n">
        <v>40825.16</v>
      </c>
      <c r="P344" t="n">
        <v>123.97</v>
      </c>
      <c r="Q344" t="n">
        <v>596.61</v>
      </c>
      <c r="R344" t="n">
        <v>30.29</v>
      </c>
      <c r="S344" t="n">
        <v>26.8</v>
      </c>
      <c r="T344" t="n">
        <v>1797.11</v>
      </c>
      <c r="U344" t="n">
        <v>0.88</v>
      </c>
      <c r="V344" t="n">
        <v>0.97</v>
      </c>
      <c r="W344" t="n">
        <v>0.12</v>
      </c>
      <c r="X344" t="n">
        <v>0.1</v>
      </c>
      <c r="Y344" t="n">
        <v>1</v>
      </c>
      <c r="Z344" t="n">
        <v>10</v>
      </c>
    </row>
    <row r="345">
      <c r="A345" t="n">
        <v>60</v>
      </c>
      <c r="B345" t="n">
        <v>150</v>
      </c>
      <c r="C345" t="inlineStr">
        <is>
          <t xml:space="preserve">CONCLUIDO	</t>
        </is>
      </c>
      <c r="D345" t="n">
        <v>8.7974</v>
      </c>
      <c r="E345" t="n">
        <v>11.37</v>
      </c>
      <c r="F345" t="n">
        <v>7.98</v>
      </c>
      <c r="G345" t="n">
        <v>68.41</v>
      </c>
      <c r="H345" t="n">
        <v>0.86</v>
      </c>
      <c r="I345" t="n">
        <v>7</v>
      </c>
      <c r="J345" t="n">
        <v>329.7</v>
      </c>
      <c r="K345" t="n">
        <v>61.82</v>
      </c>
      <c r="L345" t="n">
        <v>16</v>
      </c>
      <c r="M345" t="n">
        <v>5</v>
      </c>
      <c r="N345" t="n">
        <v>101.88</v>
      </c>
      <c r="O345" t="n">
        <v>40897.29</v>
      </c>
      <c r="P345" t="n">
        <v>124.04</v>
      </c>
      <c r="Q345" t="n">
        <v>596.61</v>
      </c>
      <c r="R345" t="n">
        <v>31.3</v>
      </c>
      <c r="S345" t="n">
        <v>26.8</v>
      </c>
      <c r="T345" t="n">
        <v>2304.16</v>
      </c>
      <c r="U345" t="n">
        <v>0.86</v>
      </c>
      <c r="V345" t="n">
        <v>0.96</v>
      </c>
      <c r="W345" t="n">
        <v>0.12</v>
      </c>
      <c r="X345" t="n">
        <v>0.13</v>
      </c>
      <c r="Y345" t="n">
        <v>1</v>
      </c>
      <c r="Z345" t="n">
        <v>10</v>
      </c>
    </row>
    <row r="346">
      <c r="A346" t="n">
        <v>61</v>
      </c>
      <c r="B346" t="n">
        <v>150</v>
      </c>
      <c r="C346" t="inlineStr">
        <is>
          <t xml:space="preserve">CONCLUIDO	</t>
        </is>
      </c>
      <c r="D346" t="n">
        <v>8.7974</v>
      </c>
      <c r="E346" t="n">
        <v>11.37</v>
      </c>
      <c r="F346" t="n">
        <v>7.98</v>
      </c>
      <c r="G346" t="n">
        <v>68.41</v>
      </c>
      <c r="H346" t="n">
        <v>0.88</v>
      </c>
      <c r="I346" t="n">
        <v>7</v>
      </c>
      <c r="J346" t="n">
        <v>330.29</v>
      </c>
      <c r="K346" t="n">
        <v>61.82</v>
      </c>
      <c r="L346" t="n">
        <v>16.25</v>
      </c>
      <c r="M346" t="n">
        <v>5</v>
      </c>
      <c r="N346" t="n">
        <v>102.21</v>
      </c>
      <c r="O346" t="n">
        <v>40969.57</v>
      </c>
      <c r="P346" t="n">
        <v>123.94</v>
      </c>
      <c r="Q346" t="n">
        <v>596.66</v>
      </c>
      <c r="R346" t="n">
        <v>31.27</v>
      </c>
      <c r="S346" t="n">
        <v>26.8</v>
      </c>
      <c r="T346" t="n">
        <v>2288.11</v>
      </c>
      <c r="U346" t="n">
        <v>0.86</v>
      </c>
      <c r="V346" t="n">
        <v>0.96</v>
      </c>
      <c r="W346" t="n">
        <v>0.12</v>
      </c>
      <c r="X346" t="n">
        <v>0.13</v>
      </c>
      <c r="Y346" t="n">
        <v>1</v>
      </c>
      <c r="Z346" t="n">
        <v>10</v>
      </c>
    </row>
    <row r="347">
      <c r="A347" t="n">
        <v>62</v>
      </c>
      <c r="B347" t="n">
        <v>150</v>
      </c>
      <c r="C347" t="inlineStr">
        <is>
          <t xml:space="preserve">CONCLUIDO	</t>
        </is>
      </c>
      <c r="D347" t="n">
        <v>8.7964</v>
      </c>
      <c r="E347" t="n">
        <v>11.37</v>
      </c>
      <c r="F347" t="n">
        <v>7.98</v>
      </c>
      <c r="G347" t="n">
        <v>68.42</v>
      </c>
      <c r="H347" t="n">
        <v>0.89</v>
      </c>
      <c r="I347" t="n">
        <v>7</v>
      </c>
      <c r="J347" t="n">
        <v>330.87</v>
      </c>
      <c r="K347" t="n">
        <v>61.82</v>
      </c>
      <c r="L347" t="n">
        <v>16.5</v>
      </c>
      <c r="M347" t="n">
        <v>5</v>
      </c>
      <c r="N347" t="n">
        <v>102.55</v>
      </c>
      <c r="O347" t="n">
        <v>41042.02</v>
      </c>
      <c r="P347" t="n">
        <v>123.24</v>
      </c>
      <c r="Q347" t="n">
        <v>596.61</v>
      </c>
      <c r="R347" t="n">
        <v>31.26</v>
      </c>
      <c r="S347" t="n">
        <v>26.8</v>
      </c>
      <c r="T347" t="n">
        <v>2285.23</v>
      </c>
      <c r="U347" t="n">
        <v>0.86</v>
      </c>
      <c r="V347" t="n">
        <v>0.96</v>
      </c>
      <c r="W347" t="n">
        <v>0.12</v>
      </c>
      <c r="X347" t="n">
        <v>0.13</v>
      </c>
      <c r="Y347" t="n">
        <v>1</v>
      </c>
      <c r="Z347" t="n">
        <v>10</v>
      </c>
    </row>
    <row r="348">
      <c r="A348" t="n">
        <v>63</v>
      </c>
      <c r="B348" t="n">
        <v>150</v>
      </c>
      <c r="C348" t="inlineStr">
        <is>
          <t xml:space="preserve">CONCLUIDO	</t>
        </is>
      </c>
      <c r="D348" t="n">
        <v>8.797000000000001</v>
      </c>
      <c r="E348" t="n">
        <v>11.37</v>
      </c>
      <c r="F348" t="n">
        <v>7.98</v>
      </c>
      <c r="G348" t="n">
        <v>68.41</v>
      </c>
      <c r="H348" t="n">
        <v>0.9</v>
      </c>
      <c r="I348" t="n">
        <v>7</v>
      </c>
      <c r="J348" t="n">
        <v>331.46</v>
      </c>
      <c r="K348" t="n">
        <v>61.82</v>
      </c>
      <c r="L348" t="n">
        <v>16.75</v>
      </c>
      <c r="M348" t="n">
        <v>5</v>
      </c>
      <c r="N348" t="n">
        <v>102.89</v>
      </c>
      <c r="O348" t="n">
        <v>41114.63</v>
      </c>
      <c r="P348" t="n">
        <v>122.36</v>
      </c>
      <c r="Q348" t="n">
        <v>596.61</v>
      </c>
      <c r="R348" t="n">
        <v>31.31</v>
      </c>
      <c r="S348" t="n">
        <v>26.8</v>
      </c>
      <c r="T348" t="n">
        <v>2306</v>
      </c>
      <c r="U348" t="n">
        <v>0.86</v>
      </c>
      <c r="V348" t="n">
        <v>0.96</v>
      </c>
      <c r="W348" t="n">
        <v>0.12</v>
      </c>
      <c r="X348" t="n">
        <v>0.13</v>
      </c>
      <c r="Y348" t="n">
        <v>1</v>
      </c>
      <c r="Z348" t="n">
        <v>10</v>
      </c>
    </row>
    <row r="349">
      <c r="A349" t="n">
        <v>64</v>
      </c>
      <c r="B349" t="n">
        <v>150</v>
      </c>
      <c r="C349" t="inlineStr">
        <is>
          <t xml:space="preserve">CONCLUIDO	</t>
        </is>
      </c>
      <c r="D349" t="n">
        <v>8.7934</v>
      </c>
      <c r="E349" t="n">
        <v>11.37</v>
      </c>
      <c r="F349" t="n">
        <v>7.99</v>
      </c>
      <c r="G349" t="n">
        <v>68.45</v>
      </c>
      <c r="H349" t="n">
        <v>0.91</v>
      </c>
      <c r="I349" t="n">
        <v>7</v>
      </c>
      <c r="J349" t="n">
        <v>332.05</v>
      </c>
      <c r="K349" t="n">
        <v>61.82</v>
      </c>
      <c r="L349" t="n">
        <v>17</v>
      </c>
      <c r="M349" t="n">
        <v>5</v>
      </c>
      <c r="N349" t="n">
        <v>103.23</v>
      </c>
      <c r="O349" t="n">
        <v>41187.41</v>
      </c>
      <c r="P349" t="n">
        <v>121.93</v>
      </c>
      <c r="Q349" t="n">
        <v>596.63</v>
      </c>
      <c r="R349" t="n">
        <v>31.41</v>
      </c>
      <c r="S349" t="n">
        <v>26.8</v>
      </c>
      <c r="T349" t="n">
        <v>2358.61</v>
      </c>
      <c r="U349" t="n">
        <v>0.85</v>
      </c>
      <c r="V349" t="n">
        <v>0.96</v>
      </c>
      <c r="W349" t="n">
        <v>0.12</v>
      </c>
      <c r="X349" t="n">
        <v>0.13</v>
      </c>
      <c r="Y349" t="n">
        <v>1</v>
      </c>
      <c r="Z349" t="n">
        <v>10</v>
      </c>
    </row>
    <row r="350">
      <c r="A350" t="n">
        <v>65</v>
      </c>
      <c r="B350" t="n">
        <v>150</v>
      </c>
      <c r="C350" t="inlineStr">
        <is>
          <t xml:space="preserve">CONCLUIDO	</t>
        </is>
      </c>
      <c r="D350" t="n">
        <v>8.8666</v>
      </c>
      <c r="E350" t="n">
        <v>11.28</v>
      </c>
      <c r="F350" t="n">
        <v>7.95</v>
      </c>
      <c r="G350" t="n">
        <v>79.48</v>
      </c>
      <c r="H350" t="n">
        <v>0.92</v>
      </c>
      <c r="I350" t="n">
        <v>6</v>
      </c>
      <c r="J350" t="n">
        <v>332.64</v>
      </c>
      <c r="K350" t="n">
        <v>61.82</v>
      </c>
      <c r="L350" t="n">
        <v>17.25</v>
      </c>
      <c r="M350" t="n">
        <v>4</v>
      </c>
      <c r="N350" t="n">
        <v>103.57</v>
      </c>
      <c r="O350" t="n">
        <v>41260.35</v>
      </c>
      <c r="P350" t="n">
        <v>120.15</v>
      </c>
      <c r="Q350" t="n">
        <v>596.61</v>
      </c>
      <c r="R350" t="n">
        <v>30.22</v>
      </c>
      <c r="S350" t="n">
        <v>26.8</v>
      </c>
      <c r="T350" t="n">
        <v>1770.29</v>
      </c>
      <c r="U350" t="n">
        <v>0.89</v>
      </c>
      <c r="V350" t="n">
        <v>0.97</v>
      </c>
      <c r="W350" t="n">
        <v>0.12</v>
      </c>
      <c r="X350" t="n">
        <v>0.1</v>
      </c>
      <c r="Y350" t="n">
        <v>1</v>
      </c>
      <c r="Z350" t="n">
        <v>10</v>
      </c>
    </row>
    <row r="351">
      <c r="A351" t="n">
        <v>66</v>
      </c>
      <c r="B351" t="n">
        <v>150</v>
      </c>
      <c r="C351" t="inlineStr">
        <is>
          <t xml:space="preserve">CONCLUIDO	</t>
        </is>
      </c>
      <c r="D351" t="n">
        <v>8.860900000000001</v>
      </c>
      <c r="E351" t="n">
        <v>11.29</v>
      </c>
      <c r="F351" t="n">
        <v>7.96</v>
      </c>
      <c r="G351" t="n">
        <v>79.55</v>
      </c>
      <c r="H351" t="n">
        <v>0.9399999999999999</v>
      </c>
      <c r="I351" t="n">
        <v>6</v>
      </c>
      <c r="J351" t="n">
        <v>333.24</v>
      </c>
      <c r="K351" t="n">
        <v>61.82</v>
      </c>
      <c r="L351" t="n">
        <v>17.5</v>
      </c>
      <c r="M351" t="n">
        <v>4</v>
      </c>
      <c r="N351" t="n">
        <v>103.92</v>
      </c>
      <c r="O351" t="n">
        <v>41333.46</v>
      </c>
      <c r="P351" t="n">
        <v>120.65</v>
      </c>
      <c r="Q351" t="n">
        <v>596.61</v>
      </c>
      <c r="R351" t="n">
        <v>30.4</v>
      </c>
      <c r="S351" t="n">
        <v>26.8</v>
      </c>
      <c r="T351" t="n">
        <v>1856.47</v>
      </c>
      <c r="U351" t="n">
        <v>0.88</v>
      </c>
      <c r="V351" t="n">
        <v>0.96</v>
      </c>
      <c r="W351" t="n">
        <v>0.12</v>
      </c>
      <c r="X351" t="n">
        <v>0.1</v>
      </c>
      <c r="Y351" t="n">
        <v>1</v>
      </c>
      <c r="Z351" t="n">
        <v>10</v>
      </c>
    </row>
    <row r="352">
      <c r="A352" t="n">
        <v>67</v>
      </c>
      <c r="B352" t="n">
        <v>150</v>
      </c>
      <c r="C352" t="inlineStr">
        <is>
          <t xml:space="preserve">CONCLUIDO	</t>
        </is>
      </c>
      <c r="D352" t="n">
        <v>8.8825</v>
      </c>
      <c r="E352" t="n">
        <v>11.26</v>
      </c>
      <c r="F352" t="n">
        <v>7.93</v>
      </c>
      <c r="G352" t="n">
        <v>79.28</v>
      </c>
      <c r="H352" t="n">
        <v>0.95</v>
      </c>
      <c r="I352" t="n">
        <v>6</v>
      </c>
      <c r="J352" t="n">
        <v>333.83</v>
      </c>
      <c r="K352" t="n">
        <v>61.82</v>
      </c>
      <c r="L352" t="n">
        <v>17.75</v>
      </c>
      <c r="M352" t="n">
        <v>4</v>
      </c>
      <c r="N352" t="n">
        <v>104.26</v>
      </c>
      <c r="O352" t="n">
        <v>41406.86</v>
      </c>
      <c r="P352" t="n">
        <v>120.19</v>
      </c>
      <c r="Q352" t="n">
        <v>596.61</v>
      </c>
      <c r="R352" t="n">
        <v>29.56</v>
      </c>
      <c r="S352" t="n">
        <v>26.8</v>
      </c>
      <c r="T352" t="n">
        <v>1436.83</v>
      </c>
      <c r="U352" t="n">
        <v>0.91</v>
      </c>
      <c r="V352" t="n">
        <v>0.97</v>
      </c>
      <c r="W352" t="n">
        <v>0.12</v>
      </c>
      <c r="X352" t="n">
        <v>0.07000000000000001</v>
      </c>
      <c r="Y352" t="n">
        <v>1</v>
      </c>
      <c r="Z352" t="n">
        <v>10</v>
      </c>
    </row>
    <row r="353">
      <c r="A353" t="n">
        <v>68</v>
      </c>
      <c r="B353" t="n">
        <v>150</v>
      </c>
      <c r="C353" t="inlineStr">
        <is>
          <t xml:space="preserve">CONCLUIDO	</t>
        </is>
      </c>
      <c r="D353" t="n">
        <v>8.8642</v>
      </c>
      <c r="E353" t="n">
        <v>11.28</v>
      </c>
      <c r="F353" t="n">
        <v>7.95</v>
      </c>
      <c r="G353" t="n">
        <v>79.51000000000001</v>
      </c>
      <c r="H353" t="n">
        <v>0.96</v>
      </c>
      <c r="I353" t="n">
        <v>6</v>
      </c>
      <c r="J353" t="n">
        <v>334.43</v>
      </c>
      <c r="K353" t="n">
        <v>61.82</v>
      </c>
      <c r="L353" t="n">
        <v>18</v>
      </c>
      <c r="M353" t="n">
        <v>4</v>
      </c>
      <c r="N353" t="n">
        <v>104.61</v>
      </c>
      <c r="O353" t="n">
        <v>41480.31</v>
      </c>
      <c r="P353" t="n">
        <v>120.72</v>
      </c>
      <c r="Q353" t="n">
        <v>596.61</v>
      </c>
      <c r="R353" t="n">
        <v>30.39</v>
      </c>
      <c r="S353" t="n">
        <v>26.8</v>
      </c>
      <c r="T353" t="n">
        <v>1853.87</v>
      </c>
      <c r="U353" t="n">
        <v>0.88</v>
      </c>
      <c r="V353" t="n">
        <v>0.97</v>
      </c>
      <c r="W353" t="n">
        <v>0.12</v>
      </c>
      <c r="X353" t="n">
        <v>0.1</v>
      </c>
      <c r="Y353" t="n">
        <v>1</v>
      </c>
      <c r="Z353" t="n">
        <v>10</v>
      </c>
    </row>
    <row r="354">
      <c r="A354" t="n">
        <v>69</v>
      </c>
      <c r="B354" t="n">
        <v>150</v>
      </c>
      <c r="C354" t="inlineStr">
        <is>
          <t xml:space="preserve">CONCLUIDO	</t>
        </is>
      </c>
      <c r="D354" t="n">
        <v>8.854799999999999</v>
      </c>
      <c r="E354" t="n">
        <v>11.29</v>
      </c>
      <c r="F354" t="n">
        <v>7.96</v>
      </c>
      <c r="G354" t="n">
        <v>79.63</v>
      </c>
      <c r="H354" t="n">
        <v>0.97</v>
      </c>
      <c r="I354" t="n">
        <v>6</v>
      </c>
      <c r="J354" t="n">
        <v>335.02</v>
      </c>
      <c r="K354" t="n">
        <v>61.82</v>
      </c>
      <c r="L354" t="n">
        <v>18.25</v>
      </c>
      <c r="M354" t="n">
        <v>4</v>
      </c>
      <c r="N354" t="n">
        <v>104.95</v>
      </c>
      <c r="O354" t="n">
        <v>41553.93</v>
      </c>
      <c r="P354" t="n">
        <v>121.02</v>
      </c>
      <c r="Q354" t="n">
        <v>596.63</v>
      </c>
      <c r="R354" t="n">
        <v>30.72</v>
      </c>
      <c r="S354" t="n">
        <v>26.8</v>
      </c>
      <c r="T354" t="n">
        <v>2018.32</v>
      </c>
      <c r="U354" t="n">
        <v>0.87</v>
      </c>
      <c r="V354" t="n">
        <v>0.96</v>
      </c>
      <c r="W354" t="n">
        <v>0.12</v>
      </c>
      <c r="X354" t="n">
        <v>0.11</v>
      </c>
      <c r="Y354" t="n">
        <v>1</v>
      </c>
      <c r="Z354" t="n">
        <v>10</v>
      </c>
    </row>
    <row r="355">
      <c r="A355" t="n">
        <v>70</v>
      </c>
      <c r="B355" t="n">
        <v>150</v>
      </c>
      <c r="C355" t="inlineStr">
        <is>
          <t xml:space="preserve">CONCLUIDO	</t>
        </is>
      </c>
      <c r="D355" t="n">
        <v>8.8611</v>
      </c>
      <c r="E355" t="n">
        <v>11.29</v>
      </c>
      <c r="F355" t="n">
        <v>7.95</v>
      </c>
      <c r="G355" t="n">
        <v>79.55</v>
      </c>
      <c r="H355" t="n">
        <v>0.98</v>
      </c>
      <c r="I355" t="n">
        <v>6</v>
      </c>
      <c r="J355" t="n">
        <v>335.62</v>
      </c>
      <c r="K355" t="n">
        <v>61.82</v>
      </c>
      <c r="L355" t="n">
        <v>18.5</v>
      </c>
      <c r="M355" t="n">
        <v>4</v>
      </c>
      <c r="N355" t="n">
        <v>105.3</v>
      </c>
      <c r="O355" t="n">
        <v>41627.72</v>
      </c>
      <c r="P355" t="n">
        <v>120.61</v>
      </c>
      <c r="Q355" t="n">
        <v>596.64</v>
      </c>
      <c r="R355" t="n">
        <v>30.49</v>
      </c>
      <c r="S355" t="n">
        <v>26.8</v>
      </c>
      <c r="T355" t="n">
        <v>1901.99</v>
      </c>
      <c r="U355" t="n">
        <v>0.88</v>
      </c>
      <c r="V355" t="n">
        <v>0.96</v>
      </c>
      <c r="W355" t="n">
        <v>0.12</v>
      </c>
      <c r="X355" t="n">
        <v>0.1</v>
      </c>
      <c r="Y355" t="n">
        <v>1</v>
      </c>
      <c r="Z355" t="n">
        <v>10</v>
      </c>
    </row>
    <row r="356">
      <c r="A356" t="n">
        <v>71</v>
      </c>
      <c r="B356" t="n">
        <v>150</v>
      </c>
      <c r="C356" t="inlineStr">
        <is>
          <t xml:space="preserve">CONCLUIDO	</t>
        </is>
      </c>
      <c r="D356" t="n">
        <v>8.858700000000001</v>
      </c>
      <c r="E356" t="n">
        <v>11.29</v>
      </c>
      <c r="F356" t="n">
        <v>7.96</v>
      </c>
      <c r="G356" t="n">
        <v>79.58</v>
      </c>
      <c r="H356" t="n">
        <v>0.99</v>
      </c>
      <c r="I356" t="n">
        <v>6</v>
      </c>
      <c r="J356" t="n">
        <v>336.22</v>
      </c>
      <c r="K356" t="n">
        <v>61.82</v>
      </c>
      <c r="L356" t="n">
        <v>18.75</v>
      </c>
      <c r="M356" t="n">
        <v>4</v>
      </c>
      <c r="N356" t="n">
        <v>105.65</v>
      </c>
      <c r="O356" t="n">
        <v>41701.68</v>
      </c>
      <c r="P356" t="n">
        <v>120.33</v>
      </c>
      <c r="Q356" t="n">
        <v>596.61</v>
      </c>
      <c r="R356" t="n">
        <v>30.57</v>
      </c>
      <c r="S356" t="n">
        <v>26.8</v>
      </c>
      <c r="T356" t="n">
        <v>1944.13</v>
      </c>
      <c r="U356" t="n">
        <v>0.88</v>
      </c>
      <c r="V356" t="n">
        <v>0.96</v>
      </c>
      <c r="W356" t="n">
        <v>0.12</v>
      </c>
      <c r="X356" t="n">
        <v>0.1</v>
      </c>
      <c r="Y356" t="n">
        <v>1</v>
      </c>
      <c r="Z356" t="n">
        <v>10</v>
      </c>
    </row>
    <row r="357">
      <c r="A357" t="n">
        <v>72</v>
      </c>
      <c r="B357" t="n">
        <v>150</v>
      </c>
      <c r="C357" t="inlineStr">
        <is>
          <t xml:space="preserve">CONCLUIDO	</t>
        </is>
      </c>
      <c r="D357" t="n">
        <v>8.8607</v>
      </c>
      <c r="E357" t="n">
        <v>11.29</v>
      </c>
      <c r="F357" t="n">
        <v>7.96</v>
      </c>
      <c r="G357" t="n">
        <v>79.55</v>
      </c>
      <c r="H357" t="n">
        <v>1.01</v>
      </c>
      <c r="I357" t="n">
        <v>6</v>
      </c>
      <c r="J357" t="n">
        <v>336.82</v>
      </c>
      <c r="K357" t="n">
        <v>61.82</v>
      </c>
      <c r="L357" t="n">
        <v>19</v>
      </c>
      <c r="M357" t="n">
        <v>4</v>
      </c>
      <c r="N357" t="n">
        <v>106</v>
      </c>
      <c r="O357" t="n">
        <v>41775.82</v>
      </c>
      <c r="P357" t="n">
        <v>119.99</v>
      </c>
      <c r="Q357" t="n">
        <v>596.61</v>
      </c>
      <c r="R357" t="n">
        <v>30.45</v>
      </c>
      <c r="S357" t="n">
        <v>26.8</v>
      </c>
      <c r="T357" t="n">
        <v>1883.7</v>
      </c>
      <c r="U357" t="n">
        <v>0.88</v>
      </c>
      <c r="V357" t="n">
        <v>0.96</v>
      </c>
      <c r="W357" t="n">
        <v>0.12</v>
      </c>
      <c r="X357" t="n">
        <v>0.1</v>
      </c>
      <c r="Y357" t="n">
        <v>1</v>
      </c>
      <c r="Z357" t="n">
        <v>10</v>
      </c>
    </row>
    <row r="358">
      <c r="A358" t="n">
        <v>73</v>
      </c>
      <c r="B358" t="n">
        <v>150</v>
      </c>
      <c r="C358" t="inlineStr">
        <is>
          <t xml:space="preserve">CONCLUIDO	</t>
        </is>
      </c>
      <c r="D358" t="n">
        <v>8.8591</v>
      </c>
      <c r="E358" t="n">
        <v>11.29</v>
      </c>
      <c r="F358" t="n">
        <v>7.96</v>
      </c>
      <c r="G358" t="n">
        <v>79.56999999999999</v>
      </c>
      <c r="H358" t="n">
        <v>1.02</v>
      </c>
      <c r="I358" t="n">
        <v>6</v>
      </c>
      <c r="J358" t="n">
        <v>337.43</v>
      </c>
      <c r="K358" t="n">
        <v>61.82</v>
      </c>
      <c r="L358" t="n">
        <v>19.25</v>
      </c>
      <c r="M358" t="n">
        <v>4</v>
      </c>
      <c r="N358" t="n">
        <v>106.35</v>
      </c>
      <c r="O358" t="n">
        <v>41850.13</v>
      </c>
      <c r="P358" t="n">
        <v>119.09</v>
      </c>
      <c r="Q358" t="n">
        <v>596.61</v>
      </c>
      <c r="R358" t="n">
        <v>30.5</v>
      </c>
      <c r="S358" t="n">
        <v>26.8</v>
      </c>
      <c r="T358" t="n">
        <v>1906.27</v>
      </c>
      <c r="U358" t="n">
        <v>0.88</v>
      </c>
      <c r="V358" t="n">
        <v>0.96</v>
      </c>
      <c r="W358" t="n">
        <v>0.12</v>
      </c>
      <c r="X358" t="n">
        <v>0.1</v>
      </c>
      <c r="Y358" t="n">
        <v>1</v>
      </c>
      <c r="Z358" t="n">
        <v>10</v>
      </c>
    </row>
    <row r="359">
      <c r="A359" t="n">
        <v>74</v>
      </c>
      <c r="B359" t="n">
        <v>150</v>
      </c>
      <c r="C359" t="inlineStr">
        <is>
          <t xml:space="preserve">CONCLUIDO	</t>
        </is>
      </c>
      <c r="D359" t="n">
        <v>8.866300000000001</v>
      </c>
      <c r="E359" t="n">
        <v>11.28</v>
      </c>
      <c r="F359" t="n">
        <v>7.95</v>
      </c>
      <c r="G359" t="n">
        <v>79.48</v>
      </c>
      <c r="H359" t="n">
        <v>1.03</v>
      </c>
      <c r="I359" t="n">
        <v>6</v>
      </c>
      <c r="J359" t="n">
        <v>338.03</v>
      </c>
      <c r="K359" t="n">
        <v>61.82</v>
      </c>
      <c r="L359" t="n">
        <v>19.5</v>
      </c>
      <c r="M359" t="n">
        <v>4</v>
      </c>
      <c r="N359" t="n">
        <v>106.71</v>
      </c>
      <c r="O359" t="n">
        <v>41924.62</v>
      </c>
      <c r="P359" t="n">
        <v>117.89</v>
      </c>
      <c r="Q359" t="n">
        <v>596.66</v>
      </c>
      <c r="R359" t="n">
        <v>30.11</v>
      </c>
      <c r="S359" t="n">
        <v>26.8</v>
      </c>
      <c r="T359" t="n">
        <v>1714.81</v>
      </c>
      <c r="U359" t="n">
        <v>0.89</v>
      </c>
      <c r="V359" t="n">
        <v>0.97</v>
      </c>
      <c r="W359" t="n">
        <v>0.12</v>
      </c>
      <c r="X359" t="n">
        <v>0.1</v>
      </c>
      <c r="Y359" t="n">
        <v>1</v>
      </c>
      <c r="Z359" t="n">
        <v>10</v>
      </c>
    </row>
    <row r="360">
      <c r="A360" t="n">
        <v>75</v>
      </c>
      <c r="B360" t="n">
        <v>150</v>
      </c>
      <c r="C360" t="inlineStr">
        <is>
          <t xml:space="preserve">CONCLUIDO	</t>
        </is>
      </c>
      <c r="D360" t="n">
        <v>8.8733</v>
      </c>
      <c r="E360" t="n">
        <v>11.27</v>
      </c>
      <c r="F360" t="n">
        <v>7.94</v>
      </c>
      <c r="G360" t="n">
        <v>79.39</v>
      </c>
      <c r="H360" t="n">
        <v>1.04</v>
      </c>
      <c r="I360" t="n">
        <v>6</v>
      </c>
      <c r="J360" t="n">
        <v>338.63</v>
      </c>
      <c r="K360" t="n">
        <v>61.82</v>
      </c>
      <c r="L360" t="n">
        <v>19.75</v>
      </c>
      <c r="M360" t="n">
        <v>3</v>
      </c>
      <c r="N360" t="n">
        <v>107.06</v>
      </c>
      <c r="O360" t="n">
        <v>41999.28</v>
      </c>
      <c r="P360" t="n">
        <v>116.55</v>
      </c>
      <c r="Q360" t="n">
        <v>596.61</v>
      </c>
      <c r="R360" t="n">
        <v>29.95</v>
      </c>
      <c r="S360" t="n">
        <v>26.8</v>
      </c>
      <c r="T360" t="n">
        <v>1631.84</v>
      </c>
      <c r="U360" t="n">
        <v>0.89</v>
      </c>
      <c r="V360" t="n">
        <v>0.97</v>
      </c>
      <c r="W360" t="n">
        <v>0.12</v>
      </c>
      <c r="X360" t="n">
        <v>0.09</v>
      </c>
      <c r="Y360" t="n">
        <v>1</v>
      </c>
      <c r="Z360" t="n">
        <v>10</v>
      </c>
    </row>
    <row r="361">
      <c r="A361" t="n">
        <v>76</v>
      </c>
      <c r="B361" t="n">
        <v>150</v>
      </c>
      <c r="C361" t="inlineStr">
        <is>
          <t xml:space="preserve">CONCLUIDO	</t>
        </is>
      </c>
      <c r="D361" t="n">
        <v>8.8522</v>
      </c>
      <c r="E361" t="n">
        <v>11.3</v>
      </c>
      <c r="F361" t="n">
        <v>7.97</v>
      </c>
      <c r="G361" t="n">
        <v>79.66</v>
      </c>
      <c r="H361" t="n">
        <v>1.05</v>
      </c>
      <c r="I361" t="n">
        <v>6</v>
      </c>
      <c r="J361" t="n">
        <v>339.24</v>
      </c>
      <c r="K361" t="n">
        <v>61.82</v>
      </c>
      <c r="L361" t="n">
        <v>20</v>
      </c>
      <c r="M361" t="n">
        <v>3</v>
      </c>
      <c r="N361" t="n">
        <v>107.42</v>
      </c>
      <c r="O361" t="n">
        <v>42074.12</v>
      </c>
      <c r="P361" t="n">
        <v>116.5</v>
      </c>
      <c r="Q361" t="n">
        <v>596.62</v>
      </c>
      <c r="R361" t="n">
        <v>30.84</v>
      </c>
      <c r="S361" t="n">
        <v>26.8</v>
      </c>
      <c r="T361" t="n">
        <v>2076.26</v>
      </c>
      <c r="U361" t="n">
        <v>0.87</v>
      </c>
      <c r="V361" t="n">
        <v>0.96</v>
      </c>
      <c r="W361" t="n">
        <v>0.12</v>
      </c>
      <c r="X361" t="n">
        <v>0.11</v>
      </c>
      <c r="Y361" t="n">
        <v>1</v>
      </c>
      <c r="Z361" t="n">
        <v>10</v>
      </c>
    </row>
    <row r="362">
      <c r="A362" t="n">
        <v>77</v>
      </c>
      <c r="B362" t="n">
        <v>150</v>
      </c>
      <c r="C362" t="inlineStr">
        <is>
          <t xml:space="preserve">CONCLUIDO	</t>
        </is>
      </c>
      <c r="D362" t="n">
        <v>8.853</v>
      </c>
      <c r="E362" t="n">
        <v>11.3</v>
      </c>
      <c r="F362" t="n">
        <v>7.96</v>
      </c>
      <c r="G362" t="n">
        <v>79.65000000000001</v>
      </c>
      <c r="H362" t="n">
        <v>1.06</v>
      </c>
      <c r="I362" t="n">
        <v>6</v>
      </c>
      <c r="J362" t="n">
        <v>339.85</v>
      </c>
      <c r="K362" t="n">
        <v>61.82</v>
      </c>
      <c r="L362" t="n">
        <v>20.25</v>
      </c>
      <c r="M362" t="n">
        <v>3</v>
      </c>
      <c r="N362" t="n">
        <v>107.78</v>
      </c>
      <c r="O362" t="n">
        <v>42149.15</v>
      </c>
      <c r="P362" t="n">
        <v>115.65</v>
      </c>
      <c r="Q362" t="n">
        <v>596.61</v>
      </c>
      <c r="R362" t="n">
        <v>30.71</v>
      </c>
      <c r="S362" t="n">
        <v>26.8</v>
      </c>
      <c r="T362" t="n">
        <v>2013.46</v>
      </c>
      <c r="U362" t="n">
        <v>0.87</v>
      </c>
      <c r="V362" t="n">
        <v>0.96</v>
      </c>
      <c r="W362" t="n">
        <v>0.12</v>
      </c>
      <c r="X362" t="n">
        <v>0.11</v>
      </c>
      <c r="Y362" t="n">
        <v>1</v>
      </c>
      <c r="Z362" t="n">
        <v>10</v>
      </c>
    </row>
    <row r="363">
      <c r="A363" t="n">
        <v>78</v>
      </c>
      <c r="B363" t="n">
        <v>150</v>
      </c>
      <c r="C363" t="inlineStr">
        <is>
          <t xml:space="preserve">CONCLUIDO	</t>
        </is>
      </c>
      <c r="D363" t="n">
        <v>8.857200000000001</v>
      </c>
      <c r="E363" t="n">
        <v>11.29</v>
      </c>
      <c r="F363" t="n">
        <v>7.96</v>
      </c>
      <c r="G363" t="n">
        <v>79.59999999999999</v>
      </c>
      <c r="H363" t="n">
        <v>1.07</v>
      </c>
      <c r="I363" t="n">
        <v>6</v>
      </c>
      <c r="J363" t="n">
        <v>340.46</v>
      </c>
      <c r="K363" t="n">
        <v>61.82</v>
      </c>
      <c r="L363" t="n">
        <v>20.5</v>
      </c>
      <c r="M363" t="n">
        <v>3</v>
      </c>
      <c r="N363" t="n">
        <v>108.14</v>
      </c>
      <c r="O363" t="n">
        <v>42224.35</v>
      </c>
      <c r="P363" t="n">
        <v>115.63</v>
      </c>
      <c r="Q363" t="n">
        <v>596.62</v>
      </c>
      <c r="R363" t="n">
        <v>30.58</v>
      </c>
      <c r="S363" t="n">
        <v>26.8</v>
      </c>
      <c r="T363" t="n">
        <v>1949.61</v>
      </c>
      <c r="U363" t="n">
        <v>0.88</v>
      </c>
      <c r="V363" t="n">
        <v>0.96</v>
      </c>
      <c r="W363" t="n">
        <v>0.12</v>
      </c>
      <c r="X363" t="n">
        <v>0.11</v>
      </c>
      <c r="Y363" t="n">
        <v>1</v>
      </c>
      <c r="Z363" t="n">
        <v>10</v>
      </c>
    </row>
    <row r="364">
      <c r="A364" t="n">
        <v>79</v>
      </c>
      <c r="B364" t="n">
        <v>150</v>
      </c>
      <c r="C364" t="inlineStr">
        <is>
          <t xml:space="preserve">CONCLUIDO	</t>
        </is>
      </c>
      <c r="D364" t="n">
        <v>8.855</v>
      </c>
      <c r="E364" t="n">
        <v>11.29</v>
      </c>
      <c r="F364" t="n">
        <v>7.96</v>
      </c>
      <c r="G364" t="n">
        <v>79.62</v>
      </c>
      <c r="H364" t="n">
        <v>1.08</v>
      </c>
      <c r="I364" t="n">
        <v>6</v>
      </c>
      <c r="J364" t="n">
        <v>341.07</v>
      </c>
      <c r="K364" t="n">
        <v>61.82</v>
      </c>
      <c r="L364" t="n">
        <v>20.75</v>
      </c>
      <c r="M364" t="n">
        <v>2</v>
      </c>
      <c r="N364" t="n">
        <v>108.5</v>
      </c>
      <c r="O364" t="n">
        <v>42299.74</v>
      </c>
      <c r="P364" t="n">
        <v>115.44</v>
      </c>
      <c r="Q364" t="n">
        <v>596.61</v>
      </c>
      <c r="R364" t="n">
        <v>30.6</v>
      </c>
      <c r="S364" t="n">
        <v>26.8</v>
      </c>
      <c r="T364" t="n">
        <v>1959.48</v>
      </c>
      <c r="U364" t="n">
        <v>0.88</v>
      </c>
      <c r="V364" t="n">
        <v>0.96</v>
      </c>
      <c r="W364" t="n">
        <v>0.12</v>
      </c>
      <c r="X364" t="n">
        <v>0.11</v>
      </c>
      <c r="Y364" t="n">
        <v>1</v>
      </c>
      <c r="Z364" t="n">
        <v>10</v>
      </c>
    </row>
    <row r="365">
      <c r="A365" t="n">
        <v>80</v>
      </c>
      <c r="B365" t="n">
        <v>150</v>
      </c>
      <c r="C365" t="inlineStr">
        <is>
          <t xml:space="preserve">CONCLUIDO	</t>
        </is>
      </c>
      <c r="D365" t="n">
        <v>8.923500000000001</v>
      </c>
      <c r="E365" t="n">
        <v>11.21</v>
      </c>
      <c r="F365" t="n">
        <v>7.93</v>
      </c>
      <c r="G365" t="n">
        <v>95.18000000000001</v>
      </c>
      <c r="H365" t="n">
        <v>1.1</v>
      </c>
      <c r="I365" t="n">
        <v>5</v>
      </c>
      <c r="J365" t="n">
        <v>341.68</v>
      </c>
      <c r="K365" t="n">
        <v>61.82</v>
      </c>
      <c r="L365" t="n">
        <v>21</v>
      </c>
      <c r="M365" t="n">
        <v>0</v>
      </c>
      <c r="N365" t="n">
        <v>108.86</v>
      </c>
      <c r="O365" t="n">
        <v>42375.31</v>
      </c>
      <c r="P365" t="n">
        <v>114.77</v>
      </c>
      <c r="Q365" t="n">
        <v>596.61</v>
      </c>
      <c r="R365" t="n">
        <v>29.61</v>
      </c>
      <c r="S365" t="n">
        <v>26.8</v>
      </c>
      <c r="T365" t="n">
        <v>1467.05</v>
      </c>
      <c r="U365" t="n">
        <v>0.91</v>
      </c>
      <c r="V365" t="n">
        <v>0.97</v>
      </c>
      <c r="W365" t="n">
        <v>0.12</v>
      </c>
      <c r="X365" t="n">
        <v>0.08</v>
      </c>
      <c r="Y365" t="n">
        <v>1</v>
      </c>
      <c r="Z365" t="n">
        <v>10</v>
      </c>
    </row>
    <row r="366">
      <c r="A366" t="n">
        <v>0</v>
      </c>
      <c r="B366" t="n">
        <v>10</v>
      </c>
      <c r="C366" t="inlineStr">
        <is>
          <t xml:space="preserve">CONCLUIDO	</t>
        </is>
      </c>
      <c r="D366" t="n">
        <v>8.727499999999999</v>
      </c>
      <c r="E366" t="n">
        <v>11.46</v>
      </c>
      <c r="F366" t="n">
        <v>9.130000000000001</v>
      </c>
      <c r="G366" t="n">
        <v>8.98</v>
      </c>
      <c r="H366" t="n">
        <v>0.64</v>
      </c>
      <c r="I366" t="n">
        <v>61</v>
      </c>
      <c r="J366" t="n">
        <v>26.11</v>
      </c>
      <c r="K366" t="n">
        <v>12.1</v>
      </c>
      <c r="L366" t="n">
        <v>1</v>
      </c>
      <c r="M366" t="n">
        <v>0</v>
      </c>
      <c r="N366" t="n">
        <v>3.01</v>
      </c>
      <c r="O366" t="n">
        <v>3454.41</v>
      </c>
      <c r="P366" t="n">
        <v>26.6</v>
      </c>
      <c r="Q366" t="n">
        <v>596.85</v>
      </c>
      <c r="R366" t="n">
        <v>64.54000000000001</v>
      </c>
      <c r="S366" t="n">
        <v>26.8</v>
      </c>
      <c r="T366" t="n">
        <v>18651.94</v>
      </c>
      <c r="U366" t="n">
        <v>0.42</v>
      </c>
      <c r="V366" t="n">
        <v>0.84</v>
      </c>
      <c r="W366" t="n">
        <v>0.29</v>
      </c>
      <c r="X366" t="n">
        <v>1.28</v>
      </c>
      <c r="Y366" t="n">
        <v>1</v>
      </c>
      <c r="Z366" t="n">
        <v>10</v>
      </c>
    </row>
    <row r="367">
      <c r="A367" t="n">
        <v>0</v>
      </c>
      <c r="B367" t="n">
        <v>45</v>
      </c>
      <c r="C367" t="inlineStr">
        <is>
          <t xml:space="preserve">CONCLUIDO	</t>
        </is>
      </c>
      <c r="D367" t="n">
        <v>8.261799999999999</v>
      </c>
      <c r="E367" t="n">
        <v>12.1</v>
      </c>
      <c r="F367" t="n">
        <v>8.960000000000001</v>
      </c>
      <c r="G367" t="n">
        <v>9.609999999999999</v>
      </c>
      <c r="H367" t="n">
        <v>0.18</v>
      </c>
      <c r="I367" t="n">
        <v>56</v>
      </c>
      <c r="J367" t="n">
        <v>98.70999999999999</v>
      </c>
      <c r="K367" t="n">
        <v>39.72</v>
      </c>
      <c r="L367" t="n">
        <v>1</v>
      </c>
      <c r="M367" t="n">
        <v>54</v>
      </c>
      <c r="N367" t="n">
        <v>12.99</v>
      </c>
      <c r="O367" t="n">
        <v>12407.75</v>
      </c>
      <c r="P367" t="n">
        <v>75.75</v>
      </c>
      <c r="Q367" t="n">
        <v>596.66</v>
      </c>
      <c r="R367" t="n">
        <v>62</v>
      </c>
      <c r="S367" t="n">
        <v>26.8</v>
      </c>
      <c r="T367" t="n">
        <v>17406.63</v>
      </c>
      <c r="U367" t="n">
        <v>0.43</v>
      </c>
      <c r="V367" t="n">
        <v>0.86</v>
      </c>
      <c r="W367" t="n">
        <v>0.2</v>
      </c>
      <c r="X367" t="n">
        <v>1.11</v>
      </c>
      <c r="Y367" t="n">
        <v>1</v>
      </c>
      <c r="Z367" t="n">
        <v>10</v>
      </c>
    </row>
    <row r="368">
      <c r="A368" t="n">
        <v>1</v>
      </c>
      <c r="B368" t="n">
        <v>45</v>
      </c>
      <c r="C368" t="inlineStr">
        <is>
          <t xml:space="preserve">CONCLUIDO	</t>
        </is>
      </c>
      <c r="D368" t="n">
        <v>8.652799999999999</v>
      </c>
      <c r="E368" t="n">
        <v>11.56</v>
      </c>
      <c r="F368" t="n">
        <v>8.69</v>
      </c>
      <c r="G368" t="n">
        <v>12.12</v>
      </c>
      <c r="H368" t="n">
        <v>0.22</v>
      </c>
      <c r="I368" t="n">
        <v>43</v>
      </c>
      <c r="J368" t="n">
        <v>99.02</v>
      </c>
      <c r="K368" t="n">
        <v>39.72</v>
      </c>
      <c r="L368" t="n">
        <v>1.25</v>
      </c>
      <c r="M368" t="n">
        <v>41</v>
      </c>
      <c r="N368" t="n">
        <v>13.05</v>
      </c>
      <c r="O368" t="n">
        <v>12446.14</v>
      </c>
      <c r="P368" t="n">
        <v>72.02</v>
      </c>
      <c r="Q368" t="n">
        <v>596.6799999999999</v>
      </c>
      <c r="R368" t="n">
        <v>53.1</v>
      </c>
      <c r="S368" t="n">
        <v>26.8</v>
      </c>
      <c r="T368" t="n">
        <v>13023.38</v>
      </c>
      <c r="U368" t="n">
        <v>0.5</v>
      </c>
      <c r="V368" t="n">
        <v>0.88</v>
      </c>
      <c r="W368" t="n">
        <v>0.18</v>
      </c>
      <c r="X368" t="n">
        <v>0.83</v>
      </c>
      <c r="Y368" t="n">
        <v>1</v>
      </c>
      <c r="Z368" t="n">
        <v>10</v>
      </c>
    </row>
    <row r="369">
      <c r="A369" t="n">
        <v>2</v>
      </c>
      <c r="B369" t="n">
        <v>45</v>
      </c>
      <c r="C369" t="inlineStr">
        <is>
          <t xml:space="preserve">CONCLUIDO	</t>
        </is>
      </c>
      <c r="D369" t="n">
        <v>8.842599999999999</v>
      </c>
      <c r="E369" t="n">
        <v>11.31</v>
      </c>
      <c r="F369" t="n">
        <v>8.6</v>
      </c>
      <c r="G369" t="n">
        <v>14.75</v>
      </c>
      <c r="H369" t="n">
        <v>0.27</v>
      </c>
      <c r="I369" t="n">
        <v>35</v>
      </c>
      <c r="J369" t="n">
        <v>99.33</v>
      </c>
      <c r="K369" t="n">
        <v>39.72</v>
      </c>
      <c r="L369" t="n">
        <v>1.5</v>
      </c>
      <c r="M369" t="n">
        <v>33</v>
      </c>
      <c r="N369" t="n">
        <v>13.11</v>
      </c>
      <c r="O369" t="n">
        <v>12484.55</v>
      </c>
      <c r="P369" t="n">
        <v>69.93000000000001</v>
      </c>
      <c r="Q369" t="n">
        <v>596.65</v>
      </c>
      <c r="R369" t="n">
        <v>51.68</v>
      </c>
      <c r="S369" t="n">
        <v>26.8</v>
      </c>
      <c r="T369" t="n">
        <v>12354.3</v>
      </c>
      <c r="U369" t="n">
        <v>0.52</v>
      </c>
      <c r="V369" t="n">
        <v>0.89</v>
      </c>
      <c r="W369" t="n">
        <v>0.14</v>
      </c>
      <c r="X369" t="n">
        <v>0.75</v>
      </c>
      <c r="Y369" t="n">
        <v>1</v>
      </c>
      <c r="Z369" t="n">
        <v>10</v>
      </c>
    </row>
    <row r="370">
      <c r="A370" t="n">
        <v>3</v>
      </c>
      <c r="B370" t="n">
        <v>45</v>
      </c>
      <c r="C370" t="inlineStr">
        <is>
          <t xml:space="preserve">CONCLUIDO	</t>
        </is>
      </c>
      <c r="D370" t="n">
        <v>9.0703</v>
      </c>
      <c r="E370" t="n">
        <v>11.02</v>
      </c>
      <c r="F370" t="n">
        <v>8.44</v>
      </c>
      <c r="G370" t="n">
        <v>17.46</v>
      </c>
      <c r="H370" t="n">
        <v>0.31</v>
      </c>
      <c r="I370" t="n">
        <v>29</v>
      </c>
      <c r="J370" t="n">
        <v>99.64</v>
      </c>
      <c r="K370" t="n">
        <v>39.72</v>
      </c>
      <c r="L370" t="n">
        <v>1.75</v>
      </c>
      <c r="M370" t="n">
        <v>27</v>
      </c>
      <c r="N370" t="n">
        <v>13.18</v>
      </c>
      <c r="O370" t="n">
        <v>12522.99</v>
      </c>
      <c r="P370" t="n">
        <v>67.2</v>
      </c>
      <c r="Q370" t="n">
        <v>596.73</v>
      </c>
      <c r="R370" t="n">
        <v>45.54</v>
      </c>
      <c r="S370" t="n">
        <v>26.8</v>
      </c>
      <c r="T370" t="n">
        <v>9313.639999999999</v>
      </c>
      <c r="U370" t="n">
        <v>0.59</v>
      </c>
      <c r="V370" t="n">
        <v>0.91</v>
      </c>
      <c r="W370" t="n">
        <v>0.16</v>
      </c>
      <c r="X370" t="n">
        <v>0.59</v>
      </c>
      <c r="Y370" t="n">
        <v>1</v>
      </c>
      <c r="Z370" t="n">
        <v>10</v>
      </c>
    </row>
    <row r="371">
      <c r="A371" t="n">
        <v>4</v>
      </c>
      <c r="B371" t="n">
        <v>45</v>
      </c>
      <c r="C371" t="inlineStr">
        <is>
          <t xml:space="preserve">CONCLUIDO	</t>
        </is>
      </c>
      <c r="D371" t="n">
        <v>9.217499999999999</v>
      </c>
      <c r="E371" t="n">
        <v>10.85</v>
      </c>
      <c r="F371" t="n">
        <v>8.35</v>
      </c>
      <c r="G371" t="n">
        <v>20.03</v>
      </c>
      <c r="H371" t="n">
        <v>0.35</v>
      </c>
      <c r="I371" t="n">
        <v>25</v>
      </c>
      <c r="J371" t="n">
        <v>99.95</v>
      </c>
      <c r="K371" t="n">
        <v>39.72</v>
      </c>
      <c r="L371" t="n">
        <v>2</v>
      </c>
      <c r="M371" t="n">
        <v>23</v>
      </c>
      <c r="N371" t="n">
        <v>13.24</v>
      </c>
      <c r="O371" t="n">
        <v>12561.45</v>
      </c>
      <c r="P371" t="n">
        <v>65.01000000000001</v>
      </c>
      <c r="Q371" t="n">
        <v>596.64</v>
      </c>
      <c r="R371" t="n">
        <v>42.71</v>
      </c>
      <c r="S371" t="n">
        <v>26.8</v>
      </c>
      <c r="T371" t="n">
        <v>7917.88</v>
      </c>
      <c r="U371" t="n">
        <v>0.63</v>
      </c>
      <c r="V371" t="n">
        <v>0.92</v>
      </c>
      <c r="W371" t="n">
        <v>0.15</v>
      </c>
      <c r="X371" t="n">
        <v>0.49</v>
      </c>
      <c r="Y371" t="n">
        <v>1</v>
      </c>
      <c r="Z371" t="n">
        <v>10</v>
      </c>
    </row>
    <row r="372">
      <c r="A372" t="n">
        <v>5</v>
      </c>
      <c r="B372" t="n">
        <v>45</v>
      </c>
      <c r="C372" t="inlineStr">
        <is>
          <t xml:space="preserve">CONCLUIDO	</t>
        </is>
      </c>
      <c r="D372" t="n">
        <v>9.374000000000001</v>
      </c>
      <c r="E372" t="n">
        <v>10.67</v>
      </c>
      <c r="F372" t="n">
        <v>8.25</v>
      </c>
      <c r="G372" t="n">
        <v>23.57</v>
      </c>
      <c r="H372" t="n">
        <v>0.39</v>
      </c>
      <c r="I372" t="n">
        <v>21</v>
      </c>
      <c r="J372" t="n">
        <v>100.27</v>
      </c>
      <c r="K372" t="n">
        <v>39.72</v>
      </c>
      <c r="L372" t="n">
        <v>2.25</v>
      </c>
      <c r="M372" t="n">
        <v>19</v>
      </c>
      <c r="N372" t="n">
        <v>13.3</v>
      </c>
      <c r="O372" t="n">
        <v>12599.94</v>
      </c>
      <c r="P372" t="n">
        <v>62.68</v>
      </c>
      <c r="Q372" t="n">
        <v>596.64</v>
      </c>
      <c r="R372" t="n">
        <v>39.53</v>
      </c>
      <c r="S372" t="n">
        <v>26.8</v>
      </c>
      <c r="T372" t="n">
        <v>6346.83</v>
      </c>
      <c r="U372" t="n">
        <v>0.68</v>
      </c>
      <c r="V372" t="n">
        <v>0.93</v>
      </c>
      <c r="W372" t="n">
        <v>0.14</v>
      </c>
      <c r="X372" t="n">
        <v>0.39</v>
      </c>
      <c r="Y372" t="n">
        <v>1</v>
      </c>
      <c r="Z372" t="n">
        <v>10</v>
      </c>
    </row>
    <row r="373">
      <c r="A373" t="n">
        <v>6</v>
      </c>
      <c r="B373" t="n">
        <v>45</v>
      </c>
      <c r="C373" t="inlineStr">
        <is>
          <t xml:space="preserve">CONCLUIDO	</t>
        </is>
      </c>
      <c r="D373" t="n">
        <v>9.5511</v>
      </c>
      <c r="E373" t="n">
        <v>10.47</v>
      </c>
      <c r="F373" t="n">
        <v>8.109999999999999</v>
      </c>
      <c r="G373" t="n">
        <v>27.04</v>
      </c>
      <c r="H373" t="n">
        <v>0.44</v>
      </c>
      <c r="I373" t="n">
        <v>18</v>
      </c>
      <c r="J373" t="n">
        <v>100.58</v>
      </c>
      <c r="K373" t="n">
        <v>39.72</v>
      </c>
      <c r="L373" t="n">
        <v>2.5</v>
      </c>
      <c r="M373" t="n">
        <v>16</v>
      </c>
      <c r="N373" t="n">
        <v>13.36</v>
      </c>
      <c r="O373" t="n">
        <v>12638.45</v>
      </c>
      <c r="P373" t="n">
        <v>59.14</v>
      </c>
      <c r="Q373" t="n">
        <v>596.64</v>
      </c>
      <c r="R373" t="n">
        <v>35.15</v>
      </c>
      <c r="S373" t="n">
        <v>26.8</v>
      </c>
      <c r="T373" t="n">
        <v>4173.73</v>
      </c>
      <c r="U373" t="n">
        <v>0.76</v>
      </c>
      <c r="V373" t="n">
        <v>0.95</v>
      </c>
      <c r="W373" t="n">
        <v>0.13</v>
      </c>
      <c r="X373" t="n">
        <v>0.26</v>
      </c>
      <c r="Y373" t="n">
        <v>1</v>
      </c>
      <c r="Z373" t="n">
        <v>10</v>
      </c>
    </row>
    <row r="374">
      <c r="A374" t="n">
        <v>7</v>
      </c>
      <c r="B374" t="n">
        <v>45</v>
      </c>
      <c r="C374" t="inlineStr">
        <is>
          <t xml:space="preserve">CONCLUIDO	</t>
        </is>
      </c>
      <c r="D374" t="n">
        <v>9.4937</v>
      </c>
      <c r="E374" t="n">
        <v>10.53</v>
      </c>
      <c r="F374" t="n">
        <v>8.199999999999999</v>
      </c>
      <c r="G374" t="n">
        <v>28.93</v>
      </c>
      <c r="H374" t="n">
        <v>0.48</v>
      </c>
      <c r="I374" t="n">
        <v>17</v>
      </c>
      <c r="J374" t="n">
        <v>100.89</v>
      </c>
      <c r="K374" t="n">
        <v>39.72</v>
      </c>
      <c r="L374" t="n">
        <v>2.75</v>
      </c>
      <c r="M374" t="n">
        <v>14</v>
      </c>
      <c r="N374" t="n">
        <v>13.42</v>
      </c>
      <c r="O374" t="n">
        <v>12676.98</v>
      </c>
      <c r="P374" t="n">
        <v>58.74</v>
      </c>
      <c r="Q374" t="n">
        <v>596.61</v>
      </c>
      <c r="R374" t="n">
        <v>37.9</v>
      </c>
      <c r="S374" t="n">
        <v>26.8</v>
      </c>
      <c r="T374" t="n">
        <v>5553.3</v>
      </c>
      <c r="U374" t="n">
        <v>0.71</v>
      </c>
      <c r="V374" t="n">
        <v>0.9399999999999999</v>
      </c>
      <c r="W374" t="n">
        <v>0.14</v>
      </c>
      <c r="X374" t="n">
        <v>0.34</v>
      </c>
      <c r="Y374" t="n">
        <v>1</v>
      </c>
      <c r="Z374" t="n">
        <v>10</v>
      </c>
    </row>
    <row r="375">
      <c r="A375" t="n">
        <v>8</v>
      </c>
      <c r="B375" t="n">
        <v>45</v>
      </c>
      <c r="C375" t="inlineStr">
        <is>
          <t xml:space="preserve">CONCLUIDO	</t>
        </is>
      </c>
      <c r="D375" t="n">
        <v>9.577</v>
      </c>
      <c r="E375" t="n">
        <v>10.44</v>
      </c>
      <c r="F375" t="n">
        <v>8.15</v>
      </c>
      <c r="G375" t="n">
        <v>32.58</v>
      </c>
      <c r="H375" t="n">
        <v>0.52</v>
      </c>
      <c r="I375" t="n">
        <v>15</v>
      </c>
      <c r="J375" t="n">
        <v>101.2</v>
      </c>
      <c r="K375" t="n">
        <v>39.72</v>
      </c>
      <c r="L375" t="n">
        <v>3</v>
      </c>
      <c r="M375" t="n">
        <v>9</v>
      </c>
      <c r="N375" t="n">
        <v>13.49</v>
      </c>
      <c r="O375" t="n">
        <v>12715.54</v>
      </c>
      <c r="P375" t="n">
        <v>57.2</v>
      </c>
      <c r="Q375" t="n">
        <v>596.66</v>
      </c>
      <c r="R375" t="n">
        <v>36.24</v>
      </c>
      <c r="S375" t="n">
        <v>26.8</v>
      </c>
      <c r="T375" t="n">
        <v>4731.56</v>
      </c>
      <c r="U375" t="n">
        <v>0.74</v>
      </c>
      <c r="V375" t="n">
        <v>0.9399999999999999</v>
      </c>
      <c r="W375" t="n">
        <v>0.14</v>
      </c>
      <c r="X375" t="n">
        <v>0.29</v>
      </c>
      <c r="Y375" t="n">
        <v>1</v>
      </c>
      <c r="Z375" t="n">
        <v>10</v>
      </c>
    </row>
    <row r="376">
      <c r="A376" t="n">
        <v>9</v>
      </c>
      <c r="B376" t="n">
        <v>45</v>
      </c>
      <c r="C376" t="inlineStr">
        <is>
          <t xml:space="preserve">CONCLUIDO	</t>
        </is>
      </c>
      <c r="D376" t="n">
        <v>9.563499999999999</v>
      </c>
      <c r="E376" t="n">
        <v>10.46</v>
      </c>
      <c r="F376" t="n">
        <v>8.16</v>
      </c>
      <c r="G376" t="n">
        <v>32.64</v>
      </c>
      <c r="H376" t="n">
        <v>0.5600000000000001</v>
      </c>
      <c r="I376" t="n">
        <v>15</v>
      </c>
      <c r="J376" t="n">
        <v>101.52</v>
      </c>
      <c r="K376" t="n">
        <v>39.72</v>
      </c>
      <c r="L376" t="n">
        <v>3.25</v>
      </c>
      <c r="M376" t="n">
        <v>1</v>
      </c>
      <c r="N376" t="n">
        <v>13.55</v>
      </c>
      <c r="O376" t="n">
        <v>12754.13</v>
      </c>
      <c r="P376" t="n">
        <v>56.93</v>
      </c>
      <c r="Q376" t="n">
        <v>596.6799999999999</v>
      </c>
      <c r="R376" t="n">
        <v>36.32</v>
      </c>
      <c r="S376" t="n">
        <v>26.8</v>
      </c>
      <c r="T376" t="n">
        <v>4774.8</v>
      </c>
      <c r="U376" t="n">
        <v>0.74</v>
      </c>
      <c r="V376" t="n">
        <v>0.9399999999999999</v>
      </c>
      <c r="W376" t="n">
        <v>0.15</v>
      </c>
      <c r="X376" t="n">
        <v>0.31</v>
      </c>
      <c r="Y376" t="n">
        <v>1</v>
      </c>
      <c r="Z376" t="n">
        <v>10</v>
      </c>
    </row>
    <row r="377">
      <c r="A377" t="n">
        <v>10</v>
      </c>
      <c r="B377" t="n">
        <v>45</v>
      </c>
      <c r="C377" t="inlineStr">
        <is>
          <t xml:space="preserve">CONCLUIDO	</t>
        </is>
      </c>
      <c r="D377" t="n">
        <v>9.563499999999999</v>
      </c>
      <c r="E377" t="n">
        <v>10.46</v>
      </c>
      <c r="F377" t="n">
        <v>8.16</v>
      </c>
      <c r="G377" t="n">
        <v>32.64</v>
      </c>
      <c r="H377" t="n">
        <v>0.6</v>
      </c>
      <c r="I377" t="n">
        <v>15</v>
      </c>
      <c r="J377" t="n">
        <v>101.83</v>
      </c>
      <c r="K377" t="n">
        <v>39.72</v>
      </c>
      <c r="L377" t="n">
        <v>3.5</v>
      </c>
      <c r="M377" t="n">
        <v>0</v>
      </c>
      <c r="N377" t="n">
        <v>13.61</v>
      </c>
      <c r="O377" t="n">
        <v>12792.74</v>
      </c>
      <c r="P377" t="n">
        <v>57.03</v>
      </c>
      <c r="Q377" t="n">
        <v>596.6799999999999</v>
      </c>
      <c r="R377" t="n">
        <v>36.27</v>
      </c>
      <c r="S377" t="n">
        <v>26.8</v>
      </c>
      <c r="T377" t="n">
        <v>4748.44</v>
      </c>
      <c r="U377" t="n">
        <v>0.74</v>
      </c>
      <c r="V377" t="n">
        <v>0.9399999999999999</v>
      </c>
      <c r="W377" t="n">
        <v>0.15</v>
      </c>
      <c r="X377" t="n">
        <v>0.31</v>
      </c>
      <c r="Y377" t="n">
        <v>1</v>
      </c>
      <c r="Z377" t="n">
        <v>10</v>
      </c>
    </row>
    <row r="378">
      <c r="A378" t="n">
        <v>0</v>
      </c>
      <c r="B378" t="n">
        <v>105</v>
      </c>
      <c r="C378" t="inlineStr">
        <is>
          <t xml:space="preserve">CONCLUIDO	</t>
        </is>
      </c>
      <c r="D378" t="n">
        <v>6.0098</v>
      </c>
      <c r="E378" t="n">
        <v>16.64</v>
      </c>
      <c r="F378" t="n">
        <v>9.94</v>
      </c>
      <c r="G378" t="n">
        <v>5.85</v>
      </c>
      <c r="H378" t="n">
        <v>0.09</v>
      </c>
      <c r="I378" t="n">
        <v>102</v>
      </c>
      <c r="J378" t="n">
        <v>204</v>
      </c>
      <c r="K378" t="n">
        <v>55.27</v>
      </c>
      <c r="L378" t="n">
        <v>1</v>
      </c>
      <c r="M378" t="n">
        <v>100</v>
      </c>
      <c r="N378" t="n">
        <v>42.72</v>
      </c>
      <c r="O378" t="n">
        <v>25393.6</v>
      </c>
      <c r="P378" t="n">
        <v>140.68</v>
      </c>
      <c r="Q378" t="n">
        <v>596.86</v>
      </c>
      <c r="R378" t="n">
        <v>92.42</v>
      </c>
      <c r="S378" t="n">
        <v>26.8</v>
      </c>
      <c r="T378" t="n">
        <v>32388.23</v>
      </c>
      <c r="U378" t="n">
        <v>0.29</v>
      </c>
      <c r="V378" t="n">
        <v>0.77</v>
      </c>
      <c r="W378" t="n">
        <v>0.27</v>
      </c>
      <c r="X378" t="n">
        <v>2.08</v>
      </c>
      <c r="Y378" t="n">
        <v>1</v>
      </c>
      <c r="Z378" t="n">
        <v>10</v>
      </c>
    </row>
    <row r="379">
      <c r="A379" t="n">
        <v>1</v>
      </c>
      <c r="B379" t="n">
        <v>105</v>
      </c>
      <c r="C379" t="inlineStr">
        <is>
          <t xml:space="preserve">CONCLUIDO	</t>
        </is>
      </c>
      <c r="D379" t="n">
        <v>6.6295</v>
      </c>
      <c r="E379" t="n">
        <v>15.08</v>
      </c>
      <c r="F379" t="n">
        <v>9.4</v>
      </c>
      <c r="G379" t="n">
        <v>7.32</v>
      </c>
      <c r="H379" t="n">
        <v>0.11</v>
      </c>
      <c r="I379" t="n">
        <v>77</v>
      </c>
      <c r="J379" t="n">
        <v>204.39</v>
      </c>
      <c r="K379" t="n">
        <v>55.27</v>
      </c>
      <c r="L379" t="n">
        <v>1.25</v>
      </c>
      <c r="M379" t="n">
        <v>75</v>
      </c>
      <c r="N379" t="n">
        <v>42.87</v>
      </c>
      <c r="O379" t="n">
        <v>25442.42</v>
      </c>
      <c r="P379" t="n">
        <v>132.37</v>
      </c>
      <c r="Q379" t="n">
        <v>596.8</v>
      </c>
      <c r="R379" t="n">
        <v>75.39</v>
      </c>
      <c r="S379" t="n">
        <v>26.8</v>
      </c>
      <c r="T379" t="n">
        <v>23997.85</v>
      </c>
      <c r="U379" t="n">
        <v>0.36</v>
      </c>
      <c r="V379" t="n">
        <v>0.82</v>
      </c>
      <c r="W379" t="n">
        <v>0.23</v>
      </c>
      <c r="X379" t="n">
        <v>1.54</v>
      </c>
      <c r="Y379" t="n">
        <v>1</v>
      </c>
      <c r="Z379" t="n">
        <v>10</v>
      </c>
    </row>
    <row r="380">
      <c r="A380" t="n">
        <v>2</v>
      </c>
      <c r="B380" t="n">
        <v>105</v>
      </c>
      <c r="C380" t="inlineStr">
        <is>
          <t xml:space="preserve">CONCLUIDO	</t>
        </is>
      </c>
      <c r="D380" t="n">
        <v>7.0548</v>
      </c>
      <c r="E380" t="n">
        <v>14.17</v>
      </c>
      <c r="F380" t="n">
        <v>9.1</v>
      </c>
      <c r="G380" t="n">
        <v>8.800000000000001</v>
      </c>
      <c r="H380" t="n">
        <v>0.13</v>
      </c>
      <c r="I380" t="n">
        <v>62</v>
      </c>
      <c r="J380" t="n">
        <v>204.79</v>
      </c>
      <c r="K380" t="n">
        <v>55.27</v>
      </c>
      <c r="L380" t="n">
        <v>1.5</v>
      </c>
      <c r="M380" t="n">
        <v>60</v>
      </c>
      <c r="N380" t="n">
        <v>43.02</v>
      </c>
      <c r="O380" t="n">
        <v>25491.3</v>
      </c>
      <c r="P380" t="n">
        <v>127.47</v>
      </c>
      <c r="Q380" t="n">
        <v>596.8099999999999</v>
      </c>
      <c r="R380" t="n">
        <v>65.91</v>
      </c>
      <c r="S380" t="n">
        <v>26.8</v>
      </c>
      <c r="T380" t="n">
        <v>19333.64</v>
      </c>
      <c r="U380" t="n">
        <v>0.41</v>
      </c>
      <c r="V380" t="n">
        <v>0.84</v>
      </c>
      <c r="W380" t="n">
        <v>0.21</v>
      </c>
      <c r="X380" t="n">
        <v>1.24</v>
      </c>
      <c r="Y380" t="n">
        <v>1</v>
      </c>
      <c r="Z380" t="n">
        <v>10</v>
      </c>
    </row>
    <row r="381">
      <c r="A381" t="n">
        <v>3</v>
      </c>
      <c r="B381" t="n">
        <v>105</v>
      </c>
      <c r="C381" t="inlineStr">
        <is>
          <t xml:space="preserve">CONCLUIDO	</t>
        </is>
      </c>
      <c r="D381" t="n">
        <v>7.3819</v>
      </c>
      <c r="E381" t="n">
        <v>13.55</v>
      </c>
      <c r="F381" t="n">
        <v>8.869999999999999</v>
      </c>
      <c r="G381" t="n">
        <v>10.24</v>
      </c>
      <c r="H381" t="n">
        <v>0.15</v>
      </c>
      <c r="I381" t="n">
        <v>52</v>
      </c>
      <c r="J381" t="n">
        <v>205.18</v>
      </c>
      <c r="K381" t="n">
        <v>55.27</v>
      </c>
      <c r="L381" t="n">
        <v>1.75</v>
      </c>
      <c r="M381" t="n">
        <v>50</v>
      </c>
      <c r="N381" t="n">
        <v>43.16</v>
      </c>
      <c r="O381" t="n">
        <v>25540.22</v>
      </c>
      <c r="P381" t="n">
        <v>123.77</v>
      </c>
      <c r="Q381" t="n">
        <v>596.7</v>
      </c>
      <c r="R381" t="n">
        <v>59.03</v>
      </c>
      <c r="S381" t="n">
        <v>26.8</v>
      </c>
      <c r="T381" t="n">
        <v>15940.92</v>
      </c>
      <c r="U381" t="n">
        <v>0.45</v>
      </c>
      <c r="V381" t="n">
        <v>0.87</v>
      </c>
      <c r="W381" t="n">
        <v>0.19</v>
      </c>
      <c r="X381" t="n">
        <v>1.02</v>
      </c>
      <c r="Y381" t="n">
        <v>1</v>
      </c>
      <c r="Z381" t="n">
        <v>10</v>
      </c>
    </row>
    <row r="382">
      <c r="A382" t="n">
        <v>4</v>
      </c>
      <c r="B382" t="n">
        <v>105</v>
      </c>
      <c r="C382" t="inlineStr">
        <is>
          <t xml:space="preserve">CONCLUIDO	</t>
        </is>
      </c>
      <c r="D382" t="n">
        <v>7.6218</v>
      </c>
      <c r="E382" t="n">
        <v>13.12</v>
      </c>
      <c r="F382" t="n">
        <v>8.73</v>
      </c>
      <c r="G382" t="n">
        <v>11.64</v>
      </c>
      <c r="H382" t="n">
        <v>0.17</v>
      </c>
      <c r="I382" t="n">
        <v>45</v>
      </c>
      <c r="J382" t="n">
        <v>205.58</v>
      </c>
      <c r="K382" t="n">
        <v>55.27</v>
      </c>
      <c r="L382" t="n">
        <v>2</v>
      </c>
      <c r="M382" t="n">
        <v>43</v>
      </c>
      <c r="N382" t="n">
        <v>43.31</v>
      </c>
      <c r="O382" t="n">
        <v>25589.2</v>
      </c>
      <c r="P382" t="n">
        <v>121.15</v>
      </c>
      <c r="Q382" t="n">
        <v>596.72</v>
      </c>
      <c r="R382" t="n">
        <v>54.53</v>
      </c>
      <c r="S382" t="n">
        <v>26.8</v>
      </c>
      <c r="T382" t="n">
        <v>13726.86</v>
      </c>
      <c r="U382" t="n">
        <v>0.49</v>
      </c>
      <c r="V382" t="n">
        <v>0.88</v>
      </c>
      <c r="W382" t="n">
        <v>0.18</v>
      </c>
      <c r="X382" t="n">
        <v>0.88</v>
      </c>
      <c r="Y382" t="n">
        <v>1</v>
      </c>
      <c r="Z382" t="n">
        <v>10</v>
      </c>
    </row>
    <row r="383">
      <c r="A383" t="n">
        <v>5</v>
      </c>
      <c r="B383" t="n">
        <v>105</v>
      </c>
      <c r="C383" t="inlineStr">
        <is>
          <t xml:space="preserve">CONCLUIDO	</t>
        </is>
      </c>
      <c r="D383" t="n">
        <v>7.8565</v>
      </c>
      <c r="E383" t="n">
        <v>12.73</v>
      </c>
      <c r="F383" t="n">
        <v>8.58</v>
      </c>
      <c r="G383" t="n">
        <v>13.2</v>
      </c>
      <c r="H383" t="n">
        <v>0.19</v>
      </c>
      <c r="I383" t="n">
        <v>39</v>
      </c>
      <c r="J383" t="n">
        <v>205.98</v>
      </c>
      <c r="K383" t="n">
        <v>55.27</v>
      </c>
      <c r="L383" t="n">
        <v>2.25</v>
      </c>
      <c r="M383" t="n">
        <v>37</v>
      </c>
      <c r="N383" t="n">
        <v>43.46</v>
      </c>
      <c r="O383" t="n">
        <v>25638.22</v>
      </c>
      <c r="P383" t="n">
        <v>118.48</v>
      </c>
      <c r="Q383" t="n">
        <v>596.74</v>
      </c>
      <c r="R383" t="n">
        <v>49.64</v>
      </c>
      <c r="S383" t="n">
        <v>26.8</v>
      </c>
      <c r="T383" t="n">
        <v>11314.31</v>
      </c>
      <c r="U383" t="n">
        <v>0.54</v>
      </c>
      <c r="V383" t="n">
        <v>0.89</v>
      </c>
      <c r="W383" t="n">
        <v>0.17</v>
      </c>
      <c r="X383" t="n">
        <v>0.73</v>
      </c>
      <c r="Y383" t="n">
        <v>1</v>
      </c>
      <c r="Z383" t="n">
        <v>10</v>
      </c>
    </row>
    <row r="384">
      <c r="A384" t="n">
        <v>6</v>
      </c>
      <c r="B384" t="n">
        <v>105</v>
      </c>
      <c r="C384" t="inlineStr">
        <is>
          <t xml:space="preserve">CONCLUIDO	</t>
        </is>
      </c>
      <c r="D384" t="n">
        <v>8.001099999999999</v>
      </c>
      <c r="E384" t="n">
        <v>12.5</v>
      </c>
      <c r="F384" t="n">
        <v>8.51</v>
      </c>
      <c r="G384" t="n">
        <v>14.6</v>
      </c>
      <c r="H384" t="n">
        <v>0.22</v>
      </c>
      <c r="I384" t="n">
        <v>35</v>
      </c>
      <c r="J384" t="n">
        <v>206.38</v>
      </c>
      <c r="K384" t="n">
        <v>55.27</v>
      </c>
      <c r="L384" t="n">
        <v>2.5</v>
      </c>
      <c r="M384" t="n">
        <v>33</v>
      </c>
      <c r="N384" t="n">
        <v>43.6</v>
      </c>
      <c r="O384" t="n">
        <v>25687.3</v>
      </c>
      <c r="P384" t="n">
        <v>116.97</v>
      </c>
      <c r="Q384" t="n">
        <v>596.6799999999999</v>
      </c>
      <c r="R384" t="n">
        <v>48.47</v>
      </c>
      <c r="S384" t="n">
        <v>26.8</v>
      </c>
      <c r="T384" t="n">
        <v>10749.46</v>
      </c>
      <c r="U384" t="n">
        <v>0.55</v>
      </c>
      <c r="V384" t="n">
        <v>0.9</v>
      </c>
      <c r="W384" t="n">
        <v>0.14</v>
      </c>
      <c r="X384" t="n">
        <v>0.66</v>
      </c>
      <c r="Y384" t="n">
        <v>1</v>
      </c>
      <c r="Z384" t="n">
        <v>10</v>
      </c>
    </row>
    <row r="385">
      <c r="A385" t="n">
        <v>7</v>
      </c>
      <c r="B385" t="n">
        <v>105</v>
      </c>
      <c r="C385" t="inlineStr">
        <is>
          <t xml:space="preserve">CONCLUIDO	</t>
        </is>
      </c>
      <c r="D385" t="n">
        <v>8.088100000000001</v>
      </c>
      <c r="E385" t="n">
        <v>12.36</v>
      </c>
      <c r="F385" t="n">
        <v>8.5</v>
      </c>
      <c r="G385" t="n">
        <v>15.94</v>
      </c>
      <c r="H385" t="n">
        <v>0.24</v>
      </c>
      <c r="I385" t="n">
        <v>32</v>
      </c>
      <c r="J385" t="n">
        <v>206.78</v>
      </c>
      <c r="K385" t="n">
        <v>55.27</v>
      </c>
      <c r="L385" t="n">
        <v>2.75</v>
      </c>
      <c r="M385" t="n">
        <v>30</v>
      </c>
      <c r="N385" t="n">
        <v>43.75</v>
      </c>
      <c r="O385" t="n">
        <v>25736.42</v>
      </c>
      <c r="P385" t="n">
        <v>116.19</v>
      </c>
      <c r="Q385" t="n">
        <v>596.67</v>
      </c>
      <c r="R385" t="n">
        <v>47.67</v>
      </c>
      <c r="S385" t="n">
        <v>26.8</v>
      </c>
      <c r="T385" t="n">
        <v>10365.01</v>
      </c>
      <c r="U385" t="n">
        <v>0.5600000000000001</v>
      </c>
      <c r="V385" t="n">
        <v>0.9</v>
      </c>
      <c r="W385" t="n">
        <v>0.16</v>
      </c>
      <c r="X385" t="n">
        <v>0.65</v>
      </c>
      <c r="Y385" t="n">
        <v>1</v>
      </c>
      <c r="Z385" t="n">
        <v>10</v>
      </c>
    </row>
    <row r="386">
      <c r="A386" t="n">
        <v>8</v>
      </c>
      <c r="B386" t="n">
        <v>105</v>
      </c>
      <c r="C386" t="inlineStr">
        <is>
          <t xml:space="preserve">CONCLUIDO	</t>
        </is>
      </c>
      <c r="D386" t="n">
        <v>8.213699999999999</v>
      </c>
      <c r="E386" t="n">
        <v>12.17</v>
      </c>
      <c r="F386" t="n">
        <v>8.43</v>
      </c>
      <c r="G386" t="n">
        <v>17.45</v>
      </c>
      <c r="H386" t="n">
        <v>0.26</v>
      </c>
      <c r="I386" t="n">
        <v>29</v>
      </c>
      <c r="J386" t="n">
        <v>207.17</v>
      </c>
      <c r="K386" t="n">
        <v>55.27</v>
      </c>
      <c r="L386" t="n">
        <v>3</v>
      </c>
      <c r="M386" t="n">
        <v>27</v>
      </c>
      <c r="N386" t="n">
        <v>43.9</v>
      </c>
      <c r="O386" t="n">
        <v>25785.6</v>
      </c>
      <c r="P386" t="n">
        <v>114.76</v>
      </c>
      <c r="Q386" t="n">
        <v>596.7</v>
      </c>
      <c r="R386" t="n">
        <v>45.41</v>
      </c>
      <c r="S386" t="n">
        <v>26.8</v>
      </c>
      <c r="T386" t="n">
        <v>9247.049999999999</v>
      </c>
      <c r="U386" t="n">
        <v>0.59</v>
      </c>
      <c r="V386" t="n">
        <v>0.91</v>
      </c>
      <c r="W386" t="n">
        <v>0.15</v>
      </c>
      <c r="X386" t="n">
        <v>0.58</v>
      </c>
      <c r="Y386" t="n">
        <v>1</v>
      </c>
      <c r="Z386" t="n">
        <v>10</v>
      </c>
    </row>
    <row r="387">
      <c r="A387" t="n">
        <v>9</v>
      </c>
      <c r="B387" t="n">
        <v>105</v>
      </c>
      <c r="C387" t="inlineStr">
        <is>
          <t xml:space="preserve">CONCLUIDO	</t>
        </is>
      </c>
      <c r="D387" t="n">
        <v>8.3482</v>
      </c>
      <c r="E387" t="n">
        <v>11.98</v>
      </c>
      <c r="F387" t="n">
        <v>8.359999999999999</v>
      </c>
      <c r="G387" t="n">
        <v>19.29</v>
      </c>
      <c r="H387" t="n">
        <v>0.28</v>
      </c>
      <c r="I387" t="n">
        <v>26</v>
      </c>
      <c r="J387" t="n">
        <v>207.57</v>
      </c>
      <c r="K387" t="n">
        <v>55.27</v>
      </c>
      <c r="L387" t="n">
        <v>3.25</v>
      </c>
      <c r="M387" t="n">
        <v>24</v>
      </c>
      <c r="N387" t="n">
        <v>44.05</v>
      </c>
      <c r="O387" t="n">
        <v>25834.83</v>
      </c>
      <c r="P387" t="n">
        <v>113.05</v>
      </c>
      <c r="Q387" t="n">
        <v>596.6900000000001</v>
      </c>
      <c r="R387" t="n">
        <v>43.13</v>
      </c>
      <c r="S387" t="n">
        <v>26.8</v>
      </c>
      <c r="T387" t="n">
        <v>8122.27</v>
      </c>
      <c r="U387" t="n">
        <v>0.62</v>
      </c>
      <c r="V387" t="n">
        <v>0.92</v>
      </c>
      <c r="W387" t="n">
        <v>0.15</v>
      </c>
      <c r="X387" t="n">
        <v>0.51</v>
      </c>
      <c r="Y387" t="n">
        <v>1</v>
      </c>
      <c r="Z387" t="n">
        <v>10</v>
      </c>
    </row>
    <row r="388">
      <c r="A388" t="n">
        <v>10</v>
      </c>
      <c r="B388" t="n">
        <v>105</v>
      </c>
      <c r="C388" t="inlineStr">
        <is>
          <t xml:space="preserve">CONCLUIDO	</t>
        </is>
      </c>
      <c r="D388" t="n">
        <v>8.434900000000001</v>
      </c>
      <c r="E388" t="n">
        <v>11.86</v>
      </c>
      <c r="F388" t="n">
        <v>8.32</v>
      </c>
      <c r="G388" t="n">
        <v>20.79</v>
      </c>
      <c r="H388" t="n">
        <v>0.3</v>
      </c>
      <c r="I388" t="n">
        <v>24</v>
      </c>
      <c r="J388" t="n">
        <v>207.97</v>
      </c>
      <c r="K388" t="n">
        <v>55.27</v>
      </c>
      <c r="L388" t="n">
        <v>3.5</v>
      </c>
      <c r="M388" t="n">
        <v>22</v>
      </c>
      <c r="N388" t="n">
        <v>44.2</v>
      </c>
      <c r="O388" t="n">
        <v>25884.1</v>
      </c>
      <c r="P388" t="n">
        <v>112.11</v>
      </c>
      <c r="Q388" t="n">
        <v>596.61</v>
      </c>
      <c r="R388" t="n">
        <v>41.75</v>
      </c>
      <c r="S388" t="n">
        <v>26.8</v>
      </c>
      <c r="T388" t="n">
        <v>7443.8</v>
      </c>
      <c r="U388" t="n">
        <v>0.64</v>
      </c>
      <c r="V388" t="n">
        <v>0.92</v>
      </c>
      <c r="W388" t="n">
        <v>0.15</v>
      </c>
      <c r="X388" t="n">
        <v>0.46</v>
      </c>
      <c r="Y388" t="n">
        <v>1</v>
      </c>
      <c r="Z388" t="n">
        <v>10</v>
      </c>
    </row>
    <row r="389">
      <c r="A389" t="n">
        <v>11</v>
      </c>
      <c r="B389" t="n">
        <v>105</v>
      </c>
      <c r="C389" t="inlineStr">
        <is>
          <t xml:space="preserve">CONCLUIDO	</t>
        </is>
      </c>
      <c r="D389" t="n">
        <v>8.4794</v>
      </c>
      <c r="E389" t="n">
        <v>11.79</v>
      </c>
      <c r="F389" t="n">
        <v>8.300000000000001</v>
      </c>
      <c r="G389" t="n">
        <v>21.64</v>
      </c>
      <c r="H389" t="n">
        <v>0.32</v>
      </c>
      <c r="I389" t="n">
        <v>23</v>
      </c>
      <c r="J389" t="n">
        <v>208.37</v>
      </c>
      <c r="K389" t="n">
        <v>55.27</v>
      </c>
      <c r="L389" t="n">
        <v>3.75</v>
      </c>
      <c r="M389" t="n">
        <v>21</v>
      </c>
      <c r="N389" t="n">
        <v>44.35</v>
      </c>
      <c r="O389" t="n">
        <v>25933.43</v>
      </c>
      <c r="P389" t="n">
        <v>111</v>
      </c>
      <c r="Q389" t="n">
        <v>596.63</v>
      </c>
      <c r="R389" t="n">
        <v>41.21</v>
      </c>
      <c r="S389" t="n">
        <v>26.8</v>
      </c>
      <c r="T389" t="n">
        <v>7180.24</v>
      </c>
      <c r="U389" t="n">
        <v>0.65</v>
      </c>
      <c r="V389" t="n">
        <v>0.93</v>
      </c>
      <c r="W389" t="n">
        <v>0.14</v>
      </c>
      <c r="X389" t="n">
        <v>0.44</v>
      </c>
      <c r="Y389" t="n">
        <v>1</v>
      </c>
      <c r="Z389" t="n">
        <v>10</v>
      </c>
    </row>
    <row r="390">
      <c r="A390" t="n">
        <v>12</v>
      </c>
      <c r="B390" t="n">
        <v>105</v>
      </c>
      <c r="C390" t="inlineStr">
        <is>
          <t xml:space="preserve">CONCLUIDO	</t>
        </is>
      </c>
      <c r="D390" t="n">
        <v>8.5663</v>
      </c>
      <c r="E390" t="n">
        <v>11.67</v>
      </c>
      <c r="F390" t="n">
        <v>8.26</v>
      </c>
      <c r="G390" t="n">
        <v>23.59</v>
      </c>
      <c r="H390" t="n">
        <v>0.34</v>
      </c>
      <c r="I390" t="n">
        <v>21</v>
      </c>
      <c r="J390" t="n">
        <v>208.77</v>
      </c>
      <c r="K390" t="n">
        <v>55.27</v>
      </c>
      <c r="L390" t="n">
        <v>4</v>
      </c>
      <c r="M390" t="n">
        <v>19</v>
      </c>
      <c r="N390" t="n">
        <v>44.5</v>
      </c>
      <c r="O390" t="n">
        <v>25982.82</v>
      </c>
      <c r="P390" t="n">
        <v>110.02</v>
      </c>
      <c r="Q390" t="n">
        <v>596.65</v>
      </c>
      <c r="R390" t="n">
        <v>39.88</v>
      </c>
      <c r="S390" t="n">
        <v>26.8</v>
      </c>
      <c r="T390" t="n">
        <v>6520.96</v>
      </c>
      <c r="U390" t="n">
        <v>0.67</v>
      </c>
      <c r="V390" t="n">
        <v>0.93</v>
      </c>
      <c r="W390" t="n">
        <v>0.14</v>
      </c>
      <c r="X390" t="n">
        <v>0.4</v>
      </c>
      <c r="Y390" t="n">
        <v>1</v>
      </c>
      <c r="Z390" t="n">
        <v>10</v>
      </c>
    </row>
    <row r="391">
      <c r="A391" t="n">
        <v>13</v>
      </c>
      <c r="B391" t="n">
        <v>105</v>
      </c>
      <c r="C391" t="inlineStr">
        <is>
          <t xml:space="preserve">CONCLUIDO	</t>
        </is>
      </c>
      <c r="D391" t="n">
        <v>8.619</v>
      </c>
      <c r="E391" t="n">
        <v>11.6</v>
      </c>
      <c r="F391" t="n">
        <v>8.23</v>
      </c>
      <c r="G391" t="n">
        <v>24.68</v>
      </c>
      <c r="H391" t="n">
        <v>0.36</v>
      </c>
      <c r="I391" t="n">
        <v>20</v>
      </c>
      <c r="J391" t="n">
        <v>209.17</v>
      </c>
      <c r="K391" t="n">
        <v>55.27</v>
      </c>
      <c r="L391" t="n">
        <v>4.25</v>
      </c>
      <c r="M391" t="n">
        <v>18</v>
      </c>
      <c r="N391" t="n">
        <v>44.65</v>
      </c>
      <c r="O391" t="n">
        <v>26032.25</v>
      </c>
      <c r="P391" t="n">
        <v>108.94</v>
      </c>
      <c r="Q391" t="n">
        <v>596.63</v>
      </c>
      <c r="R391" t="n">
        <v>38.94</v>
      </c>
      <c r="S391" t="n">
        <v>26.8</v>
      </c>
      <c r="T391" t="n">
        <v>6060.31</v>
      </c>
      <c r="U391" t="n">
        <v>0.6899999999999999</v>
      </c>
      <c r="V391" t="n">
        <v>0.93</v>
      </c>
      <c r="W391" t="n">
        <v>0.14</v>
      </c>
      <c r="X391" t="n">
        <v>0.37</v>
      </c>
      <c r="Y391" t="n">
        <v>1</v>
      </c>
      <c r="Z391" t="n">
        <v>10</v>
      </c>
    </row>
    <row r="392">
      <c r="A392" t="n">
        <v>14</v>
      </c>
      <c r="B392" t="n">
        <v>105</v>
      </c>
      <c r="C392" t="inlineStr">
        <is>
          <t xml:space="preserve">CONCLUIDO	</t>
        </is>
      </c>
      <c r="D392" t="n">
        <v>8.767899999999999</v>
      </c>
      <c r="E392" t="n">
        <v>11.41</v>
      </c>
      <c r="F392" t="n">
        <v>8.109999999999999</v>
      </c>
      <c r="G392" t="n">
        <v>27.04</v>
      </c>
      <c r="H392" t="n">
        <v>0.38</v>
      </c>
      <c r="I392" t="n">
        <v>18</v>
      </c>
      <c r="J392" t="n">
        <v>209.58</v>
      </c>
      <c r="K392" t="n">
        <v>55.27</v>
      </c>
      <c r="L392" t="n">
        <v>4.5</v>
      </c>
      <c r="M392" t="n">
        <v>16</v>
      </c>
      <c r="N392" t="n">
        <v>44.8</v>
      </c>
      <c r="O392" t="n">
        <v>26081.73</v>
      </c>
      <c r="P392" t="n">
        <v>106.42</v>
      </c>
      <c r="Q392" t="n">
        <v>596.6900000000001</v>
      </c>
      <c r="R392" t="n">
        <v>34.98</v>
      </c>
      <c r="S392" t="n">
        <v>26.8</v>
      </c>
      <c r="T392" t="n">
        <v>4086.71</v>
      </c>
      <c r="U392" t="n">
        <v>0.77</v>
      </c>
      <c r="V392" t="n">
        <v>0.95</v>
      </c>
      <c r="W392" t="n">
        <v>0.13</v>
      </c>
      <c r="X392" t="n">
        <v>0.26</v>
      </c>
      <c r="Y392" t="n">
        <v>1</v>
      </c>
      <c r="Z392" t="n">
        <v>10</v>
      </c>
    </row>
    <row r="393">
      <c r="A393" t="n">
        <v>15</v>
      </c>
      <c r="B393" t="n">
        <v>105</v>
      </c>
      <c r="C393" t="inlineStr">
        <is>
          <t xml:space="preserve">CONCLUIDO	</t>
        </is>
      </c>
      <c r="D393" t="n">
        <v>8.692500000000001</v>
      </c>
      <c r="E393" t="n">
        <v>11.5</v>
      </c>
      <c r="F393" t="n">
        <v>8.210000000000001</v>
      </c>
      <c r="G393" t="n">
        <v>27.36</v>
      </c>
      <c r="H393" t="n">
        <v>0.4</v>
      </c>
      <c r="I393" t="n">
        <v>18</v>
      </c>
      <c r="J393" t="n">
        <v>209.98</v>
      </c>
      <c r="K393" t="n">
        <v>55.27</v>
      </c>
      <c r="L393" t="n">
        <v>4.75</v>
      </c>
      <c r="M393" t="n">
        <v>16</v>
      </c>
      <c r="N393" t="n">
        <v>44.95</v>
      </c>
      <c r="O393" t="n">
        <v>26131.27</v>
      </c>
      <c r="P393" t="n">
        <v>107.58</v>
      </c>
      <c r="Q393" t="n">
        <v>596.62</v>
      </c>
      <c r="R393" t="n">
        <v>38.56</v>
      </c>
      <c r="S393" t="n">
        <v>26.8</v>
      </c>
      <c r="T393" t="n">
        <v>5875.51</v>
      </c>
      <c r="U393" t="n">
        <v>0.7</v>
      </c>
      <c r="V393" t="n">
        <v>0.93</v>
      </c>
      <c r="W393" t="n">
        <v>0.13</v>
      </c>
      <c r="X393" t="n">
        <v>0.36</v>
      </c>
      <c r="Y393" t="n">
        <v>1</v>
      </c>
      <c r="Z393" t="n">
        <v>10</v>
      </c>
    </row>
    <row r="394">
      <c r="A394" t="n">
        <v>16</v>
      </c>
      <c r="B394" t="n">
        <v>105</v>
      </c>
      <c r="C394" t="inlineStr">
        <is>
          <t xml:space="preserve">CONCLUIDO	</t>
        </is>
      </c>
      <c r="D394" t="n">
        <v>8.7387</v>
      </c>
      <c r="E394" t="n">
        <v>11.44</v>
      </c>
      <c r="F394" t="n">
        <v>8.19</v>
      </c>
      <c r="G394" t="n">
        <v>28.9</v>
      </c>
      <c r="H394" t="n">
        <v>0.42</v>
      </c>
      <c r="I394" t="n">
        <v>17</v>
      </c>
      <c r="J394" t="n">
        <v>210.38</v>
      </c>
      <c r="K394" t="n">
        <v>55.27</v>
      </c>
      <c r="L394" t="n">
        <v>5</v>
      </c>
      <c r="M394" t="n">
        <v>15</v>
      </c>
      <c r="N394" t="n">
        <v>45.11</v>
      </c>
      <c r="O394" t="n">
        <v>26180.86</v>
      </c>
      <c r="P394" t="n">
        <v>106.67</v>
      </c>
      <c r="Q394" t="n">
        <v>596.71</v>
      </c>
      <c r="R394" t="n">
        <v>37.74</v>
      </c>
      <c r="S394" t="n">
        <v>26.8</v>
      </c>
      <c r="T394" t="n">
        <v>5472.47</v>
      </c>
      <c r="U394" t="n">
        <v>0.71</v>
      </c>
      <c r="V394" t="n">
        <v>0.9399999999999999</v>
      </c>
      <c r="W394" t="n">
        <v>0.14</v>
      </c>
      <c r="X394" t="n">
        <v>0.34</v>
      </c>
      <c r="Y394" t="n">
        <v>1</v>
      </c>
      <c r="Z394" t="n">
        <v>10</v>
      </c>
    </row>
    <row r="395">
      <c r="A395" t="n">
        <v>17</v>
      </c>
      <c r="B395" t="n">
        <v>105</v>
      </c>
      <c r="C395" t="inlineStr">
        <is>
          <t xml:space="preserve">CONCLUIDO	</t>
        </is>
      </c>
      <c r="D395" t="n">
        <v>8.786300000000001</v>
      </c>
      <c r="E395" t="n">
        <v>11.38</v>
      </c>
      <c r="F395" t="n">
        <v>8.17</v>
      </c>
      <c r="G395" t="n">
        <v>30.63</v>
      </c>
      <c r="H395" t="n">
        <v>0.44</v>
      </c>
      <c r="I395" t="n">
        <v>16</v>
      </c>
      <c r="J395" t="n">
        <v>210.78</v>
      </c>
      <c r="K395" t="n">
        <v>55.27</v>
      </c>
      <c r="L395" t="n">
        <v>5.25</v>
      </c>
      <c r="M395" t="n">
        <v>14</v>
      </c>
      <c r="N395" t="n">
        <v>45.26</v>
      </c>
      <c r="O395" t="n">
        <v>26230.5</v>
      </c>
      <c r="P395" t="n">
        <v>105.83</v>
      </c>
      <c r="Q395" t="n">
        <v>596.6799999999999</v>
      </c>
      <c r="R395" t="n">
        <v>37.17</v>
      </c>
      <c r="S395" t="n">
        <v>26.8</v>
      </c>
      <c r="T395" t="n">
        <v>5190.68</v>
      </c>
      <c r="U395" t="n">
        <v>0.72</v>
      </c>
      <c r="V395" t="n">
        <v>0.9399999999999999</v>
      </c>
      <c r="W395" t="n">
        <v>0.13</v>
      </c>
      <c r="X395" t="n">
        <v>0.31</v>
      </c>
      <c r="Y395" t="n">
        <v>1</v>
      </c>
      <c r="Z395" t="n">
        <v>10</v>
      </c>
    </row>
    <row r="396">
      <c r="A396" t="n">
        <v>18</v>
      </c>
      <c r="B396" t="n">
        <v>105</v>
      </c>
      <c r="C396" t="inlineStr">
        <is>
          <t xml:space="preserve">CONCLUIDO	</t>
        </is>
      </c>
      <c r="D396" t="n">
        <v>8.8413</v>
      </c>
      <c r="E396" t="n">
        <v>11.31</v>
      </c>
      <c r="F396" t="n">
        <v>8.140000000000001</v>
      </c>
      <c r="G396" t="n">
        <v>32.55</v>
      </c>
      <c r="H396" t="n">
        <v>0.46</v>
      </c>
      <c r="I396" t="n">
        <v>15</v>
      </c>
      <c r="J396" t="n">
        <v>211.18</v>
      </c>
      <c r="K396" t="n">
        <v>55.27</v>
      </c>
      <c r="L396" t="n">
        <v>5.5</v>
      </c>
      <c r="M396" t="n">
        <v>13</v>
      </c>
      <c r="N396" t="n">
        <v>45.41</v>
      </c>
      <c r="O396" t="n">
        <v>26280.2</v>
      </c>
      <c r="P396" t="n">
        <v>104.85</v>
      </c>
      <c r="Q396" t="n">
        <v>596.62</v>
      </c>
      <c r="R396" t="n">
        <v>36.08</v>
      </c>
      <c r="S396" t="n">
        <v>26.8</v>
      </c>
      <c r="T396" t="n">
        <v>4652.49</v>
      </c>
      <c r="U396" t="n">
        <v>0.74</v>
      </c>
      <c r="V396" t="n">
        <v>0.9399999999999999</v>
      </c>
      <c r="W396" t="n">
        <v>0.13</v>
      </c>
      <c r="X396" t="n">
        <v>0.28</v>
      </c>
      <c r="Y396" t="n">
        <v>1</v>
      </c>
      <c r="Z396" t="n">
        <v>10</v>
      </c>
    </row>
    <row r="397">
      <c r="A397" t="n">
        <v>19</v>
      </c>
      <c r="B397" t="n">
        <v>105</v>
      </c>
      <c r="C397" t="inlineStr">
        <is>
          <t xml:space="preserve">CONCLUIDO	</t>
        </is>
      </c>
      <c r="D397" t="n">
        <v>8.891999999999999</v>
      </c>
      <c r="E397" t="n">
        <v>11.25</v>
      </c>
      <c r="F397" t="n">
        <v>8.109999999999999</v>
      </c>
      <c r="G397" t="n">
        <v>34.77</v>
      </c>
      <c r="H397" t="n">
        <v>0.48</v>
      </c>
      <c r="I397" t="n">
        <v>14</v>
      </c>
      <c r="J397" t="n">
        <v>211.59</v>
      </c>
      <c r="K397" t="n">
        <v>55.27</v>
      </c>
      <c r="L397" t="n">
        <v>5.75</v>
      </c>
      <c r="M397" t="n">
        <v>12</v>
      </c>
      <c r="N397" t="n">
        <v>45.57</v>
      </c>
      <c r="O397" t="n">
        <v>26329.94</v>
      </c>
      <c r="P397" t="n">
        <v>103.82</v>
      </c>
      <c r="Q397" t="n">
        <v>596.62</v>
      </c>
      <c r="R397" t="n">
        <v>35.27</v>
      </c>
      <c r="S397" t="n">
        <v>26.8</v>
      </c>
      <c r="T397" t="n">
        <v>4254.21</v>
      </c>
      <c r="U397" t="n">
        <v>0.76</v>
      </c>
      <c r="V397" t="n">
        <v>0.95</v>
      </c>
      <c r="W397" t="n">
        <v>0.13</v>
      </c>
      <c r="X397" t="n">
        <v>0.26</v>
      </c>
      <c r="Y397" t="n">
        <v>1</v>
      </c>
      <c r="Z397" t="n">
        <v>10</v>
      </c>
    </row>
    <row r="398">
      <c r="A398" t="n">
        <v>20</v>
      </c>
      <c r="B398" t="n">
        <v>105</v>
      </c>
      <c r="C398" t="inlineStr">
        <is>
          <t xml:space="preserve">CONCLUIDO	</t>
        </is>
      </c>
      <c r="D398" t="n">
        <v>8.892200000000001</v>
      </c>
      <c r="E398" t="n">
        <v>11.25</v>
      </c>
      <c r="F398" t="n">
        <v>8.109999999999999</v>
      </c>
      <c r="G398" t="n">
        <v>34.77</v>
      </c>
      <c r="H398" t="n">
        <v>0.5</v>
      </c>
      <c r="I398" t="n">
        <v>14</v>
      </c>
      <c r="J398" t="n">
        <v>211.99</v>
      </c>
      <c r="K398" t="n">
        <v>55.27</v>
      </c>
      <c r="L398" t="n">
        <v>6</v>
      </c>
      <c r="M398" t="n">
        <v>12</v>
      </c>
      <c r="N398" t="n">
        <v>45.72</v>
      </c>
      <c r="O398" t="n">
        <v>26379.74</v>
      </c>
      <c r="P398" t="n">
        <v>102.97</v>
      </c>
      <c r="Q398" t="n">
        <v>596.61</v>
      </c>
      <c r="R398" t="n">
        <v>35.33</v>
      </c>
      <c r="S398" t="n">
        <v>26.8</v>
      </c>
      <c r="T398" t="n">
        <v>4284.84</v>
      </c>
      <c r="U398" t="n">
        <v>0.76</v>
      </c>
      <c r="V398" t="n">
        <v>0.95</v>
      </c>
      <c r="W398" t="n">
        <v>0.13</v>
      </c>
      <c r="X398" t="n">
        <v>0.26</v>
      </c>
      <c r="Y398" t="n">
        <v>1</v>
      </c>
      <c r="Z398" t="n">
        <v>10</v>
      </c>
    </row>
    <row r="399">
      <c r="A399" t="n">
        <v>21</v>
      </c>
      <c r="B399" t="n">
        <v>105</v>
      </c>
      <c r="C399" t="inlineStr">
        <is>
          <t xml:space="preserve">CONCLUIDO	</t>
        </is>
      </c>
      <c r="D399" t="n">
        <v>8.956799999999999</v>
      </c>
      <c r="E399" t="n">
        <v>11.16</v>
      </c>
      <c r="F399" t="n">
        <v>8.07</v>
      </c>
      <c r="G399" t="n">
        <v>37.26</v>
      </c>
      <c r="H399" t="n">
        <v>0.52</v>
      </c>
      <c r="I399" t="n">
        <v>13</v>
      </c>
      <c r="J399" t="n">
        <v>212.4</v>
      </c>
      <c r="K399" t="n">
        <v>55.27</v>
      </c>
      <c r="L399" t="n">
        <v>6.25</v>
      </c>
      <c r="M399" t="n">
        <v>11</v>
      </c>
      <c r="N399" t="n">
        <v>45.87</v>
      </c>
      <c r="O399" t="n">
        <v>26429.59</v>
      </c>
      <c r="P399" t="n">
        <v>102.09</v>
      </c>
      <c r="Q399" t="n">
        <v>596.61</v>
      </c>
      <c r="R399" t="n">
        <v>33.98</v>
      </c>
      <c r="S399" t="n">
        <v>26.8</v>
      </c>
      <c r="T399" t="n">
        <v>3611.71</v>
      </c>
      <c r="U399" t="n">
        <v>0.79</v>
      </c>
      <c r="V399" t="n">
        <v>0.95</v>
      </c>
      <c r="W399" t="n">
        <v>0.13</v>
      </c>
      <c r="X399" t="n">
        <v>0.22</v>
      </c>
      <c r="Y399" t="n">
        <v>1</v>
      </c>
      <c r="Z399" t="n">
        <v>10</v>
      </c>
    </row>
    <row r="400">
      <c r="A400" t="n">
        <v>22</v>
      </c>
      <c r="B400" t="n">
        <v>105</v>
      </c>
      <c r="C400" t="inlineStr">
        <is>
          <t xml:space="preserve">CONCLUIDO	</t>
        </is>
      </c>
      <c r="D400" t="n">
        <v>8.9557</v>
      </c>
      <c r="E400" t="n">
        <v>11.17</v>
      </c>
      <c r="F400" t="n">
        <v>8.07</v>
      </c>
      <c r="G400" t="n">
        <v>37.27</v>
      </c>
      <c r="H400" t="n">
        <v>0.54</v>
      </c>
      <c r="I400" t="n">
        <v>13</v>
      </c>
      <c r="J400" t="n">
        <v>212.8</v>
      </c>
      <c r="K400" t="n">
        <v>55.27</v>
      </c>
      <c r="L400" t="n">
        <v>6.5</v>
      </c>
      <c r="M400" t="n">
        <v>11</v>
      </c>
      <c r="N400" t="n">
        <v>46.03</v>
      </c>
      <c r="O400" t="n">
        <v>26479.5</v>
      </c>
      <c r="P400" t="n">
        <v>101.33</v>
      </c>
      <c r="Q400" t="n">
        <v>596.61</v>
      </c>
      <c r="R400" t="n">
        <v>34.32</v>
      </c>
      <c r="S400" t="n">
        <v>26.8</v>
      </c>
      <c r="T400" t="n">
        <v>3783.86</v>
      </c>
      <c r="U400" t="n">
        <v>0.78</v>
      </c>
      <c r="V400" t="n">
        <v>0.95</v>
      </c>
      <c r="W400" t="n">
        <v>0.12</v>
      </c>
      <c r="X400" t="n">
        <v>0.22</v>
      </c>
      <c r="Y400" t="n">
        <v>1</v>
      </c>
      <c r="Z400" t="n">
        <v>10</v>
      </c>
    </row>
    <row r="401">
      <c r="A401" t="n">
        <v>23</v>
      </c>
      <c r="B401" t="n">
        <v>105</v>
      </c>
      <c r="C401" t="inlineStr">
        <is>
          <t xml:space="preserve">CONCLUIDO	</t>
        </is>
      </c>
      <c r="D401" t="n">
        <v>8.976000000000001</v>
      </c>
      <c r="E401" t="n">
        <v>11.14</v>
      </c>
      <c r="F401" t="n">
        <v>8.09</v>
      </c>
      <c r="G401" t="n">
        <v>40.45</v>
      </c>
      <c r="H401" t="n">
        <v>0.5600000000000001</v>
      </c>
      <c r="I401" t="n">
        <v>12</v>
      </c>
      <c r="J401" t="n">
        <v>213.21</v>
      </c>
      <c r="K401" t="n">
        <v>55.27</v>
      </c>
      <c r="L401" t="n">
        <v>6.75</v>
      </c>
      <c r="M401" t="n">
        <v>10</v>
      </c>
      <c r="N401" t="n">
        <v>46.18</v>
      </c>
      <c r="O401" t="n">
        <v>26529.46</v>
      </c>
      <c r="P401" t="n">
        <v>101.14</v>
      </c>
      <c r="Q401" t="n">
        <v>596.6900000000001</v>
      </c>
      <c r="R401" t="n">
        <v>34.74</v>
      </c>
      <c r="S401" t="n">
        <v>26.8</v>
      </c>
      <c r="T401" t="n">
        <v>3996.22</v>
      </c>
      <c r="U401" t="n">
        <v>0.77</v>
      </c>
      <c r="V401" t="n">
        <v>0.95</v>
      </c>
      <c r="W401" t="n">
        <v>0.13</v>
      </c>
      <c r="X401" t="n">
        <v>0.24</v>
      </c>
      <c r="Y401" t="n">
        <v>1</v>
      </c>
      <c r="Z401" t="n">
        <v>10</v>
      </c>
    </row>
    <row r="402">
      <c r="A402" t="n">
        <v>24</v>
      </c>
      <c r="B402" t="n">
        <v>105</v>
      </c>
      <c r="C402" t="inlineStr">
        <is>
          <t xml:space="preserve">CONCLUIDO	</t>
        </is>
      </c>
      <c r="D402" t="n">
        <v>8.9762</v>
      </c>
      <c r="E402" t="n">
        <v>11.14</v>
      </c>
      <c r="F402" t="n">
        <v>8.09</v>
      </c>
      <c r="G402" t="n">
        <v>40.45</v>
      </c>
      <c r="H402" t="n">
        <v>0.58</v>
      </c>
      <c r="I402" t="n">
        <v>12</v>
      </c>
      <c r="J402" t="n">
        <v>213.61</v>
      </c>
      <c r="K402" t="n">
        <v>55.27</v>
      </c>
      <c r="L402" t="n">
        <v>7</v>
      </c>
      <c r="M402" t="n">
        <v>10</v>
      </c>
      <c r="N402" t="n">
        <v>46.34</v>
      </c>
      <c r="O402" t="n">
        <v>26579.47</v>
      </c>
      <c r="P402" t="n">
        <v>100.33</v>
      </c>
      <c r="Q402" t="n">
        <v>596.62</v>
      </c>
      <c r="R402" t="n">
        <v>34.62</v>
      </c>
      <c r="S402" t="n">
        <v>26.8</v>
      </c>
      <c r="T402" t="n">
        <v>3939.14</v>
      </c>
      <c r="U402" t="n">
        <v>0.77</v>
      </c>
      <c r="V402" t="n">
        <v>0.95</v>
      </c>
      <c r="W402" t="n">
        <v>0.13</v>
      </c>
      <c r="X402" t="n">
        <v>0.24</v>
      </c>
      <c r="Y402" t="n">
        <v>1</v>
      </c>
      <c r="Z402" t="n">
        <v>10</v>
      </c>
    </row>
    <row r="403">
      <c r="A403" t="n">
        <v>25</v>
      </c>
      <c r="B403" t="n">
        <v>105</v>
      </c>
      <c r="C403" t="inlineStr">
        <is>
          <t xml:space="preserve">CONCLUIDO	</t>
        </is>
      </c>
      <c r="D403" t="n">
        <v>9.0359</v>
      </c>
      <c r="E403" t="n">
        <v>11.07</v>
      </c>
      <c r="F403" t="n">
        <v>8.06</v>
      </c>
      <c r="G403" t="n">
        <v>43.94</v>
      </c>
      <c r="H403" t="n">
        <v>0.6</v>
      </c>
      <c r="I403" t="n">
        <v>11</v>
      </c>
      <c r="J403" t="n">
        <v>214.02</v>
      </c>
      <c r="K403" t="n">
        <v>55.27</v>
      </c>
      <c r="L403" t="n">
        <v>7.25</v>
      </c>
      <c r="M403" t="n">
        <v>9</v>
      </c>
      <c r="N403" t="n">
        <v>46.49</v>
      </c>
      <c r="O403" t="n">
        <v>26629.54</v>
      </c>
      <c r="P403" t="n">
        <v>99.18000000000001</v>
      </c>
      <c r="Q403" t="n">
        <v>596.61</v>
      </c>
      <c r="R403" t="n">
        <v>33.58</v>
      </c>
      <c r="S403" t="n">
        <v>26.8</v>
      </c>
      <c r="T403" t="n">
        <v>3424.88</v>
      </c>
      <c r="U403" t="n">
        <v>0.8</v>
      </c>
      <c r="V403" t="n">
        <v>0.95</v>
      </c>
      <c r="W403" t="n">
        <v>0.13</v>
      </c>
      <c r="X403" t="n">
        <v>0.2</v>
      </c>
      <c r="Y403" t="n">
        <v>1</v>
      </c>
      <c r="Z403" t="n">
        <v>10</v>
      </c>
    </row>
    <row r="404">
      <c r="A404" t="n">
        <v>26</v>
      </c>
      <c r="B404" t="n">
        <v>105</v>
      </c>
      <c r="C404" t="inlineStr">
        <is>
          <t xml:space="preserve">CONCLUIDO	</t>
        </is>
      </c>
      <c r="D404" t="n">
        <v>9.0357</v>
      </c>
      <c r="E404" t="n">
        <v>11.07</v>
      </c>
      <c r="F404" t="n">
        <v>8.06</v>
      </c>
      <c r="G404" t="n">
        <v>43.94</v>
      </c>
      <c r="H404" t="n">
        <v>0.62</v>
      </c>
      <c r="I404" t="n">
        <v>11</v>
      </c>
      <c r="J404" t="n">
        <v>214.42</v>
      </c>
      <c r="K404" t="n">
        <v>55.27</v>
      </c>
      <c r="L404" t="n">
        <v>7.5</v>
      </c>
      <c r="M404" t="n">
        <v>9</v>
      </c>
      <c r="N404" t="n">
        <v>46.65</v>
      </c>
      <c r="O404" t="n">
        <v>26679.66</v>
      </c>
      <c r="P404" t="n">
        <v>98.63</v>
      </c>
      <c r="Q404" t="n">
        <v>596.66</v>
      </c>
      <c r="R404" t="n">
        <v>33.57</v>
      </c>
      <c r="S404" t="n">
        <v>26.8</v>
      </c>
      <c r="T404" t="n">
        <v>3418.73</v>
      </c>
      <c r="U404" t="n">
        <v>0.8</v>
      </c>
      <c r="V404" t="n">
        <v>0.95</v>
      </c>
      <c r="W404" t="n">
        <v>0.13</v>
      </c>
      <c r="X404" t="n">
        <v>0.2</v>
      </c>
      <c r="Y404" t="n">
        <v>1</v>
      </c>
      <c r="Z404" t="n">
        <v>10</v>
      </c>
    </row>
    <row r="405">
      <c r="A405" t="n">
        <v>27</v>
      </c>
      <c r="B405" t="n">
        <v>105</v>
      </c>
      <c r="C405" t="inlineStr">
        <is>
          <t xml:space="preserve">CONCLUIDO	</t>
        </is>
      </c>
      <c r="D405" t="n">
        <v>9.0916</v>
      </c>
      <c r="E405" t="n">
        <v>11</v>
      </c>
      <c r="F405" t="n">
        <v>8.029999999999999</v>
      </c>
      <c r="G405" t="n">
        <v>48.17</v>
      </c>
      <c r="H405" t="n">
        <v>0.64</v>
      </c>
      <c r="I405" t="n">
        <v>10</v>
      </c>
      <c r="J405" t="n">
        <v>214.83</v>
      </c>
      <c r="K405" t="n">
        <v>55.27</v>
      </c>
      <c r="L405" t="n">
        <v>7.75</v>
      </c>
      <c r="M405" t="n">
        <v>8</v>
      </c>
      <c r="N405" t="n">
        <v>46.81</v>
      </c>
      <c r="O405" t="n">
        <v>26729.83</v>
      </c>
      <c r="P405" t="n">
        <v>97.08</v>
      </c>
      <c r="Q405" t="n">
        <v>596.61</v>
      </c>
      <c r="R405" t="n">
        <v>32.7</v>
      </c>
      <c r="S405" t="n">
        <v>26.8</v>
      </c>
      <c r="T405" t="n">
        <v>2986.26</v>
      </c>
      <c r="U405" t="n">
        <v>0.82</v>
      </c>
      <c r="V405" t="n">
        <v>0.96</v>
      </c>
      <c r="W405" t="n">
        <v>0.12</v>
      </c>
      <c r="X405" t="n">
        <v>0.18</v>
      </c>
      <c r="Y405" t="n">
        <v>1</v>
      </c>
      <c r="Z405" t="n">
        <v>10</v>
      </c>
    </row>
    <row r="406">
      <c r="A406" t="n">
        <v>28</v>
      </c>
      <c r="B406" t="n">
        <v>105</v>
      </c>
      <c r="C406" t="inlineStr">
        <is>
          <t xml:space="preserve">CONCLUIDO	</t>
        </is>
      </c>
      <c r="D406" t="n">
        <v>9.107699999999999</v>
      </c>
      <c r="E406" t="n">
        <v>10.98</v>
      </c>
      <c r="F406" t="n">
        <v>8.01</v>
      </c>
      <c r="G406" t="n">
        <v>48.06</v>
      </c>
      <c r="H406" t="n">
        <v>0.66</v>
      </c>
      <c r="I406" t="n">
        <v>10</v>
      </c>
      <c r="J406" t="n">
        <v>215.24</v>
      </c>
      <c r="K406" t="n">
        <v>55.27</v>
      </c>
      <c r="L406" t="n">
        <v>8</v>
      </c>
      <c r="M406" t="n">
        <v>8</v>
      </c>
      <c r="N406" t="n">
        <v>46.97</v>
      </c>
      <c r="O406" t="n">
        <v>26780.06</v>
      </c>
      <c r="P406" t="n">
        <v>96.18000000000001</v>
      </c>
      <c r="Q406" t="n">
        <v>596.63</v>
      </c>
      <c r="R406" t="n">
        <v>31.94</v>
      </c>
      <c r="S406" t="n">
        <v>26.8</v>
      </c>
      <c r="T406" t="n">
        <v>2607.82</v>
      </c>
      <c r="U406" t="n">
        <v>0.84</v>
      </c>
      <c r="V406" t="n">
        <v>0.96</v>
      </c>
      <c r="W406" t="n">
        <v>0.13</v>
      </c>
      <c r="X406" t="n">
        <v>0.16</v>
      </c>
      <c r="Y406" t="n">
        <v>1</v>
      </c>
      <c r="Z406" t="n">
        <v>10</v>
      </c>
    </row>
    <row r="407">
      <c r="A407" t="n">
        <v>29</v>
      </c>
      <c r="B407" t="n">
        <v>105</v>
      </c>
      <c r="C407" t="inlineStr">
        <is>
          <t xml:space="preserve">CONCLUIDO	</t>
        </is>
      </c>
      <c r="D407" t="n">
        <v>9.068199999999999</v>
      </c>
      <c r="E407" t="n">
        <v>11.03</v>
      </c>
      <c r="F407" t="n">
        <v>8.06</v>
      </c>
      <c r="G407" t="n">
        <v>48.34</v>
      </c>
      <c r="H407" t="n">
        <v>0.68</v>
      </c>
      <c r="I407" t="n">
        <v>10</v>
      </c>
      <c r="J407" t="n">
        <v>215.65</v>
      </c>
      <c r="K407" t="n">
        <v>55.27</v>
      </c>
      <c r="L407" t="n">
        <v>8.25</v>
      </c>
      <c r="M407" t="n">
        <v>8</v>
      </c>
      <c r="N407" t="n">
        <v>47.12</v>
      </c>
      <c r="O407" t="n">
        <v>26830.34</v>
      </c>
      <c r="P407" t="n">
        <v>96.06</v>
      </c>
      <c r="Q407" t="n">
        <v>596.61</v>
      </c>
      <c r="R407" t="n">
        <v>33.85</v>
      </c>
      <c r="S407" t="n">
        <v>26.8</v>
      </c>
      <c r="T407" t="n">
        <v>3560.98</v>
      </c>
      <c r="U407" t="n">
        <v>0.79</v>
      </c>
      <c r="V407" t="n">
        <v>0.95</v>
      </c>
      <c r="W407" t="n">
        <v>0.12</v>
      </c>
      <c r="X407" t="n">
        <v>0.2</v>
      </c>
      <c r="Y407" t="n">
        <v>1</v>
      </c>
      <c r="Z407" t="n">
        <v>10</v>
      </c>
    </row>
    <row r="408">
      <c r="A408" t="n">
        <v>30</v>
      </c>
      <c r="B408" t="n">
        <v>105</v>
      </c>
      <c r="C408" t="inlineStr">
        <is>
          <t xml:space="preserve">CONCLUIDO	</t>
        </is>
      </c>
      <c r="D408" t="n">
        <v>9.132400000000001</v>
      </c>
      <c r="E408" t="n">
        <v>10.95</v>
      </c>
      <c r="F408" t="n">
        <v>8.02</v>
      </c>
      <c r="G408" t="n">
        <v>53.47</v>
      </c>
      <c r="H408" t="n">
        <v>0.7</v>
      </c>
      <c r="I408" t="n">
        <v>9</v>
      </c>
      <c r="J408" t="n">
        <v>216.05</v>
      </c>
      <c r="K408" t="n">
        <v>55.27</v>
      </c>
      <c r="L408" t="n">
        <v>8.5</v>
      </c>
      <c r="M408" t="n">
        <v>7</v>
      </c>
      <c r="N408" t="n">
        <v>47.28</v>
      </c>
      <c r="O408" t="n">
        <v>26880.68</v>
      </c>
      <c r="P408" t="n">
        <v>94.67</v>
      </c>
      <c r="Q408" t="n">
        <v>596.61</v>
      </c>
      <c r="R408" t="n">
        <v>32.5</v>
      </c>
      <c r="S408" t="n">
        <v>26.8</v>
      </c>
      <c r="T408" t="n">
        <v>2893.82</v>
      </c>
      <c r="U408" t="n">
        <v>0.82</v>
      </c>
      <c r="V408" t="n">
        <v>0.96</v>
      </c>
      <c r="W408" t="n">
        <v>0.12</v>
      </c>
      <c r="X408" t="n">
        <v>0.17</v>
      </c>
      <c r="Y408" t="n">
        <v>1</v>
      </c>
      <c r="Z408" t="n">
        <v>10</v>
      </c>
    </row>
    <row r="409">
      <c r="A409" t="n">
        <v>31</v>
      </c>
      <c r="B409" t="n">
        <v>105</v>
      </c>
      <c r="C409" t="inlineStr">
        <is>
          <t xml:space="preserve">CONCLUIDO	</t>
        </is>
      </c>
      <c r="D409" t="n">
        <v>9.130599999999999</v>
      </c>
      <c r="E409" t="n">
        <v>10.95</v>
      </c>
      <c r="F409" t="n">
        <v>8.02</v>
      </c>
      <c r="G409" t="n">
        <v>53.48</v>
      </c>
      <c r="H409" t="n">
        <v>0.72</v>
      </c>
      <c r="I409" t="n">
        <v>9</v>
      </c>
      <c r="J409" t="n">
        <v>216.46</v>
      </c>
      <c r="K409" t="n">
        <v>55.27</v>
      </c>
      <c r="L409" t="n">
        <v>8.75</v>
      </c>
      <c r="M409" t="n">
        <v>7</v>
      </c>
      <c r="N409" t="n">
        <v>47.44</v>
      </c>
      <c r="O409" t="n">
        <v>26931.07</v>
      </c>
      <c r="P409" t="n">
        <v>94.77</v>
      </c>
      <c r="Q409" t="n">
        <v>596.62</v>
      </c>
      <c r="R409" t="n">
        <v>32.57</v>
      </c>
      <c r="S409" t="n">
        <v>26.8</v>
      </c>
      <c r="T409" t="n">
        <v>2926.92</v>
      </c>
      <c r="U409" t="n">
        <v>0.82</v>
      </c>
      <c r="V409" t="n">
        <v>0.96</v>
      </c>
      <c r="W409" t="n">
        <v>0.12</v>
      </c>
      <c r="X409" t="n">
        <v>0.17</v>
      </c>
      <c r="Y409" t="n">
        <v>1</v>
      </c>
      <c r="Z409" t="n">
        <v>10</v>
      </c>
    </row>
    <row r="410">
      <c r="A410" t="n">
        <v>32</v>
      </c>
      <c r="B410" t="n">
        <v>105</v>
      </c>
      <c r="C410" t="inlineStr">
        <is>
          <t xml:space="preserve">CONCLUIDO	</t>
        </is>
      </c>
      <c r="D410" t="n">
        <v>9.1394</v>
      </c>
      <c r="E410" t="n">
        <v>10.94</v>
      </c>
      <c r="F410" t="n">
        <v>8.01</v>
      </c>
      <c r="G410" t="n">
        <v>53.41</v>
      </c>
      <c r="H410" t="n">
        <v>0.74</v>
      </c>
      <c r="I410" t="n">
        <v>9</v>
      </c>
      <c r="J410" t="n">
        <v>216.87</v>
      </c>
      <c r="K410" t="n">
        <v>55.27</v>
      </c>
      <c r="L410" t="n">
        <v>9</v>
      </c>
      <c r="M410" t="n">
        <v>7</v>
      </c>
      <c r="N410" t="n">
        <v>47.6</v>
      </c>
      <c r="O410" t="n">
        <v>26981.51</v>
      </c>
      <c r="P410" t="n">
        <v>93.84</v>
      </c>
      <c r="Q410" t="n">
        <v>596.61</v>
      </c>
      <c r="R410" t="n">
        <v>32.21</v>
      </c>
      <c r="S410" t="n">
        <v>26.8</v>
      </c>
      <c r="T410" t="n">
        <v>2746.14</v>
      </c>
      <c r="U410" t="n">
        <v>0.83</v>
      </c>
      <c r="V410" t="n">
        <v>0.96</v>
      </c>
      <c r="W410" t="n">
        <v>0.12</v>
      </c>
      <c r="X410" t="n">
        <v>0.16</v>
      </c>
      <c r="Y410" t="n">
        <v>1</v>
      </c>
      <c r="Z410" t="n">
        <v>10</v>
      </c>
    </row>
    <row r="411">
      <c r="A411" t="n">
        <v>33</v>
      </c>
      <c r="B411" t="n">
        <v>105</v>
      </c>
      <c r="C411" t="inlineStr">
        <is>
          <t xml:space="preserve">CONCLUIDO	</t>
        </is>
      </c>
      <c r="D411" t="n">
        <v>9.134499999999999</v>
      </c>
      <c r="E411" t="n">
        <v>10.95</v>
      </c>
      <c r="F411" t="n">
        <v>8.02</v>
      </c>
      <c r="G411" t="n">
        <v>53.45</v>
      </c>
      <c r="H411" t="n">
        <v>0.76</v>
      </c>
      <c r="I411" t="n">
        <v>9</v>
      </c>
      <c r="J411" t="n">
        <v>217.28</v>
      </c>
      <c r="K411" t="n">
        <v>55.27</v>
      </c>
      <c r="L411" t="n">
        <v>9.25</v>
      </c>
      <c r="M411" t="n">
        <v>7</v>
      </c>
      <c r="N411" t="n">
        <v>47.76</v>
      </c>
      <c r="O411" t="n">
        <v>27032.02</v>
      </c>
      <c r="P411" t="n">
        <v>92.59999999999999</v>
      </c>
      <c r="Q411" t="n">
        <v>596.61</v>
      </c>
      <c r="R411" t="n">
        <v>32.4</v>
      </c>
      <c r="S411" t="n">
        <v>26.8</v>
      </c>
      <c r="T411" t="n">
        <v>2843.29</v>
      </c>
      <c r="U411" t="n">
        <v>0.83</v>
      </c>
      <c r="V411" t="n">
        <v>0.96</v>
      </c>
      <c r="W411" t="n">
        <v>0.12</v>
      </c>
      <c r="X411" t="n">
        <v>0.17</v>
      </c>
      <c r="Y411" t="n">
        <v>1</v>
      </c>
      <c r="Z411" t="n">
        <v>10</v>
      </c>
    </row>
    <row r="412">
      <c r="A412" t="n">
        <v>34</v>
      </c>
      <c r="B412" t="n">
        <v>105</v>
      </c>
      <c r="C412" t="inlineStr">
        <is>
          <t xml:space="preserve">CONCLUIDO	</t>
        </is>
      </c>
      <c r="D412" t="n">
        <v>9.201700000000001</v>
      </c>
      <c r="E412" t="n">
        <v>10.87</v>
      </c>
      <c r="F412" t="n">
        <v>7.98</v>
      </c>
      <c r="G412" t="n">
        <v>59.84</v>
      </c>
      <c r="H412" t="n">
        <v>0.78</v>
      </c>
      <c r="I412" t="n">
        <v>8</v>
      </c>
      <c r="J412" t="n">
        <v>217.69</v>
      </c>
      <c r="K412" t="n">
        <v>55.27</v>
      </c>
      <c r="L412" t="n">
        <v>9.5</v>
      </c>
      <c r="M412" t="n">
        <v>6</v>
      </c>
      <c r="N412" t="n">
        <v>47.92</v>
      </c>
      <c r="O412" t="n">
        <v>27082.57</v>
      </c>
      <c r="P412" t="n">
        <v>91.15000000000001</v>
      </c>
      <c r="Q412" t="n">
        <v>596.61</v>
      </c>
      <c r="R412" t="n">
        <v>31.04</v>
      </c>
      <c r="S412" t="n">
        <v>26.8</v>
      </c>
      <c r="T412" t="n">
        <v>2166.17</v>
      </c>
      <c r="U412" t="n">
        <v>0.86</v>
      </c>
      <c r="V412" t="n">
        <v>0.96</v>
      </c>
      <c r="W412" t="n">
        <v>0.12</v>
      </c>
      <c r="X412" t="n">
        <v>0.13</v>
      </c>
      <c r="Y412" t="n">
        <v>1</v>
      </c>
      <c r="Z412" t="n">
        <v>10</v>
      </c>
    </row>
    <row r="413">
      <c r="A413" t="n">
        <v>35</v>
      </c>
      <c r="B413" t="n">
        <v>105</v>
      </c>
      <c r="C413" t="inlineStr">
        <is>
          <t xml:space="preserve">CONCLUIDO	</t>
        </is>
      </c>
      <c r="D413" t="n">
        <v>9.186500000000001</v>
      </c>
      <c r="E413" t="n">
        <v>10.89</v>
      </c>
      <c r="F413" t="n">
        <v>8</v>
      </c>
      <c r="G413" t="n">
        <v>59.97</v>
      </c>
      <c r="H413" t="n">
        <v>0.79</v>
      </c>
      <c r="I413" t="n">
        <v>8</v>
      </c>
      <c r="J413" t="n">
        <v>218.1</v>
      </c>
      <c r="K413" t="n">
        <v>55.27</v>
      </c>
      <c r="L413" t="n">
        <v>9.75</v>
      </c>
      <c r="M413" t="n">
        <v>6</v>
      </c>
      <c r="N413" t="n">
        <v>48.08</v>
      </c>
      <c r="O413" t="n">
        <v>27133.18</v>
      </c>
      <c r="P413" t="n">
        <v>91.23</v>
      </c>
      <c r="Q413" t="n">
        <v>596.61</v>
      </c>
      <c r="R413" t="n">
        <v>31.85</v>
      </c>
      <c r="S413" t="n">
        <v>26.8</v>
      </c>
      <c r="T413" t="n">
        <v>2570.55</v>
      </c>
      <c r="U413" t="n">
        <v>0.84</v>
      </c>
      <c r="V413" t="n">
        <v>0.96</v>
      </c>
      <c r="W413" t="n">
        <v>0.12</v>
      </c>
      <c r="X413" t="n">
        <v>0.14</v>
      </c>
      <c r="Y413" t="n">
        <v>1</v>
      </c>
      <c r="Z413" t="n">
        <v>10</v>
      </c>
    </row>
    <row r="414">
      <c r="A414" t="n">
        <v>36</v>
      </c>
      <c r="B414" t="n">
        <v>105</v>
      </c>
      <c r="C414" t="inlineStr">
        <is>
          <t xml:space="preserve">CONCLUIDO	</t>
        </is>
      </c>
      <c r="D414" t="n">
        <v>9.1783</v>
      </c>
      <c r="E414" t="n">
        <v>10.9</v>
      </c>
      <c r="F414" t="n">
        <v>8.01</v>
      </c>
      <c r="G414" t="n">
        <v>60.05</v>
      </c>
      <c r="H414" t="n">
        <v>0.8100000000000001</v>
      </c>
      <c r="I414" t="n">
        <v>8</v>
      </c>
      <c r="J414" t="n">
        <v>218.51</v>
      </c>
      <c r="K414" t="n">
        <v>55.27</v>
      </c>
      <c r="L414" t="n">
        <v>10</v>
      </c>
      <c r="M414" t="n">
        <v>6</v>
      </c>
      <c r="N414" t="n">
        <v>48.24</v>
      </c>
      <c r="O414" t="n">
        <v>27183.85</v>
      </c>
      <c r="P414" t="n">
        <v>90.76000000000001</v>
      </c>
      <c r="Q414" t="n">
        <v>596.62</v>
      </c>
      <c r="R414" t="n">
        <v>32.08</v>
      </c>
      <c r="S414" t="n">
        <v>26.8</v>
      </c>
      <c r="T414" t="n">
        <v>2687.55</v>
      </c>
      <c r="U414" t="n">
        <v>0.84</v>
      </c>
      <c r="V414" t="n">
        <v>0.96</v>
      </c>
      <c r="W414" t="n">
        <v>0.12</v>
      </c>
      <c r="X414" t="n">
        <v>0.15</v>
      </c>
      <c r="Y414" t="n">
        <v>1</v>
      </c>
      <c r="Z414" t="n">
        <v>10</v>
      </c>
    </row>
    <row r="415">
      <c r="A415" t="n">
        <v>37</v>
      </c>
      <c r="B415" t="n">
        <v>105</v>
      </c>
      <c r="C415" t="inlineStr">
        <is>
          <t xml:space="preserve">CONCLUIDO	</t>
        </is>
      </c>
      <c r="D415" t="n">
        <v>9.1797</v>
      </c>
      <c r="E415" t="n">
        <v>10.89</v>
      </c>
      <c r="F415" t="n">
        <v>8</v>
      </c>
      <c r="G415" t="n">
        <v>60.03</v>
      </c>
      <c r="H415" t="n">
        <v>0.83</v>
      </c>
      <c r="I415" t="n">
        <v>8</v>
      </c>
      <c r="J415" t="n">
        <v>218.92</v>
      </c>
      <c r="K415" t="n">
        <v>55.27</v>
      </c>
      <c r="L415" t="n">
        <v>10.25</v>
      </c>
      <c r="M415" t="n">
        <v>5</v>
      </c>
      <c r="N415" t="n">
        <v>48.4</v>
      </c>
      <c r="O415" t="n">
        <v>27234.57</v>
      </c>
      <c r="P415" t="n">
        <v>89.52</v>
      </c>
      <c r="Q415" t="n">
        <v>596.61</v>
      </c>
      <c r="R415" t="n">
        <v>32</v>
      </c>
      <c r="S415" t="n">
        <v>26.8</v>
      </c>
      <c r="T415" t="n">
        <v>2646.41</v>
      </c>
      <c r="U415" t="n">
        <v>0.84</v>
      </c>
      <c r="V415" t="n">
        <v>0.96</v>
      </c>
      <c r="W415" t="n">
        <v>0.12</v>
      </c>
      <c r="X415" t="n">
        <v>0.15</v>
      </c>
      <c r="Y415" t="n">
        <v>1</v>
      </c>
      <c r="Z415" t="n">
        <v>10</v>
      </c>
    </row>
    <row r="416">
      <c r="A416" t="n">
        <v>38</v>
      </c>
      <c r="B416" t="n">
        <v>105</v>
      </c>
      <c r="C416" t="inlineStr">
        <is>
          <t xml:space="preserve">CONCLUIDO	</t>
        </is>
      </c>
      <c r="D416" t="n">
        <v>9.1783</v>
      </c>
      <c r="E416" t="n">
        <v>10.9</v>
      </c>
      <c r="F416" t="n">
        <v>8.01</v>
      </c>
      <c r="G416" t="n">
        <v>60.05</v>
      </c>
      <c r="H416" t="n">
        <v>0.85</v>
      </c>
      <c r="I416" t="n">
        <v>8</v>
      </c>
      <c r="J416" t="n">
        <v>219.33</v>
      </c>
      <c r="K416" t="n">
        <v>55.27</v>
      </c>
      <c r="L416" t="n">
        <v>10.5</v>
      </c>
      <c r="M416" t="n">
        <v>5</v>
      </c>
      <c r="N416" t="n">
        <v>48.56</v>
      </c>
      <c r="O416" t="n">
        <v>27285.35</v>
      </c>
      <c r="P416" t="n">
        <v>88.31</v>
      </c>
      <c r="Q416" t="n">
        <v>596.61</v>
      </c>
      <c r="R416" t="n">
        <v>32.11</v>
      </c>
      <c r="S416" t="n">
        <v>26.8</v>
      </c>
      <c r="T416" t="n">
        <v>2702.86</v>
      </c>
      <c r="U416" t="n">
        <v>0.83</v>
      </c>
      <c r="V416" t="n">
        <v>0.96</v>
      </c>
      <c r="W416" t="n">
        <v>0.12</v>
      </c>
      <c r="X416" t="n">
        <v>0.15</v>
      </c>
      <c r="Y416" t="n">
        <v>1</v>
      </c>
      <c r="Z416" t="n">
        <v>10</v>
      </c>
    </row>
    <row r="417">
      <c r="A417" t="n">
        <v>39</v>
      </c>
      <c r="B417" t="n">
        <v>105</v>
      </c>
      <c r="C417" t="inlineStr">
        <is>
          <t xml:space="preserve">CONCLUIDO	</t>
        </is>
      </c>
      <c r="D417" t="n">
        <v>9.239800000000001</v>
      </c>
      <c r="E417" t="n">
        <v>10.82</v>
      </c>
      <c r="F417" t="n">
        <v>7.97</v>
      </c>
      <c r="G417" t="n">
        <v>68.34999999999999</v>
      </c>
      <c r="H417" t="n">
        <v>0.87</v>
      </c>
      <c r="I417" t="n">
        <v>7</v>
      </c>
      <c r="J417" t="n">
        <v>219.75</v>
      </c>
      <c r="K417" t="n">
        <v>55.27</v>
      </c>
      <c r="L417" t="n">
        <v>10.75</v>
      </c>
      <c r="M417" t="n">
        <v>2</v>
      </c>
      <c r="N417" t="n">
        <v>48.72</v>
      </c>
      <c r="O417" t="n">
        <v>27336.19</v>
      </c>
      <c r="P417" t="n">
        <v>88.06</v>
      </c>
      <c r="Q417" t="n">
        <v>596.61</v>
      </c>
      <c r="R417" t="n">
        <v>30.84</v>
      </c>
      <c r="S417" t="n">
        <v>26.8</v>
      </c>
      <c r="T417" t="n">
        <v>2072.18</v>
      </c>
      <c r="U417" t="n">
        <v>0.87</v>
      </c>
      <c r="V417" t="n">
        <v>0.96</v>
      </c>
      <c r="W417" t="n">
        <v>0.13</v>
      </c>
      <c r="X417" t="n">
        <v>0.12</v>
      </c>
      <c r="Y417" t="n">
        <v>1</v>
      </c>
      <c r="Z417" t="n">
        <v>10</v>
      </c>
    </row>
    <row r="418">
      <c r="A418" t="n">
        <v>40</v>
      </c>
      <c r="B418" t="n">
        <v>105</v>
      </c>
      <c r="C418" t="inlineStr">
        <is>
          <t xml:space="preserve">CONCLUIDO	</t>
        </is>
      </c>
      <c r="D418" t="n">
        <v>9.2402</v>
      </c>
      <c r="E418" t="n">
        <v>10.82</v>
      </c>
      <c r="F418" t="n">
        <v>7.97</v>
      </c>
      <c r="G418" t="n">
        <v>68.34999999999999</v>
      </c>
      <c r="H418" t="n">
        <v>0.89</v>
      </c>
      <c r="I418" t="n">
        <v>7</v>
      </c>
      <c r="J418" t="n">
        <v>220.16</v>
      </c>
      <c r="K418" t="n">
        <v>55.27</v>
      </c>
      <c r="L418" t="n">
        <v>11</v>
      </c>
      <c r="M418" t="n">
        <v>1</v>
      </c>
      <c r="N418" t="n">
        <v>48.89</v>
      </c>
      <c r="O418" t="n">
        <v>27387.08</v>
      </c>
      <c r="P418" t="n">
        <v>88.19</v>
      </c>
      <c r="Q418" t="n">
        <v>596.61</v>
      </c>
      <c r="R418" t="n">
        <v>30.76</v>
      </c>
      <c r="S418" t="n">
        <v>26.8</v>
      </c>
      <c r="T418" t="n">
        <v>2032.1</v>
      </c>
      <c r="U418" t="n">
        <v>0.87</v>
      </c>
      <c r="V418" t="n">
        <v>0.96</v>
      </c>
      <c r="W418" t="n">
        <v>0.13</v>
      </c>
      <c r="X418" t="n">
        <v>0.12</v>
      </c>
      <c r="Y418" t="n">
        <v>1</v>
      </c>
      <c r="Z418" t="n">
        <v>10</v>
      </c>
    </row>
    <row r="419">
      <c r="A419" t="n">
        <v>41</v>
      </c>
      <c r="B419" t="n">
        <v>105</v>
      </c>
      <c r="C419" t="inlineStr">
        <is>
          <t xml:space="preserve">CONCLUIDO	</t>
        </is>
      </c>
      <c r="D419" t="n">
        <v>9.248100000000001</v>
      </c>
      <c r="E419" t="n">
        <v>10.81</v>
      </c>
      <c r="F419" t="n">
        <v>7.96</v>
      </c>
      <c r="G419" t="n">
        <v>68.27</v>
      </c>
      <c r="H419" t="n">
        <v>0.91</v>
      </c>
      <c r="I419" t="n">
        <v>7</v>
      </c>
      <c r="J419" t="n">
        <v>220.57</v>
      </c>
      <c r="K419" t="n">
        <v>55.27</v>
      </c>
      <c r="L419" t="n">
        <v>11.25</v>
      </c>
      <c r="M419" t="n">
        <v>1</v>
      </c>
      <c r="N419" t="n">
        <v>49.05</v>
      </c>
      <c r="O419" t="n">
        <v>27438.03</v>
      </c>
      <c r="P419" t="n">
        <v>88.15000000000001</v>
      </c>
      <c r="Q419" t="n">
        <v>596.61</v>
      </c>
      <c r="R419" t="n">
        <v>30.43</v>
      </c>
      <c r="S419" t="n">
        <v>26.8</v>
      </c>
      <c r="T419" t="n">
        <v>1867.84</v>
      </c>
      <c r="U419" t="n">
        <v>0.88</v>
      </c>
      <c r="V419" t="n">
        <v>0.96</v>
      </c>
      <c r="W419" t="n">
        <v>0.13</v>
      </c>
      <c r="X419" t="n">
        <v>0.11</v>
      </c>
      <c r="Y419" t="n">
        <v>1</v>
      </c>
      <c r="Z419" t="n">
        <v>10</v>
      </c>
    </row>
    <row r="420">
      <c r="A420" t="n">
        <v>42</v>
      </c>
      <c r="B420" t="n">
        <v>105</v>
      </c>
      <c r="C420" t="inlineStr">
        <is>
          <t xml:space="preserve">CONCLUIDO	</t>
        </is>
      </c>
      <c r="D420" t="n">
        <v>9.2483</v>
      </c>
      <c r="E420" t="n">
        <v>10.81</v>
      </c>
      <c r="F420" t="n">
        <v>7.96</v>
      </c>
      <c r="G420" t="n">
        <v>68.26000000000001</v>
      </c>
      <c r="H420" t="n">
        <v>0.92</v>
      </c>
      <c r="I420" t="n">
        <v>7</v>
      </c>
      <c r="J420" t="n">
        <v>220.99</v>
      </c>
      <c r="K420" t="n">
        <v>55.27</v>
      </c>
      <c r="L420" t="n">
        <v>11.5</v>
      </c>
      <c r="M420" t="n">
        <v>1</v>
      </c>
      <c r="N420" t="n">
        <v>49.21</v>
      </c>
      <c r="O420" t="n">
        <v>27489.03</v>
      </c>
      <c r="P420" t="n">
        <v>88.11</v>
      </c>
      <c r="Q420" t="n">
        <v>596.6799999999999</v>
      </c>
      <c r="R420" t="n">
        <v>30.47</v>
      </c>
      <c r="S420" t="n">
        <v>26.8</v>
      </c>
      <c r="T420" t="n">
        <v>1885.62</v>
      </c>
      <c r="U420" t="n">
        <v>0.88</v>
      </c>
      <c r="V420" t="n">
        <v>0.96</v>
      </c>
      <c r="W420" t="n">
        <v>0.13</v>
      </c>
      <c r="X420" t="n">
        <v>0.11</v>
      </c>
      <c r="Y420" t="n">
        <v>1</v>
      </c>
      <c r="Z420" t="n">
        <v>10</v>
      </c>
    </row>
    <row r="421">
      <c r="A421" t="n">
        <v>43</v>
      </c>
      <c r="B421" t="n">
        <v>105</v>
      </c>
      <c r="C421" t="inlineStr">
        <is>
          <t xml:space="preserve">CONCLUIDO	</t>
        </is>
      </c>
      <c r="D421" t="n">
        <v>9.2464</v>
      </c>
      <c r="E421" t="n">
        <v>10.82</v>
      </c>
      <c r="F421" t="n">
        <v>7.97</v>
      </c>
      <c r="G421" t="n">
        <v>68.28</v>
      </c>
      <c r="H421" t="n">
        <v>0.9399999999999999</v>
      </c>
      <c r="I421" t="n">
        <v>7</v>
      </c>
      <c r="J421" t="n">
        <v>221.4</v>
      </c>
      <c r="K421" t="n">
        <v>55.27</v>
      </c>
      <c r="L421" t="n">
        <v>11.75</v>
      </c>
      <c r="M421" t="n">
        <v>0</v>
      </c>
      <c r="N421" t="n">
        <v>49.38</v>
      </c>
      <c r="O421" t="n">
        <v>27540.09</v>
      </c>
      <c r="P421" t="n">
        <v>88.31999999999999</v>
      </c>
      <c r="Q421" t="n">
        <v>596.61</v>
      </c>
      <c r="R421" t="n">
        <v>30.49</v>
      </c>
      <c r="S421" t="n">
        <v>26.8</v>
      </c>
      <c r="T421" t="n">
        <v>1895.66</v>
      </c>
      <c r="U421" t="n">
        <v>0.88</v>
      </c>
      <c r="V421" t="n">
        <v>0.96</v>
      </c>
      <c r="W421" t="n">
        <v>0.13</v>
      </c>
      <c r="X421" t="n">
        <v>0.11</v>
      </c>
      <c r="Y421" t="n">
        <v>1</v>
      </c>
      <c r="Z421" t="n">
        <v>10</v>
      </c>
    </row>
    <row r="422">
      <c r="A422" t="n">
        <v>0</v>
      </c>
      <c r="B422" t="n">
        <v>60</v>
      </c>
      <c r="C422" t="inlineStr">
        <is>
          <t xml:space="preserve">CONCLUIDO	</t>
        </is>
      </c>
      <c r="D422" t="n">
        <v>7.648</v>
      </c>
      <c r="E422" t="n">
        <v>13.08</v>
      </c>
      <c r="F422" t="n">
        <v>9.210000000000001</v>
      </c>
      <c r="G422" t="n">
        <v>8.119999999999999</v>
      </c>
      <c r="H422" t="n">
        <v>0.14</v>
      </c>
      <c r="I422" t="n">
        <v>68</v>
      </c>
      <c r="J422" t="n">
        <v>124.63</v>
      </c>
      <c r="K422" t="n">
        <v>45</v>
      </c>
      <c r="L422" t="n">
        <v>1</v>
      </c>
      <c r="M422" t="n">
        <v>66</v>
      </c>
      <c r="N422" t="n">
        <v>18.64</v>
      </c>
      <c r="O422" t="n">
        <v>15605.44</v>
      </c>
      <c r="P422" t="n">
        <v>92.72</v>
      </c>
      <c r="Q422" t="n">
        <v>596.72</v>
      </c>
      <c r="R422" t="n">
        <v>69.27</v>
      </c>
      <c r="S422" t="n">
        <v>26.8</v>
      </c>
      <c r="T422" t="n">
        <v>20980.95</v>
      </c>
      <c r="U422" t="n">
        <v>0.39</v>
      </c>
      <c r="V422" t="n">
        <v>0.83</v>
      </c>
      <c r="W422" t="n">
        <v>0.22</v>
      </c>
      <c r="X422" t="n">
        <v>1.35</v>
      </c>
      <c r="Y422" t="n">
        <v>1</v>
      </c>
      <c r="Z422" t="n">
        <v>10</v>
      </c>
    </row>
    <row r="423">
      <c r="A423" t="n">
        <v>1</v>
      </c>
      <c r="B423" t="n">
        <v>60</v>
      </c>
      <c r="C423" t="inlineStr">
        <is>
          <t xml:space="preserve">CONCLUIDO	</t>
        </is>
      </c>
      <c r="D423" t="n">
        <v>8.106999999999999</v>
      </c>
      <c r="E423" t="n">
        <v>12.34</v>
      </c>
      <c r="F423" t="n">
        <v>8.869999999999999</v>
      </c>
      <c r="G423" t="n">
        <v>10.24</v>
      </c>
      <c r="H423" t="n">
        <v>0.18</v>
      </c>
      <c r="I423" t="n">
        <v>52</v>
      </c>
      <c r="J423" t="n">
        <v>124.96</v>
      </c>
      <c r="K423" t="n">
        <v>45</v>
      </c>
      <c r="L423" t="n">
        <v>1.25</v>
      </c>
      <c r="M423" t="n">
        <v>50</v>
      </c>
      <c r="N423" t="n">
        <v>18.71</v>
      </c>
      <c r="O423" t="n">
        <v>15645.96</v>
      </c>
      <c r="P423" t="n">
        <v>88.34999999999999</v>
      </c>
      <c r="Q423" t="n">
        <v>596.74</v>
      </c>
      <c r="R423" t="n">
        <v>59.03</v>
      </c>
      <c r="S423" t="n">
        <v>26.8</v>
      </c>
      <c r="T423" t="n">
        <v>15942.18</v>
      </c>
      <c r="U423" t="n">
        <v>0.45</v>
      </c>
      <c r="V423" t="n">
        <v>0.86</v>
      </c>
      <c r="W423" t="n">
        <v>0.19</v>
      </c>
      <c r="X423" t="n">
        <v>1.02</v>
      </c>
      <c r="Y423" t="n">
        <v>1</v>
      </c>
      <c r="Z423" t="n">
        <v>10</v>
      </c>
    </row>
    <row r="424">
      <c r="A424" t="n">
        <v>2</v>
      </c>
      <c r="B424" t="n">
        <v>60</v>
      </c>
      <c r="C424" t="inlineStr">
        <is>
          <t xml:space="preserve">CONCLUIDO	</t>
        </is>
      </c>
      <c r="D424" t="n">
        <v>8.4291</v>
      </c>
      <c r="E424" t="n">
        <v>11.86</v>
      </c>
      <c r="F424" t="n">
        <v>8.66</v>
      </c>
      <c r="G424" t="n">
        <v>12.37</v>
      </c>
      <c r="H424" t="n">
        <v>0.21</v>
      </c>
      <c r="I424" t="n">
        <v>42</v>
      </c>
      <c r="J424" t="n">
        <v>125.29</v>
      </c>
      <c r="K424" t="n">
        <v>45</v>
      </c>
      <c r="L424" t="n">
        <v>1.5</v>
      </c>
      <c r="M424" t="n">
        <v>40</v>
      </c>
      <c r="N424" t="n">
        <v>18.79</v>
      </c>
      <c r="O424" t="n">
        <v>15686.51</v>
      </c>
      <c r="P424" t="n">
        <v>85.19</v>
      </c>
      <c r="Q424" t="n">
        <v>596.66</v>
      </c>
      <c r="R424" t="n">
        <v>52.22</v>
      </c>
      <c r="S424" t="n">
        <v>26.8</v>
      </c>
      <c r="T424" t="n">
        <v>12587.9</v>
      </c>
      <c r="U424" t="n">
        <v>0.51</v>
      </c>
      <c r="V424" t="n">
        <v>0.89</v>
      </c>
      <c r="W424" t="n">
        <v>0.17</v>
      </c>
      <c r="X424" t="n">
        <v>0.8</v>
      </c>
      <c r="Y424" t="n">
        <v>1</v>
      </c>
      <c r="Z424" t="n">
        <v>10</v>
      </c>
    </row>
    <row r="425">
      <c r="A425" t="n">
        <v>3</v>
      </c>
      <c r="B425" t="n">
        <v>60</v>
      </c>
      <c r="C425" t="inlineStr">
        <is>
          <t xml:space="preserve">CONCLUIDO	</t>
        </is>
      </c>
      <c r="D425" t="n">
        <v>8.6957</v>
      </c>
      <c r="E425" t="n">
        <v>11.5</v>
      </c>
      <c r="F425" t="n">
        <v>8.470000000000001</v>
      </c>
      <c r="G425" t="n">
        <v>14.53</v>
      </c>
      <c r="H425" t="n">
        <v>0.25</v>
      </c>
      <c r="I425" t="n">
        <v>35</v>
      </c>
      <c r="J425" t="n">
        <v>125.62</v>
      </c>
      <c r="K425" t="n">
        <v>45</v>
      </c>
      <c r="L425" t="n">
        <v>1.75</v>
      </c>
      <c r="M425" t="n">
        <v>33</v>
      </c>
      <c r="N425" t="n">
        <v>18.87</v>
      </c>
      <c r="O425" t="n">
        <v>15727.09</v>
      </c>
      <c r="P425" t="n">
        <v>82.17</v>
      </c>
      <c r="Q425" t="n">
        <v>596.64</v>
      </c>
      <c r="R425" t="n">
        <v>47.05</v>
      </c>
      <c r="S425" t="n">
        <v>26.8</v>
      </c>
      <c r="T425" t="n">
        <v>10037.29</v>
      </c>
      <c r="U425" t="n">
        <v>0.57</v>
      </c>
      <c r="V425" t="n">
        <v>0.91</v>
      </c>
      <c r="W425" t="n">
        <v>0.14</v>
      </c>
      <c r="X425" t="n">
        <v>0.62</v>
      </c>
      <c r="Y425" t="n">
        <v>1</v>
      </c>
      <c r="Z425" t="n">
        <v>10</v>
      </c>
    </row>
    <row r="426">
      <c r="A426" t="n">
        <v>4</v>
      </c>
      <c r="B426" t="n">
        <v>60</v>
      </c>
      <c r="C426" t="inlineStr">
        <is>
          <t xml:space="preserve">CONCLUIDO	</t>
        </is>
      </c>
      <c r="D426" t="n">
        <v>8.803900000000001</v>
      </c>
      <c r="E426" t="n">
        <v>11.36</v>
      </c>
      <c r="F426" t="n">
        <v>8.460000000000001</v>
      </c>
      <c r="G426" t="n">
        <v>16.92</v>
      </c>
      <c r="H426" t="n">
        <v>0.28</v>
      </c>
      <c r="I426" t="n">
        <v>30</v>
      </c>
      <c r="J426" t="n">
        <v>125.95</v>
      </c>
      <c r="K426" t="n">
        <v>45</v>
      </c>
      <c r="L426" t="n">
        <v>2</v>
      </c>
      <c r="M426" t="n">
        <v>28</v>
      </c>
      <c r="N426" t="n">
        <v>18.95</v>
      </c>
      <c r="O426" t="n">
        <v>15767.7</v>
      </c>
      <c r="P426" t="n">
        <v>80.88</v>
      </c>
      <c r="Q426" t="n">
        <v>596.62</v>
      </c>
      <c r="R426" t="n">
        <v>46.3</v>
      </c>
      <c r="S426" t="n">
        <v>26.8</v>
      </c>
      <c r="T426" t="n">
        <v>9685.91</v>
      </c>
      <c r="U426" t="n">
        <v>0.58</v>
      </c>
      <c r="V426" t="n">
        <v>0.91</v>
      </c>
      <c r="W426" t="n">
        <v>0.16</v>
      </c>
      <c r="X426" t="n">
        <v>0.61</v>
      </c>
      <c r="Y426" t="n">
        <v>1</v>
      </c>
      <c r="Z426" t="n">
        <v>10</v>
      </c>
    </row>
    <row r="427">
      <c r="A427" t="n">
        <v>5</v>
      </c>
      <c r="B427" t="n">
        <v>60</v>
      </c>
      <c r="C427" t="inlineStr">
        <is>
          <t xml:space="preserve">CONCLUIDO	</t>
        </is>
      </c>
      <c r="D427" t="n">
        <v>8.920400000000001</v>
      </c>
      <c r="E427" t="n">
        <v>11.21</v>
      </c>
      <c r="F427" t="n">
        <v>8.390000000000001</v>
      </c>
      <c r="G427" t="n">
        <v>18.64</v>
      </c>
      <c r="H427" t="n">
        <v>0.31</v>
      </c>
      <c r="I427" t="n">
        <v>27</v>
      </c>
      <c r="J427" t="n">
        <v>126.28</v>
      </c>
      <c r="K427" t="n">
        <v>45</v>
      </c>
      <c r="L427" t="n">
        <v>2.25</v>
      </c>
      <c r="M427" t="n">
        <v>25</v>
      </c>
      <c r="N427" t="n">
        <v>19.03</v>
      </c>
      <c r="O427" t="n">
        <v>15808.34</v>
      </c>
      <c r="P427" t="n">
        <v>79.11</v>
      </c>
      <c r="Q427" t="n">
        <v>596.61</v>
      </c>
      <c r="R427" t="n">
        <v>43.92</v>
      </c>
      <c r="S427" t="n">
        <v>26.8</v>
      </c>
      <c r="T427" t="n">
        <v>8514.200000000001</v>
      </c>
      <c r="U427" t="n">
        <v>0.61</v>
      </c>
      <c r="V427" t="n">
        <v>0.91</v>
      </c>
      <c r="W427" t="n">
        <v>0.15</v>
      </c>
      <c r="X427" t="n">
        <v>0.54</v>
      </c>
      <c r="Y427" t="n">
        <v>1</v>
      </c>
      <c r="Z427" t="n">
        <v>10</v>
      </c>
    </row>
    <row r="428">
      <c r="A428" t="n">
        <v>6</v>
      </c>
      <c r="B428" t="n">
        <v>60</v>
      </c>
      <c r="C428" t="inlineStr">
        <is>
          <t xml:space="preserve">CONCLUIDO	</t>
        </is>
      </c>
      <c r="D428" t="n">
        <v>9.029299999999999</v>
      </c>
      <c r="E428" t="n">
        <v>11.08</v>
      </c>
      <c r="F428" t="n">
        <v>8.33</v>
      </c>
      <c r="G428" t="n">
        <v>20.82</v>
      </c>
      <c r="H428" t="n">
        <v>0.35</v>
      </c>
      <c r="I428" t="n">
        <v>24</v>
      </c>
      <c r="J428" t="n">
        <v>126.61</v>
      </c>
      <c r="K428" t="n">
        <v>45</v>
      </c>
      <c r="L428" t="n">
        <v>2.5</v>
      </c>
      <c r="M428" t="n">
        <v>22</v>
      </c>
      <c r="N428" t="n">
        <v>19.11</v>
      </c>
      <c r="O428" t="n">
        <v>15849</v>
      </c>
      <c r="P428" t="n">
        <v>77.53</v>
      </c>
      <c r="Q428" t="n">
        <v>596.6900000000001</v>
      </c>
      <c r="R428" t="n">
        <v>42.24</v>
      </c>
      <c r="S428" t="n">
        <v>26.8</v>
      </c>
      <c r="T428" t="n">
        <v>7687.07</v>
      </c>
      <c r="U428" t="n">
        <v>0.63</v>
      </c>
      <c r="V428" t="n">
        <v>0.92</v>
      </c>
      <c r="W428" t="n">
        <v>0.14</v>
      </c>
      <c r="X428" t="n">
        <v>0.48</v>
      </c>
      <c r="Y428" t="n">
        <v>1</v>
      </c>
      <c r="Z428" t="n">
        <v>10</v>
      </c>
    </row>
    <row r="429">
      <c r="A429" t="n">
        <v>7</v>
      </c>
      <c r="B429" t="n">
        <v>60</v>
      </c>
      <c r="C429" t="inlineStr">
        <is>
          <t xml:space="preserve">CONCLUIDO	</t>
        </is>
      </c>
      <c r="D429" t="n">
        <v>9.1515</v>
      </c>
      <c r="E429" t="n">
        <v>10.93</v>
      </c>
      <c r="F429" t="n">
        <v>8.26</v>
      </c>
      <c r="G429" t="n">
        <v>23.6</v>
      </c>
      <c r="H429" t="n">
        <v>0.38</v>
      </c>
      <c r="I429" t="n">
        <v>21</v>
      </c>
      <c r="J429" t="n">
        <v>126.94</v>
      </c>
      <c r="K429" t="n">
        <v>45</v>
      </c>
      <c r="L429" t="n">
        <v>2.75</v>
      </c>
      <c r="M429" t="n">
        <v>19</v>
      </c>
      <c r="N429" t="n">
        <v>19.19</v>
      </c>
      <c r="O429" t="n">
        <v>15889.69</v>
      </c>
      <c r="P429" t="n">
        <v>75.73999999999999</v>
      </c>
      <c r="Q429" t="n">
        <v>596.65</v>
      </c>
      <c r="R429" t="n">
        <v>39.89</v>
      </c>
      <c r="S429" t="n">
        <v>26.8</v>
      </c>
      <c r="T429" t="n">
        <v>6528.92</v>
      </c>
      <c r="U429" t="n">
        <v>0.67</v>
      </c>
      <c r="V429" t="n">
        <v>0.93</v>
      </c>
      <c r="W429" t="n">
        <v>0.14</v>
      </c>
      <c r="X429" t="n">
        <v>0.41</v>
      </c>
      <c r="Y429" t="n">
        <v>1</v>
      </c>
      <c r="Z429" t="n">
        <v>10</v>
      </c>
    </row>
    <row r="430">
      <c r="A430" t="n">
        <v>8</v>
      </c>
      <c r="B430" t="n">
        <v>60</v>
      </c>
      <c r="C430" t="inlineStr">
        <is>
          <t xml:space="preserve">CONCLUIDO	</t>
        </is>
      </c>
      <c r="D430" t="n">
        <v>9.263500000000001</v>
      </c>
      <c r="E430" t="n">
        <v>10.8</v>
      </c>
      <c r="F430" t="n">
        <v>8.18</v>
      </c>
      <c r="G430" t="n">
        <v>25.82</v>
      </c>
      <c r="H430" t="n">
        <v>0.42</v>
      </c>
      <c r="I430" t="n">
        <v>19</v>
      </c>
      <c r="J430" t="n">
        <v>127.27</v>
      </c>
      <c r="K430" t="n">
        <v>45</v>
      </c>
      <c r="L430" t="n">
        <v>3</v>
      </c>
      <c r="M430" t="n">
        <v>17</v>
      </c>
      <c r="N430" t="n">
        <v>19.27</v>
      </c>
      <c r="O430" t="n">
        <v>15930.42</v>
      </c>
      <c r="P430" t="n">
        <v>73.65000000000001</v>
      </c>
      <c r="Q430" t="n">
        <v>596.61</v>
      </c>
      <c r="R430" t="n">
        <v>37.06</v>
      </c>
      <c r="S430" t="n">
        <v>26.8</v>
      </c>
      <c r="T430" t="n">
        <v>5123.52</v>
      </c>
      <c r="U430" t="n">
        <v>0.72</v>
      </c>
      <c r="V430" t="n">
        <v>0.9399999999999999</v>
      </c>
      <c r="W430" t="n">
        <v>0.14</v>
      </c>
      <c r="X430" t="n">
        <v>0.32</v>
      </c>
      <c r="Y430" t="n">
        <v>1</v>
      </c>
      <c r="Z430" t="n">
        <v>10</v>
      </c>
    </row>
    <row r="431">
      <c r="A431" t="n">
        <v>9</v>
      </c>
      <c r="B431" t="n">
        <v>60</v>
      </c>
      <c r="C431" t="inlineStr">
        <is>
          <t xml:space="preserve">CONCLUIDO	</t>
        </is>
      </c>
      <c r="D431" t="n">
        <v>9.2851</v>
      </c>
      <c r="E431" t="n">
        <v>10.77</v>
      </c>
      <c r="F431" t="n">
        <v>8.199999999999999</v>
      </c>
      <c r="G431" t="n">
        <v>28.95</v>
      </c>
      <c r="H431" t="n">
        <v>0.45</v>
      </c>
      <c r="I431" t="n">
        <v>17</v>
      </c>
      <c r="J431" t="n">
        <v>127.6</v>
      </c>
      <c r="K431" t="n">
        <v>45</v>
      </c>
      <c r="L431" t="n">
        <v>3.25</v>
      </c>
      <c r="M431" t="n">
        <v>15</v>
      </c>
      <c r="N431" t="n">
        <v>19.35</v>
      </c>
      <c r="O431" t="n">
        <v>15971.17</v>
      </c>
      <c r="P431" t="n">
        <v>72.67</v>
      </c>
      <c r="Q431" t="n">
        <v>596.63</v>
      </c>
      <c r="R431" t="n">
        <v>38.29</v>
      </c>
      <c r="S431" t="n">
        <v>26.8</v>
      </c>
      <c r="T431" t="n">
        <v>5749.68</v>
      </c>
      <c r="U431" t="n">
        <v>0.7</v>
      </c>
      <c r="V431" t="n">
        <v>0.9399999999999999</v>
      </c>
      <c r="W431" t="n">
        <v>0.14</v>
      </c>
      <c r="X431" t="n">
        <v>0.35</v>
      </c>
      <c r="Y431" t="n">
        <v>1</v>
      </c>
      <c r="Z431" t="n">
        <v>10</v>
      </c>
    </row>
    <row r="432">
      <c r="A432" t="n">
        <v>10</v>
      </c>
      <c r="B432" t="n">
        <v>60</v>
      </c>
      <c r="C432" t="inlineStr">
        <is>
          <t xml:space="preserve">CONCLUIDO	</t>
        </is>
      </c>
      <c r="D432" t="n">
        <v>9.341699999999999</v>
      </c>
      <c r="E432" t="n">
        <v>10.7</v>
      </c>
      <c r="F432" t="n">
        <v>8.16</v>
      </c>
      <c r="G432" t="n">
        <v>30.61</v>
      </c>
      <c r="H432" t="n">
        <v>0.48</v>
      </c>
      <c r="I432" t="n">
        <v>16</v>
      </c>
      <c r="J432" t="n">
        <v>127.93</v>
      </c>
      <c r="K432" t="n">
        <v>45</v>
      </c>
      <c r="L432" t="n">
        <v>3.5</v>
      </c>
      <c r="M432" t="n">
        <v>14</v>
      </c>
      <c r="N432" t="n">
        <v>19.43</v>
      </c>
      <c r="O432" t="n">
        <v>16011.95</v>
      </c>
      <c r="P432" t="n">
        <v>71.43000000000001</v>
      </c>
      <c r="Q432" t="n">
        <v>596.63</v>
      </c>
      <c r="R432" t="n">
        <v>36.95</v>
      </c>
      <c r="S432" t="n">
        <v>26.8</v>
      </c>
      <c r="T432" t="n">
        <v>5081.79</v>
      </c>
      <c r="U432" t="n">
        <v>0.73</v>
      </c>
      <c r="V432" t="n">
        <v>0.9399999999999999</v>
      </c>
      <c r="W432" t="n">
        <v>0.13</v>
      </c>
      <c r="X432" t="n">
        <v>0.31</v>
      </c>
      <c r="Y432" t="n">
        <v>1</v>
      </c>
      <c r="Z432" t="n">
        <v>10</v>
      </c>
    </row>
    <row r="433">
      <c r="A433" t="n">
        <v>11</v>
      </c>
      <c r="B433" t="n">
        <v>60</v>
      </c>
      <c r="C433" t="inlineStr">
        <is>
          <t xml:space="preserve">CONCLUIDO	</t>
        </is>
      </c>
      <c r="D433" t="n">
        <v>9.3889</v>
      </c>
      <c r="E433" t="n">
        <v>10.65</v>
      </c>
      <c r="F433" t="n">
        <v>8.140000000000001</v>
      </c>
      <c r="G433" t="n">
        <v>32.54</v>
      </c>
      <c r="H433" t="n">
        <v>0.52</v>
      </c>
      <c r="I433" t="n">
        <v>15</v>
      </c>
      <c r="J433" t="n">
        <v>128.26</v>
      </c>
      <c r="K433" t="n">
        <v>45</v>
      </c>
      <c r="L433" t="n">
        <v>3.75</v>
      </c>
      <c r="M433" t="n">
        <v>13</v>
      </c>
      <c r="N433" t="n">
        <v>19.51</v>
      </c>
      <c r="O433" t="n">
        <v>16052.76</v>
      </c>
      <c r="P433" t="n">
        <v>69.81999999999999</v>
      </c>
      <c r="Q433" t="n">
        <v>596.63</v>
      </c>
      <c r="R433" t="n">
        <v>36.12</v>
      </c>
      <c r="S433" t="n">
        <v>26.8</v>
      </c>
      <c r="T433" t="n">
        <v>4675.1</v>
      </c>
      <c r="U433" t="n">
        <v>0.74</v>
      </c>
      <c r="V433" t="n">
        <v>0.9399999999999999</v>
      </c>
      <c r="W433" t="n">
        <v>0.13</v>
      </c>
      <c r="X433" t="n">
        <v>0.28</v>
      </c>
      <c r="Y433" t="n">
        <v>1</v>
      </c>
      <c r="Z433" t="n">
        <v>10</v>
      </c>
    </row>
    <row r="434">
      <c r="A434" t="n">
        <v>12</v>
      </c>
      <c r="B434" t="n">
        <v>60</v>
      </c>
      <c r="C434" t="inlineStr">
        <is>
          <t xml:space="preserve">CONCLUIDO	</t>
        </is>
      </c>
      <c r="D434" t="n">
        <v>9.4206</v>
      </c>
      <c r="E434" t="n">
        <v>10.62</v>
      </c>
      <c r="F434" t="n">
        <v>8.119999999999999</v>
      </c>
      <c r="G434" t="n">
        <v>34.82</v>
      </c>
      <c r="H434" t="n">
        <v>0.55</v>
      </c>
      <c r="I434" t="n">
        <v>14</v>
      </c>
      <c r="J434" t="n">
        <v>128.59</v>
      </c>
      <c r="K434" t="n">
        <v>45</v>
      </c>
      <c r="L434" t="n">
        <v>4</v>
      </c>
      <c r="M434" t="n">
        <v>12</v>
      </c>
      <c r="N434" t="n">
        <v>19.59</v>
      </c>
      <c r="O434" t="n">
        <v>16093.6</v>
      </c>
      <c r="P434" t="n">
        <v>67.62</v>
      </c>
      <c r="Q434" t="n">
        <v>596.61</v>
      </c>
      <c r="R434" t="n">
        <v>35.81</v>
      </c>
      <c r="S434" t="n">
        <v>26.8</v>
      </c>
      <c r="T434" t="n">
        <v>4522.34</v>
      </c>
      <c r="U434" t="n">
        <v>0.75</v>
      </c>
      <c r="V434" t="n">
        <v>0.9399999999999999</v>
      </c>
      <c r="W434" t="n">
        <v>0.13</v>
      </c>
      <c r="X434" t="n">
        <v>0.27</v>
      </c>
      <c r="Y434" t="n">
        <v>1</v>
      </c>
      <c r="Z434" t="n">
        <v>10</v>
      </c>
    </row>
    <row r="435">
      <c r="A435" t="n">
        <v>13</v>
      </c>
      <c r="B435" t="n">
        <v>60</v>
      </c>
      <c r="C435" t="inlineStr">
        <is>
          <t xml:space="preserve">CONCLUIDO	</t>
        </is>
      </c>
      <c r="D435" t="n">
        <v>9.4787</v>
      </c>
      <c r="E435" t="n">
        <v>10.55</v>
      </c>
      <c r="F435" t="n">
        <v>8.09</v>
      </c>
      <c r="G435" t="n">
        <v>37.32</v>
      </c>
      <c r="H435" t="n">
        <v>0.58</v>
      </c>
      <c r="I435" t="n">
        <v>13</v>
      </c>
      <c r="J435" t="n">
        <v>128.92</v>
      </c>
      <c r="K435" t="n">
        <v>45</v>
      </c>
      <c r="L435" t="n">
        <v>4.25</v>
      </c>
      <c r="M435" t="n">
        <v>10</v>
      </c>
      <c r="N435" t="n">
        <v>19.68</v>
      </c>
      <c r="O435" t="n">
        <v>16134.46</v>
      </c>
      <c r="P435" t="n">
        <v>66.33</v>
      </c>
      <c r="Q435" t="n">
        <v>596.62</v>
      </c>
      <c r="R435" t="n">
        <v>34.67</v>
      </c>
      <c r="S435" t="n">
        <v>26.8</v>
      </c>
      <c r="T435" t="n">
        <v>3956.25</v>
      </c>
      <c r="U435" t="n">
        <v>0.77</v>
      </c>
      <c r="V435" t="n">
        <v>0.95</v>
      </c>
      <c r="W435" t="n">
        <v>0.12</v>
      </c>
      <c r="X435" t="n">
        <v>0.23</v>
      </c>
      <c r="Y435" t="n">
        <v>1</v>
      </c>
      <c r="Z435" t="n">
        <v>10</v>
      </c>
    </row>
    <row r="436">
      <c r="A436" t="n">
        <v>14</v>
      </c>
      <c r="B436" t="n">
        <v>60</v>
      </c>
      <c r="C436" t="inlineStr">
        <is>
          <t xml:space="preserve">CONCLUIDO	</t>
        </is>
      </c>
      <c r="D436" t="n">
        <v>9.497400000000001</v>
      </c>
      <c r="E436" t="n">
        <v>10.53</v>
      </c>
      <c r="F436" t="n">
        <v>8.09</v>
      </c>
      <c r="G436" t="n">
        <v>40.45</v>
      </c>
      <c r="H436" t="n">
        <v>0.62</v>
      </c>
      <c r="I436" t="n">
        <v>12</v>
      </c>
      <c r="J436" t="n">
        <v>129.25</v>
      </c>
      <c r="K436" t="n">
        <v>45</v>
      </c>
      <c r="L436" t="n">
        <v>4.5</v>
      </c>
      <c r="M436" t="n">
        <v>6</v>
      </c>
      <c r="N436" t="n">
        <v>19.76</v>
      </c>
      <c r="O436" t="n">
        <v>16175.36</v>
      </c>
      <c r="P436" t="n">
        <v>65.5</v>
      </c>
      <c r="Q436" t="n">
        <v>596.62</v>
      </c>
      <c r="R436" t="n">
        <v>34.55</v>
      </c>
      <c r="S436" t="n">
        <v>26.8</v>
      </c>
      <c r="T436" t="n">
        <v>3902.21</v>
      </c>
      <c r="U436" t="n">
        <v>0.78</v>
      </c>
      <c r="V436" t="n">
        <v>0.95</v>
      </c>
      <c r="W436" t="n">
        <v>0.13</v>
      </c>
      <c r="X436" t="n">
        <v>0.24</v>
      </c>
      <c r="Y436" t="n">
        <v>1</v>
      </c>
      <c r="Z436" t="n">
        <v>10</v>
      </c>
    </row>
    <row r="437">
      <c r="A437" t="n">
        <v>15</v>
      </c>
      <c r="B437" t="n">
        <v>60</v>
      </c>
      <c r="C437" t="inlineStr">
        <is>
          <t xml:space="preserve">CONCLUIDO	</t>
        </is>
      </c>
      <c r="D437" t="n">
        <v>9.5022</v>
      </c>
      <c r="E437" t="n">
        <v>10.52</v>
      </c>
      <c r="F437" t="n">
        <v>8.09</v>
      </c>
      <c r="G437" t="n">
        <v>40.42</v>
      </c>
      <c r="H437" t="n">
        <v>0.65</v>
      </c>
      <c r="I437" t="n">
        <v>12</v>
      </c>
      <c r="J437" t="n">
        <v>129.59</v>
      </c>
      <c r="K437" t="n">
        <v>45</v>
      </c>
      <c r="L437" t="n">
        <v>4.75</v>
      </c>
      <c r="M437" t="n">
        <v>3</v>
      </c>
      <c r="N437" t="n">
        <v>19.84</v>
      </c>
      <c r="O437" t="n">
        <v>16216.29</v>
      </c>
      <c r="P437" t="n">
        <v>64.75</v>
      </c>
      <c r="Q437" t="n">
        <v>596.64</v>
      </c>
      <c r="R437" t="n">
        <v>34.23</v>
      </c>
      <c r="S437" t="n">
        <v>26.8</v>
      </c>
      <c r="T437" t="n">
        <v>3745.07</v>
      </c>
      <c r="U437" t="n">
        <v>0.78</v>
      </c>
      <c r="V437" t="n">
        <v>0.95</v>
      </c>
      <c r="W437" t="n">
        <v>0.14</v>
      </c>
      <c r="X437" t="n">
        <v>0.23</v>
      </c>
      <c r="Y437" t="n">
        <v>1</v>
      </c>
      <c r="Z437" t="n">
        <v>10</v>
      </c>
    </row>
    <row r="438">
      <c r="A438" t="n">
        <v>16</v>
      </c>
      <c r="B438" t="n">
        <v>60</v>
      </c>
      <c r="C438" t="inlineStr">
        <is>
          <t xml:space="preserve">CONCLUIDO	</t>
        </is>
      </c>
      <c r="D438" t="n">
        <v>9.547599999999999</v>
      </c>
      <c r="E438" t="n">
        <v>10.47</v>
      </c>
      <c r="F438" t="n">
        <v>8.06</v>
      </c>
      <c r="G438" t="n">
        <v>43.97</v>
      </c>
      <c r="H438" t="n">
        <v>0.68</v>
      </c>
      <c r="I438" t="n">
        <v>11</v>
      </c>
      <c r="J438" t="n">
        <v>129.92</v>
      </c>
      <c r="K438" t="n">
        <v>45</v>
      </c>
      <c r="L438" t="n">
        <v>5</v>
      </c>
      <c r="M438" t="n">
        <v>0</v>
      </c>
      <c r="N438" t="n">
        <v>19.92</v>
      </c>
      <c r="O438" t="n">
        <v>16257.24</v>
      </c>
      <c r="P438" t="n">
        <v>64.31</v>
      </c>
      <c r="Q438" t="n">
        <v>596.64</v>
      </c>
      <c r="R438" t="n">
        <v>33.31</v>
      </c>
      <c r="S438" t="n">
        <v>26.8</v>
      </c>
      <c r="T438" t="n">
        <v>3289.85</v>
      </c>
      <c r="U438" t="n">
        <v>0.8</v>
      </c>
      <c r="V438" t="n">
        <v>0.95</v>
      </c>
      <c r="W438" t="n">
        <v>0.14</v>
      </c>
      <c r="X438" t="n">
        <v>0.21</v>
      </c>
      <c r="Y438" t="n">
        <v>1</v>
      </c>
      <c r="Z438" t="n">
        <v>10</v>
      </c>
    </row>
    <row r="439">
      <c r="A439" t="n">
        <v>0</v>
      </c>
      <c r="B439" t="n">
        <v>135</v>
      </c>
      <c r="C439" t="inlineStr">
        <is>
          <t xml:space="preserve">CONCLUIDO	</t>
        </is>
      </c>
      <c r="D439" t="n">
        <v>5.0656</v>
      </c>
      <c r="E439" t="n">
        <v>19.74</v>
      </c>
      <c r="F439" t="n">
        <v>10.47</v>
      </c>
      <c r="G439" t="n">
        <v>4.95</v>
      </c>
      <c r="H439" t="n">
        <v>0.07000000000000001</v>
      </c>
      <c r="I439" t="n">
        <v>127</v>
      </c>
      <c r="J439" t="n">
        <v>263.32</v>
      </c>
      <c r="K439" t="n">
        <v>59.89</v>
      </c>
      <c r="L439" t="n">
        <v>1</v>
      </c>
      <c r="M439" t="n">
        <v>125</v>
      </c>
      <c r="N439" t="n">
        <v>67.43000000000001</v>
      </c>
      <c r="O439" t="n">
        <v>32710.1</v>
      </c>
      <c r="P439" t="n">
        <v>175.06</v>
      </c>
      <c r="Q439" t="n">
        <v>596.85</v>
      </c>
      <c r="R439" t="n">
        <v>109.18</v>
      </c>
      <c r="S439" t="n">
        <v>26.8</v>
      </c>
      <c r="T439" t="n">
        <v>40644.75</v>
      </c>
      <c r="U439" t="n">
        <v>0.25</v>
      </c>
      <c r="V439" t="n">
        <v>0.73</v>
      </c>
      <c r="W439" t="n">
        <v>0.31</v>
      </c>
      <c r="X439" t="n">
        <v>2.61</v>
      </c>
      <c r="Y439" t="n">
        <v>1</v>
      </c>
      <c r="Z439" t="n">
        <v>10</v>
      </c>
    </row>
    <row r="440">
      <c r="A440" t="n">
        <v>1</v>
      </c>
      <c r="B440" t="n">
        <v>135</v>
      </c>
      <c r="C440" t="inlineStr">
        <is>
          <t xml:space="preserve">CONCLUIDO	</t>
        </is>
      </c>
      <c r="D440" t="n">
        <v>5.7341</v>
      </c>
      <c r="E440" t="n">
        <v>17.44</v>
      </c>
      <c r="F440" t="n">
        <v>9.779999999999999</v>
      </c>
      <c r="G440" t="n">
        <v>6.18</v>
      </c>
      <c r="H440" t="n">
        <v>0.08</v>
      </c>
      <c r="I440" t="n">
        <v>95</v>
      </c>
      <c r="J440" t="n">
        <v>263.79</v>
      </c>
      <c r="K440" t="n">
        <v>59.89</v>
      </c>
      <c r="L440" t="n">
        <v>1.25</v>
      </c>
      <c r="M440" t="n">
        <v>93</v>
      </c>
      <c r="N440" t="n">
        <v>67.65000000000001</v>
      </c>
      <c r="O440" t="n">
        <v>32767.75</v>
      </c>
      <c r="P440" t="n">
        <v>163.1</v>
      </c>
      <c r="Q440" t="n">
        <v>596.77</v>
      </c>
      <c r="R440" t="n">
        <v>87.91</v>
      </c>
      <c r="S440" t="n">
        <v>26.8</v>
      </c>
      <c r="T440" t="n">
        <v>30166.21</v>
      </c>
      <c r="U440" t="n">
        <v>0.3</v>
      </c>
      <c r="V440" t="n">
        <v>0.78</v>
      </c>
      <c r="W440" t="n">
        <v>0.25</v>
      </c>
      <c r="X440" t="n">
        <v>1.93</v>
      </c>
      <c r="Y440" t="n">
        <v>1</v>
      </c>
      <c r="Z440" t="n">
        <v>10</v>
      </c>
    </row>
    <row r="441">
      <c r="A441" t="n">
        <v>2</v>
      </c>
      <c r="B441" t="n">
        <v>135</v>
      </c>
      <c r="C441" t="inlineStr">
        <is>
          <t xml:space="preserve">CONCLUIDO	</t>
        </is>
      </c>
      <c r="D441" t="n">
        <v>6.2197</v>
      </c>
      <c r="E441" t="n">
        <v>16.08</v>
      </c>
      <c r="F441" t="n">
        <v>9.380000000000001</v>
      </c>
      <c r="G441" t="n">
        <v>7.41</v>
      </c>
      <c r="H441" t="n">
        <v>0.1</v>
      </c>
      <c r="I441" t="n">
        <v>76</v>
      </c>
      <c r="J441" t="n">
        <v>264.25</v>
      </c>
      <c r="K441" t="n">
        <v>59.89</v>
      </c>
      <c r="L441" t="n">
        <v>1.5</v>
      </c>
      <c r="M441" t="n">
        <v>74</v>
      </c>
      <c r="N441" t="n">
        <v>67.87</v>
      </c>
      <c r="O441" t="n">
        <v>32825.49</v>
      </c>
      <c r="P441" t="n">
        <v>155.94</v>
      </c>
      <c r="Q441" t="n">
        <v>596.7</v>
      </c>
      <c r="R441" t="n">
        <v>74.95999999999999</v>
      </c>
      <c r="S441" t="n">
        <v>26.8</v>
      </c>
      <c r="T441" t="n">
        <v>23789.83</v>
      </c>
      <c r="U441" t="n">
        <v>0.36</v>
      </c>
      <c r="V441" t="n">
        <v>0.82</v>
      </c>
      <c r="W441" t="n">
        <v>0.23</v>
      </c>
      <c r="X441" t="n">
        <v>1.53</v>
      </c>
      <c r="Y441" t="n">
        <v>1</v>
      </c>
      <c r="Z441" t="n">
        <v>10</v>
      </c>
    </row>
    <row r="442">
      <c r="A442" t="n">
        <v>3</v>
      </c>
      <c r="B442" t="n">
        <v>135</v>
      </c>
      <c r="C442" t="inlineStr">
        <is>
          <t xml:space="preserve">CONCLUIDO	</t>
        </is>
      </c>
      <c r="D442" t="n">
        <v>6.5995</v>
      </c>
      <c r="E442" t="n">
        <v>15.15</v>
      </c>
      <c r="F442" t="n">
        <v>9.109999999999999</v>
      </c>
      <c r="G442" t="n">
        <v>8.68</v>
      </c>
      <c r="H442" t="n">
        <v>0.12</v>
      </c>
      <c r="I442" t="n">
        <v>63</v>
      </c>
      <c r="J442" t="n">
        <v>264.72</v>
      </c>
      <c r="K442" t="n">
        <v>59.89</v>
      </c>
      <c r="L442" t="n">
        <v>1.75</v>
      </c>
      <c r="M442" t="n">
        <v>61</v>
      </c>
      <c r="N442" t="n">
        <v>68.09</v>
      </c>
      <c r="O442" t="n">
        <v>32883.31</v>
      </c>
      <c r="P442" t="n">
        <v>151.03</v>
      </c>
      <c r="Q442" t="n">
        <v>596.87</v>
      </c>
      <c r="R442" t="n">
        <v>66.58</v>
      </c>
      <c r="S442" t="n">
        <v>26.8</v>
      </c>
      <c r="T442" t="n">
        <v>19664.34</v>
      </c>
      <c r="U442" t="n">
        <v>0.4</v>
      </c>
      <c r="V442" t="n">
        <v>0.84</v>
      </c>
      <c r="W442" t="n">
        <v>0.21</v>
      </c>
      <c r="X442" t="n">
        <v>1.26</v>
      </c>
      <c r="Y442" t="n">
        <v>1</v>
      </c>
      <c r="Z442" t="n">
        <v>10</v>
      </c>
    </row>
    <row r="443">
      <c r="A443" t="n">
        <v>4</v>
      </c>
      <c r="B443" t="n">
        <v>135</v>
      </c>
      <c r="C443" t="inlineStr">
        <is>
          <t xml:space="preserve">CONCLUIDO	</t>
        </is>
      </c>
      <c r="D443" t="n">
        <v>6.8988</v>
      </c>
      <c r="E443" t="n">
        <v>14.5</v>
      </c>
      <c r="F443" t="n">
        <v>8.91</v>
      </c>
      <c r="G443" t="n">
        <v>9.9</v>
      </c>
      <c r="H443" t="n">
        <v>0.13</v>
      </c>
      <c r="I443" t="n">
        <v>54</v>
      </c>
      <c r="J443" t="n">
        <v>265.19</v>
      </c>
      <c r="K443" t="n">
        <v>59.89</v>
      </c>
      <c r="L443" t="n">
        <v>2</v>
      </c>
      <c r="M443" t="n">
        <v>52</v>
      </c>
      <c r="N443" t="n">
        <v>68.31</v>
      </c>
      <c r="O443" t="n">
        <v>32941.21</v>
      </c>
      <c r="P443" t="n">
        <v>147.28</v>
      </c>
      <c r="Q443" t="n">
        <v>596.7</v>
      </c>
      <c r="R443" t="n">
        <v>60.25</v>
      </c>
      <c r="S443" t="n">
        <v>26.8</v>
      </c>
      <c r="T443" t="n">
        <v>16541.94</v>
      </c>
      <c r="U443" t="n">
        <v>0.44</v>
      </c>
      <c r="V443" t="n">
        <v>0.86</v>
      </c>
      <c r="W443" t="n">
        <v>0.19</v>
      </c>
      <c r="X443" t="n">
        <v>1.06</v>
      </c>
      <c r="Y443" t="n">
        <v>1</v>
      </c>
      <c r="Z443" t="n">
        <v>10</v>
      </c>
    </row>
    <row r="444">
      <c r="A444" t="n">
        <v>5</v>
      </c>
      <c r="B444" t="n">
        <v>135</v>
      </c>
      <c r="C444" t="inlineStr">
        <is>
          <t xml:space="preserve">CONCLUIDO	</t>
        </is>
      </c>
      <c r="D444" t="n">
        <v>7.1444</v>
      </c>
      <c r="E444" t="n">
        <v>14</v>
      </c>
      <c r="F444" t="n">
        <v>8.77</v>
      </c>
      <c r="G444" t="n">
        <v>11.19</v>
      </c>
      <c r="H444" t="n">
        <v>0.15</v>
      </c>
      <c r="I444" t="n">
        <v>47</v>
      </c>
      <c r="J444" t="n">
        <v>265.66</v>
      </c>
      <c r="K444" t="n">
        <v>59.89</v>
      </c>
      <c r="L444" t="n">
        <v>2.25</v>
      </c>
      <c r="M444" t="n">
        <v>45</v>
      </c>
      <c r="N444" t="n">
        <v>68.53</v>
      </c>
      <c r="O444" t="n">
        <v>32999.19</v>
      </c>
      <c r="P444" t="n">
        <v>144.43</v>
      </c>
      <c r="Q444" t="n">
        <v>596.67</v>
      </c>
      <c r="R444" t="n">
        <v>55.66</v>
      </c>
      <c r="S444" t="n">
        <v>26.8</v>
      </c>
      <c r="T444" t="n">
        <v>14283.62</v>
      </c>
      <c r="U444" t="n">
        <v>0.48</v>
      </c>
      <c r="V444" t="n">
        <v>0.88</v>
      </c>
      <c r="W444" t="n">
        <v>0.18</v>
      </c>
      <c r="X444" t="n">
        <v>0.91</v>
      </c>
      <c r="Y444" t="n">
        <v>1</v>
      </c>
      <c r="Z444" t="n">
        <v>10</v>
      </c>
    </row>
    <row r="445">
      <c r="A445" t="n">
        <v>6</v>
      </c>
      <c r="B445" t="n">
        <v>135</v>
      </c>
      <c r="C445" t="inlineStr">
        <is>
          <t xml:space="preserve">CONCLUIDO	</t>
        </is>
      </c>
      <c r="D445" t="n">
        <v>7.3339</v>
      </c>
      <c r="E445" t="n">
        <v>13.64</v>
      </c>
      <c r="F445" t="n">
        <v>8.66</v>
      </c>
      <c r="G445" t="n">
        <v>12.37</v>
      </c>
      <c r="H445" t="n">
        <v>0.17</v>
      </c>
      <c r="I445" t="n">
        <v>42</v>
      </c>
      <c r="J445" t="n">
        <v>266.13</v>
      </c>
      <c r="K445" t="n">
        <v>59.89</v>
      </c>
      <c r="L445" t="n">
        <v>2.5</v>
      </c>
      <c r="M445" t="n">
        <v>40</v>
      </c>
      <c r="N445" t="n">
        <v>68.75</v>
      </c>
      <c r="O445" t="n">
        <v>33057.26</v>
      </c>
      <c r="P445" t="n">
        <v>142.24</v>
      </c>
      <c r="Q445" t="n">
        <v>596.73</v>
      </c>
      <c r="R445" t="n">
        <v>52.2</v>
      </c>
      <c r="S445" t="n">
        <v>26.8</v>
      </c>
      <c r="T445" t="n">
        <v>12578.93</v>
      </c>
      <c r="U445" t="n">
        <v>0.51</v>
      </c>
      <c r="V445" t="n">
        <v>0.89</v>
      </c>
      <c r="W445" t="n">
        <v>0.18</v>
      </c>
      <c r="X445" t="n">
        <v>0.8</v>
      </c>
      <c r="Y445" t="n">
        <v>1</v>
      </c>
      <c r="Z445" t="n">
        <v>10</v>
      </c>
    </row>
    <row r="446">
      <c r="A446" t="n">
        <v>7</v>
      </c>
      <c r="B446" t="n">
        <v>135</v>
      </c>
      <c r="C446" t="inlineStr">
        <is>
          <t xml:space="preserve">CONCLUIDO	</t>
        </is>
      </c>
      <c r="D446" t="n">
        <v>7.5158</v>
      </c>
      <c r="E446" t="n">
        <v>13.31</v>
      </c>
      <c r="F446" t="n">
        <v>8.529999999999999</v>
      </c>
      <c r="G446" t="n">
        <v>13.47</v>
      </c>
      <c r="H446" t="n">
        <v>0.18</v>
      </c>
      <c r="I446" t="n">
        <v>38</v>
      </c>
      <c r="J446" t="n">
        <v>266.6</v>
      </c>
      <c r="K446" t="n">
        <v>59.89</v>
      </c>
      <c r="L446" t="n">
        <v>2.75</v>
      </c>
      <c r="M446" t="n">
        <v>36</v>
      </c>
      <c r="N446" t="n">
        <v>68.97</v>
      </c>
      <c r="O446" t="n">
        <v>33115.41</v>
      </c>
      <c r="P446" t="n">
        <v>139.62</v>
      </c>
      <c r="Q446" t="n">
        <v>596.63</v>
      </c>
      <c r="R446" t="n">
        <v>47.99</v>
      </c>
      <c r="S446" t="n">
        <v>26.8</v>
      </c>
      <c r="T446" t="n">
        <v>10493.11</v>
      </c>
      <c r="U446" t="n">
        <v>0.5600000000000001</v>
      </c>
      <c r="V446" t="n">
        <v>0.9</v>
      </c>
      <c r="W446" t="n">
        <v>0.17</v>
      </c>
      <c r="X446" t="n">
        <v>0.68</v>
      </c>
      <c r="Y446" t="n">
        <v>1</v>
      </c>
      <c r="Z446" t="n">
        <v>10</v>
      </c>
    </row>
    <row r="447">
      <c r="A447" t="n">
        <v>8</v>
      </c>
      <c r="B447" t="n">
        <v>135</v>
      </c>
      <c r="C447" t="inlineStr">
        <is>
          <t xml:space="preserve">CONCLUIDO	</t>
        </is>
      </c>
      <c r="D447" t="n">
        <v>7.5815</v>
      </c>
      <c r="E447" t="n">
        <v>13.19</v>
      </c>
      <c r="F447" t="n">
        <v>8.57</v>
      </c>
      <c r="G447" t="n">
        <v>14.69</v>
      </c>
      <c r="H447" t="n">
        <v>0.2</v>
      </c>
      <c r="I447" t="n">
        <v>35</v>
      </c>
      <c r="J447" t="n">
        <v>267.08</v>
      </c>
      <c r="K447" t="n">
        <v>59.89</v>
      </c>
      <c r="L447" t="n">
        <v>3</v>
      </c>
      <c r="M447" t="n">
        <v>33</v>
      </c>
      <c r="N447" t="n">
        <v>69.19</v>
      </c>
      <c r="O447" t="n">
        <v>33173.65</v>
      </c>
      <c r="P447" t="n">
        <v>139.91</v>
      </c>
      <c r="Q447" t="n">
        <v>596.67</v>
      </c>
      <c r="R447" t="n">
        <v>50.41</v>
      </c>
      <c r="S447" t="n">
        <v>26.8</v>
      </c>
      <c r="T447" t="n">
        <v>11718.89</v>
      </c>
      <c r="U447" t="n">
        <v>0.53</v>
      </c>
      <c r="V447" t="n">
        <v>0.9</v>
      </c>
      <c r="W447" t="n">
        <v>0.14</v>
      </c>
      <c r="X447" t="n">
        <v>0.71</v>
      </c>
      <c r="Y447" t="n">
        <v>1</v>
      </c>
      <c r="Z447" t="n">
        <v>10</v>
      </c>
    </row>
    <row r="448">
      <c r="A448" t="n">
        <v>9</v>
      </c>
      <c r="B448" t="n">
        <v>135</v>
      </c>
      <c r="C448" t="inlineStr">
        <is>
          <t xml:space="preserve">CONCLUIDO	</t>
        </is>
      </c>
      <c r="D448" t="n">
        <v>7.7007</v>
      </c>
      <c r="E448" t="n">
        <v>12.99</v>
      </c>
      <c r="F448" t="n">
        <v>8.52</v>
      </c>
      <c r="G448" t="n">
        <v>15.97</v>
      </c>
      <c r="H448" t="n">
        <v>0.22</v>
      </c>
      <c r="I448" t="n">
        <v>32</v>
      </c>
      <c r="J448" t="n">
        <v>267.55</v>
      </c>
      <c r="K448" t="n">
        <v>59.89</v>
      </c>
      <c r="L448" t="n">
        <v>3.25</v>
      </c>
      <c r="M448" t="n">
        <v>30</v>
      </c>
      <c r="N448" t="n">
        <v>69.41</v>
      </c>
      <c r="O448" t="n">
        <v>33231.97</v>
      </c>
      <c r="P448" t="n">
        <v>138.65</v>
      </c>
      <c r="Q448" t="n">
        <v>596.6900000000001</v>
      </c>
      <c r="R448" t="n">
        <v>47.94</v>
      </c>
      <c r="S448" t="n">
        <v>26.8</v>
      </c>
      <c r="T448" t="n">
        <v>10499.72</v>
      </c>
      <c r="U448" t="n">
        <v>0.5600000000000001</v>
      </c>
      <c r="V448" t="n">
        <v>0.9</v>
      </c>
      <c r="W448" t="n">
        <v>0.16</v>
      </c>
      <c r="X448" t="n">
        <v>0.66</v>
      </c>
      <c r="Y448" t="n">
        <v>1</v>
      </c>
      <c r="Z448" t="n">
        <v>10</v>
      </c>
    </row>
    <row r="449">
      <c r="A449" t="n">
        <v>10</v>
      </c>
      <c r="B449" t="n">
        <v>135</v>
      </c>
      <c r="C449" t="inlineStr">
        <is>
          <t xml:space="preserve">CONCLUIDO	</t>
        </is>
      </c>
      <c r="D449" t="n">
        <v>7.8474</v>
      </c>
      <c r="E449" t="n">
        <v>12.74</v>
      </c>
      <c r="F449" t="n">
        <v>8.42</v>
      </c>
      <c r="G449" t="n">
        <v>17.43</v>
      </c>
      <c r="H449" t="n">
        <v>0.23</v>
      </c>
      <c r="I449" t="n">
        <v>29</v>
      </c>
      <c r="J449" t="n">
        <v>268.02</v>
      </c>
      <c r="K449" t="n">
        <v>59.89</v>
      </c>
      <c r="L449" t="n">
        <v>3.5</v>
      </c>
      <c r="M449" t="n">
        <v>27</v>
      </c>
      <c r="N449" t="n">
        <v>69.64</v>
      </c>
      <c r="O449" t="n">
        <v>33290.38</v>
      </c>
      <c r="P449" t="n">
        <v>136.79</v>
      </c>
      <c r="Q449" t="n">
        <v>596.64</v>
      </c>
      <c r="R449" t="n">
        <v>45.19</v>
      </c>
      <c r="S449" t="n">
        <v>26.8</v>
      </c>
      <c r="T449" t="n">
        <v>9140.450000000001</v>
      </c>
      <c r="U449" t="n">
        <v>0.59</v>
      </c>
      <c r="V449" t="n">
        <v>0.91</v>
      </c>
      <c r="W449" t="n">
        <v>0.15</v>
      </c>
      <c r="X449" t="n">
        <v>0.57</v>
      </c>
      <c r="Y449" t="n">
        <v>1</v>
      </c>
      <c r="Z449" t="n">
        <v>10</v>
      </c>
    </row>
    <row r="450">
      <c r="A450" t="n">
        <v>11</v>
      </c>
      <c r="B450" t="n">
        <v>135</v>
      </c>
      <c r="C450" t="inlineStr">
        <is>
          <t xml:space="preserve">CONCLUIDO	</t>
        </is>
      </c>
      <c r="D450" t="n">
        <v>7.9351</v>
      </c>
      <c r="E450" t="n">
        <v>12.6</v>
      </c>
      <c r="F450" t="n">
        <v>8.380000000000001</v>
      </c>
      <c r="G450" t="n">
        <v>18.63</v>
      </c>
      <c r="H450" t="n">
        <v>0.25</v>
      </c>
      <c r="I450" t="n">
        <v>27</v>
      </c>
      <c r="J450" t="n">
        <v>268.5</v>
      </c>
      <c r="K450" t="n">
        <v>59.89</v>
      </c>
      <c r="L450" t="n">
        <v>3.75</v>
      </c>
      <c r="M450" t="n">
        <v>25</v>
      </c>
      <c r="N450" t="n">
        <v>69.86</v>
      </c>
      <c r="O450" t="n">
        <v>33348.87</v>
      </c>
      <c r="P450" t="n">
        <v>135.75</v>
      </c>
      <c r="Q450" t="n">
        <v>596.74</v>
      </c>
      <c r="R450" t="n">
        <v>43.71</v>
      </c>
      <c r="S450" t="n">
        <v>26.8</v>
      </c>
      <c r="T450" t="n">
        <v>8406.32</v>
      </c>
      <c r="U450" t="n">
        <v>0.61</v>
      </c>
      <c r="V450" t="n">
        <v>0.92</v>
      </c>
      <c r="W450" t="n">
        <v>0.15</v>
      </c>
      <c r="X450" t="n">
        <v>0.53</v>
      </c>
      <c r="Y450" t="n">
        <v>1</v>
      </c>
      <c r="Z450" t="n">
        <v>10</v>
      </c>
    </row>
    <row r="451">
      <c r="A451" t="n">
        <v>12</v>
      </c>
      <c r="B451" t="n">
        <v>135</v>
      </c>
      <c r="C451" t="inlineStr">
        <is>
          <t xml:space="preserve">CONCLUIDO	</t>
        </is>
      </c>
      <c r="D451" t="n">
        <v>7.9761</v>
      </c>
      <c r="E451" t="n">
        <v>12.54</v>
      </c>
      <c r="F451" t="n">
        <v>8.369999999999999</v>
      </c>
      <c r="G451" t="n">
        <v>19.32</v>
      </c>
      <c r="H451" t="n">
        <v>0.26</v>
      </c>
      <c r="I451" t="n">
        <v>26</v>
      </c>
      <c r="J451" t="n">
        <v>268.97</v>
      </c>
      <c r="K451" t="n">
        <v>59.89</v>
      </c>
      <c r="L451" t="n">
        <v>4</v>
      </c>
      <c r="M451" t="n">
        <v>24</v>
      </c>
      <c r="N451" t="n">
        <v>70.09</v>
      </c>
      <c r="O451" t="n">
        <v>33407.45</v>
      </c>
      <c r="P451" t="n">
        <v>135.01</v>
      </c>
      <c r="Q451" t="n">
        <v>596.63</v>
      </c>
      <c r="R451" t="n">
        <v>43.41</v>
      </c>
      <c r="S451" t="n">
        <v>26.8</v>
      </c>
      <c r="T451" t="n">
        <v>8262.83</v>
      </c>
      <c r="U451" t="n">
        <v>0.62</v>
      </c>
      <c r="V451" t="n">
        <v>0.92</v>
      </c>
      <c r="W451" t="n">
        <v>0.15</v>
      </c>
      <c r="X451" t="n">
        <v>0.52</v>
      </c>
      <c r="Y451" t="n">
        <v>1</v>
      </c>
      <c r="Z451" t="n">
        <v>10</v>
      </c>
    </row>
    <row r="452">
      <c r="A452" t="n">
        <v>13</v>
      </c>
      <c r="B452" t="n">
        <v>135</v>
      </c>
      <c r="C452" t="inlineStr">
        <is>
          <t xml:space="preserve">CONCLUIDO	</t>
        </is>
      </c>
      <c r="D452" t="n">
        <v>8.066000000000001</v>
      </c>
      <c r="E452" t="n">
        <v>12.4</v>
      </c>
      <c r="F452" t="n">
        <v>8.33</v>
      </c>
      <c r="G452" t="n">
        <v>20.83</v>
      </c>
      <c r="H452" t="n">
        <v>0.28</v>
      </c>
      <c r="I452" t="n">
        <v>24</v>
      </c>
      <c r="J452" t="n">
        <v>269.45</v>
      </c>
      <c r="K452" t="n">
        <v>59.89</v>
      </c>
      <c r="L452" t="n">
        <v>4.25</v>
      </c>
      <c r="M452" t="n">
        <v>22</v>
      </c>
      <c r="N452" t="n">
        <v>70.31</v>
      </c>
      <c r="O452" t="n">
        <v>33466.11</v>
      </c>
      <c r="P452" t="n">
        <v>134.04</v>
      </c>
      <c r="Q452" t="n">
        <v>596.75</v>
      </c>
      <c r="R452" t="n">
        <v>42.16</v>
      </c>
      <c r="S452" t="n">
        <v>26.8</v>
      </c>
      <c r="T452" t="n">
        <v>7650.43</v>
      </c>
      <c r="U452" t="n">
        <v>0.64</v>
      </c>
      <c r="V452" t="n">
        <v>0.92</v>
      </c>
      <c r="W452" t="n">
        <v>0.15</v>
      </c>
      <c r="X452" t="n">
        <v>0.48</v>
      </c>
      <c r="Y452" t="n">
        <v>1</v>
      </c>
      <c r="Z452" t="n">
        <v>10</v>
      </c>
    </row>
    <row r="453">
      <c r="A453" t="n">
        <v>14</v>
      </c>
      <c r="B453" t="n">
        <v>135</v>
      </c>
      <c r="C453" t="inlineStr">
        <is>
          <t xml:space="preserve">CONCLUIDO	</t>
        </is>
      </c>
      <c r="D453" t="n">
        <v>8.119999999999999</v>
      </c>
      <c r="E453" t="n">
        <v>12.32</v>
      </c>
      <c r="F453" t="n">
        <v>8.300000000000001</v>
      </c>
      <c r="G453" t="n">
        <v>21.65</v>
      </c>
      <c r="H453" t="n">
        <v>0.3</v>
      </c>
      <c r="I453" t="n">
        <v>23</v>
      </c>
      <c r="J453" t="n">
        <v>269.92</v>
      </c>
      <c r="K453" t="n">
        <v>59.89</v>
      </c>
      <c r="L453" t="n">
        <v>4.5</v>
      </c>
      <c r="M453" t="n">
        <v>21</v>
      </c>
      <c r="N453" t="n">
        <v>70.54000000000001</v>
      </c>
      <c r="O453" t="n">
        <v>33524.86</v>
      </c>
      <c r="P453" t="n">
        <v>133</v>
      </c>
      <c r="Q453" t="n">
        <v>596.66</v>
      </c>
      <c r="R453" t="n">
        <v>41.31</v>
      </c>
      <c r="S453" t="n">
        <v>26.8</v>
      </c>
      <c r="T453" t="n">
        <v>7227.46</v>
      </c>
      <c r="U453" t="n">
        <v>0.65</v>
      </c>
      <c r="V453" t="n">
        <v>0.92</v>
      </c>
      <c r="W453" t="n">
        <v>0.14</v>
      </c>
      <c r="X453" t="n">
        <v>0.45</v>
      </c>
      <c r="Y453" t="n">
        <v>1</v>
      </c>
      <c r="Z453" t="n">
        <v>10</v>
      </c>
    </row>
    <row r="454">
      <c r="A454" t="n">
        <v>15</v>
      </c>
      <c r="B454" t="n">
        <v>135</v>
      </c>
      <c r="C454" t="inlineStr">
        <is>
          <t xml:space="preserve">CONCLUIDO	</t>
        </is>
      </c>
      <c r="D454" t="n">
        <v>8.220700000000001</v>
      </c>
      <c r="E454" t="n">
        <v>12.16</v>
      </c>
      <c r="F454" t="n">
        <v>8.25</v>
      </c>
      <c r="G454" t="n">
        <v>23.57</v>
      </c>
      <c r="H454" t="n">
        <v>0.31</v>
      </c>
      <c r="I454" t="n">
        <v>21</v>
      </c>
      <c r="J454" t="n">
        <v>270.4</v>
      </c>
      <c r="K454" t="n">
        <v>59.89</v>
      </c>
      <c r="L454" t="n">
        <v>4.75</v>
      </c>
      <c r="M454" t="n">
        <v>19</v>
      </c>
      <c r="N454" t="n">
        <v>70.76000000000001</v>
      </c>
      <c r="O454" t="n">
        <v>33583.7</v>
      </c>
      <c r="P454" t="n">
        <v>132</v>
      </c>
      <c r="Q454" t="n">
        <v>596.62</v>
      </c>
      <c r="R454" t="n">
        <v>39.65</v>
      </c>
      <c r="S454" t="n">
        <v>26.8</v>
      </c>
      <c r="T454" t="n">
        <v>6407.66</v>
      </c>
      <c r="U454" t="n">
        <v>0.68</v>
      </c>
      <c r="V454" t="n">
        <v>0.93</v>
      </c>
      <c r="W454" t="n">
        <v>0.14</v>
      </c>
      <c r="X454" t="n">
        <v>0.4</v>
      </c>
      <c r="Y454" t="n">
        <v>1</v>
      </c>
      <c r="Z454" t="n">
        <v>10</v>
      </c>
    </row>
    <row r="455">
      <c r="A455" t="n">
        <v>16</v>
      </c>
      <c r="B455" t="n">
        <v>135</v>
      </c>
      <c r="C455" t="inlineStr">
        <is>
          <t xml:space="preserve">CONCLUIDO	</t>
        </is>
      </c>
      <c r="D455" t="n">
        <v>8.2683</v>
      </c>
      <c r="E455" t="n">
        <v>12.09</v>
      </c>
      <c r="F455" t="n">
        <v>8.23</v>
      </c>
      <c r="G455" t="n">
        <v>24.69</v>
      </c>
      <c r="H455" t="n">
        <v>0.33</v>
      </c>
      <c r="I455" t="n">
        <v>20</v>
      </c>
      <c r="J455" t="n">
        <v>270.88</v>
      </c>
      <c r="K455" t="n">
        <v>59.89</v>
      </c>
      <c r="L455" t="n">
        <v>5</v>
      </c>
      <c r="M455" t="n">
        <v>18</v>
      </c>
      <c r="N455" t="n">
        <v>70.98999999999999</v>
      </c>
      <c r="O455" t="n">
        <v>33642.62</v>
      </c>
      <c r="P455" t="n">
        <v>131.15</v>
      </c>
      <c r="Q455" t="n">
        <v>596.62</v>
      </c>
      <c r="R455" t="n">
        <v>39.02</v>
      </c>
      <c r="S455" t="n">
        <v>26.8</v>
      </c>
      <c r="T455" t="n">
        <v>6099.44</v>
      </c>
      <c r="U455" t="n">
        <v>0.6899999999999999</v>
      </c>
      <c r="V455" t="n">
        <v>0.93</v>
      </c>
      <c r="W455" t="n">
        <v>0.14</v>
      </c>
      <c r="X455" t="n">
        <v>0.38</v>
      </c>
      <c r="Y455" t="n">
        <v>1</v>
      </c>
      <c r="Z455" t="n">
        <v>10</v>
      </c>
    </row>
    <row r="456">
      <c r="A456" t="n">
        <v>17</v>
      </c>
      <c r="B456" t="n">
        <v>135</v>
      </c>
      <c r="C456" t="inlineStr">
        <is>
          <t xml:space="preserve">CONCLUIDO	</t>
        </is>
      </c>
      <c r="D456" t="n">
        <v>8.328099999999999</v>
      </c>
      <c r="E456" t="n">
        <v>12.01</v>
      </c>
      <c r="F456" t="n">
        <v>8.19</v>
      </c>
      <c r="G456" t="n">
        <v>25.88</v>
      </c>
      <c r="H456" t="n">
        <v>0.34</v>
      </c>
      <c r="I456" t="n">
        <v>19</v>
      </c>
      <c r="J456" t="n">
        <v>271.36</v>
      </c>
      <c r="K456" t="n">
        <v>59.89</v>
      </c>
      <c r="L456" t="n">
        <v>5.25</v>
      </c>
      <c r="M456" t="n">
        <v>17</v>
      </c>
      <c r="N456" t="n">
        <v>71.22</v>
      </c>
      <c r="O456" t="n">
        <v>33701.64</v>
      </c>
      <c r="P456" t="n">
        <v>130.23</v>
      </c>
      <c r="Q456" t="n">
        <v>596.61</v>
      </c>
      <c r="R456" t="n">
        <v>37.72</v>
      </c>
      <c r="S456" t="n">
        <v>26.8</v>
      </c>
      <c r="T456" t="n">
        <v>5451.82</v>
      </c>
      <c r="U456" t="n">
        <v>0.71</v>
      </c>
      <c r="V456" t="n">
        <v>0.9399999999999999</v>
      </c>
      <c r="W456" t="n">
        <v>0.14</v>
      </c>
      <c r="X456" t="n">
        <v>0.34</v>
      </c>
      <c r="Y456" t="n">
        <v>1</v>
      </c>
      <c r="Z456" t="n">
        <v>10</v>
      </c>
    </row>
    <row r="457">
      <c r="A457" t="n">
        <v>18</v>
      </c>
      <c r="B457" t="n">
        <v>135</v>
      </c>
      <c r="C457" t="inlineStr">
        <is>
          <t xml:space="preserve">CONCLUIDO	</t>
        </is>
      </c>
      <c r="D457" t="n">
        <v>8.3977</v>
      </c>
      <c r="E457" t="n">
        <v>11.91</v>
      </c>
      <c r="F457" t="n">
        <v>8.140000000000001</v>
      </c>
      <c r="G457" t="n">
        <v>27.15</v>
      </c>
      <c r="H457" t="n">
        <v>0.36</v>
      </c>
      <c r="I457" t="n">
        <v>18</v>
      </c>
      <c r="J457" t="n">
        <v>271.84</v>
      </c>
      <c r="K457" t="n">
        <v>59.89</v>
      </c>
      <c r="L457" t="n">
        <v>5.5</v>
      </c>
      <c r="M457" t="n">
        <v>16</v>
      </c>
      <c r="N457" t="n">
        <v>71.45</v>
      </c>
      <c r="O457" t="n">
        <v>33760.74</v>
      </c>
      <c r="P457" t="n">
        <v>128.82</v>
      </c>
      <c r="Q457" t="n">
        <v>596.61</v>
      </c>
      <c r="R457" t="n">
        <v>36.44</v>
      </c>
      <c r="S457" t="n">
        <v>26.8</v>
      </c>
      <c r="T457" t="n">
        <v>4820.38</v>
      </c>
      <c r="U457" t="n">
        <v>0.74</v>
      </c>
      <c r="V457" t="n">
        <v>0.9399999999999999</v>
      </c>
      <c r="W457" t="n">
        <v>0.13</v>
      </c>
      <c r="X457" t="n">
        <v>0.29</v>
      </c>
      <c r="Y457" t="n">
        <v>1</v>
      </c>
      <c r="Z457" t="n">
        <v>10</v>
      </c>
    </row>
    <row r="458">
      <c r="A458" t="n">
        <v>19</v>
      </c>
      <c r="B458" t="n">
        <v>135</v>
      </c>
      <c r="C458" t="inlineStr">
        <is>
          <t xml:space="preserve">CONCLUIDO	</t>
        </is>
      </c>
      <c r="D458" t="n">
        <v>8.353199999999999</v>
      </c>
      <c r="E458" t="n">
        <v>11.97</v>
      </c>
      <c r="F458" t="n">
        <v>8.210000000000001</v>
      </c>
      <c r="G458" t="n">
        <v>27.36</v>
      </c>
      <c r="H458" t="n">
        <v>0.38</v>
      </c>
      <c r="I458" t="n">
        <v>18</v>
      </c>
      <c r="J458" t="n">
        <v>272.32</v>
      </c>
      <c r="K458" t="n">
        <v>59.89</v>
      </c>
      <c r="L458" t="n">
        <v>5.75</v>
      </c>
      <c r="M458" t="n">
        <v>16</v>
      </c>
      <c r="N458" t="n">
        <v>71.68000000000001</v>
      </c>
      <c r="O458" t="n">
        <v>33820.05</v>
      </c>
      <c r="P458" t="n">
        <v>129.68</v>
      </c>
      <c r="Q458" t="n">
        <v>596.61</v>
      </c>
      <c r="R458" t="n">
        <v>38.53</v>
      </c>
      <c r="S458" t="n">
        <v>26.8</v>
      </c>
      <c r="T458" t="n">
        <v>5864.72</v>
      </c>
      <c r="U458" t="n">
        <v>0.7</v>
      </c>
      <c r="V458" t="n">
        <v>0.93</v>
      </c>
      <c r="W458" t="n">
        <v>0.13</v>
      </c>
      <c r="X458" t="n">
        <v>0.36</v>
      </c>
      <c r="Y458" t="n">
        <v>1</v>
      </c>
      <c r="Z458" t="n">
        <v>10</v>
      </c>
    </row>
    <row r="459">
      <c r="A459" t="n">
        <v>20</v>
      </c>
      <c r="B459" t="n">
        <v>135</v>
      </c>
      <c r="C459" t="inlineStr">
        <is>
          <t xml:space="preserve">CONCLUIDO	</t>
        </is>
      </c>
      <c r="D459" t="n">
        <v>8.3979</v>
      </c>
      <c r="E459" t="n">
        <v>11.91</v>
      </c>
      <c r="F459" t="n">
        <v>8.199999999999999</v>
      </c>
      <c r="G459" t="n">
        <v>28.92</v>
      </c>
      <c r="H459" t="n">
        <v>0.39</v>
      </c>
      <c r="I459" t="n">
        <v>17</v>
      </c>
      <c r="J459" t="n">
        <v>272.8</v>
      </c>
      <c r="K459" t="n">
        <v>59.89</v>
      </c>
      <c r="L459" t="n">
        <v>6</v>
      </c>
      <c r="M459" t="n">
        <v>15</v>
      </c>
      <c r="N459" t="n">
        <v>71.91</v>
      </c>
      <c r="O459" t="n">
        <v>33879.33</v>
      </c>
      <c r="P459" t="n">
        <v>129.03</v>
      </c>
      <c r="Q459" t="n">
        <v>596.6900000000001</v>
      </c>
      <c r="R459" t="n">
        <v>37.95</v>
      </c>
      <c r="S459" t="n">
        <v>26.8</v>
      </c>
      <c r="T459" t="n">
        <v>5579.95</v>
      </c>
      <c r="U459" t="n">
        <v>0.71</v>
      </c>
      <c r="V459" t="n">
        <v>0.9399999999999999</v>
      </c>
      <c r="W459" t="n">
        <v>0.14</v>
      </c>
      <c r="X459" t="n">
        <v>0.34</v>
      </c>
      <c r="Y459" t="n">
        <v>1</v>
      </c>
      <c r="Z459" t="n">
        <v>10</v>
      </c>
    </row>
    <row r="460">
      <c r="A460" t="n">
        <v>21</v>
      </c>
      <c r="B460" t="n">
        <v>135</v>
      </c>
      <c r="C460" t="inlineStr">
        <is>
          <t xml:space="preserve">CONCLUIDO	</t>
        </is>
      </c>
      <c r="D460" t="n">
        <v>8.4604</v>
      </c>
      <c r="E460" t="n">
        <v>11.82</v>
      </c>
      <c r="F460" t="n">
        <v>8.16</v>
      </c>
      <c r="G460" t="n">
        <v>30.59</v>
      </c>
      <c r="H460" t="n">
        <v>0.41</v>
      </c>
      <c r="I460" t="n">
        <v>16</v>
      </c>
      <c r="J460" t="n">
        <v>273.28</v>
      </c>
      <c r="K460" t="n">
        <v>59.89</v>
      </c>
      <c r="L460" t="n">
        <v>6.25</v>
      </c>
      <c r="M460" t="n">
        <v>14</v>
      </c>
      <c r="N460" t="n">
        <v>72.14</v>
      </c>
      <c r="O460" t="n">
        <v>33938.7</v>
      </c>
      <c r="P460" t="n">
        <v>128.14</v>
      </c>
      <c r="Q460" t="n">
        <v>596.64</v>
      </c>
      <c r="R460" t="n">
        <v>36.76</v>
      </c>
      <c r="S460" t="n">
        <v>26.8</v>
      </c>
      <c r="T460" t="n">
        <v>4988.73</v>
      </c>
      <c r="U460" t="n">
        <v>0.73</v>
      </c>
      <c r="V460" t="n">
        <v>0.9399999999999999</v>
      </c>
      <c r="W460" t="n">
        <v>0.13</v>
      </c>
      <c r="X460" t="n">
        <v>0.3</v>
      </c>
      <c r="Y460" t="n">
        <v>1</v>
      </c>
      <c r="Z460" t="n">
        <v>10</v>
      </c>
    </row>
    <row r="461">
      <c r="A461" t="n">
        <v>22</v>
      </c>
      <c r="B461" t="n">
        <v>135</v>
      </c>
      <c r="C461" t="inlineStr">
        <is>
          <t xml:space="preserve">CONCLUIDO	</t>
        </is>
      </c>
      <c r="D461" t="n">
        <v>8.5161</v>
      </c>
      <c r="E461" t="n">
        <v>11.74</v>
      </c>
      <c r="F461" t="n">
        <v>8.130000000000001</v>
      </c>
      <c r="G461" t="n">
        <v>32.52</v>
      </c>
      <c r="H461" t="n">
        <v>0.42</v>
      </c>
      <c r="I461" t="n">
        <v>15</v>
      </c>
      <c r="J461" t="n">
        <v>273.76</v>
      </c>
      <c r="K461" t="n">
        <v>59.89</v>
      </c>
      <c r="L461" t="n">
        <v>6.5</v>
      </c>
      <c r="M461" t="n">
        <v>13</v>
      </c>
      <c r="N461" t="n">
        <v>72.37</v>
      </c>
      <c r="O461" t="n">
        <v>33998.16</v>
      </c>
      <c r="P461" t="n">
        <v>127.12</v>
      </c>
      <c r="Q461" t="n">
        <v>596.61</v>
      </c>
      <c r="R461" t="n">
        <v>36.06</v>
      </c>
      <c r="S461" t="n">
        <v>26.8</v>
      </c>
      <c r="T461" t="n">
        <v>4642.17</v>
      </c>
      <c r="U461" t="n">
        <v>0.74</v>
      </c>
      <c r="V461" t="n">
        <v>0.9399999999999999</v>
      </c>
      <c r="W461" t="n">
        <v>0.13</v>
      </c>
      <c r="X461" t="n">
        <v>0.28</v>
      </c>
      <c r="Y461" t="n">
        <v>1</v>
      </c>
      <c r="Z461" t="n">
        <v>10</v>
      </c>
    </row>
    <row r="462">
      <c r="A462" t="n">
        <v>23</v>
      </c>
      <c r="B462" t="n">
        <v>135</v>
      </c>
      <c r="C462" t="inlineStr">
        <is>
          <t xml:space="preserve">CONCLUIDO	</t>
        </is>
      </c>
      <c r="D462" t="n">
        <v>8.5078</v>
      </c>
      <c r="E462" t="n">
        <v>11.75</v>
      </c>
      <c r="F462" t="n">
        <v>8.140000000000001</v>
      </c>
      <c r="G462" t="n">
        <v>32.57</v>
      </c>
      <c r="H462" t="n">
        <v>0.44</v>
      </c>
      <c r="I462" t="n">
        <v>15</v>
      </c>
      <c r="J462" t="n">
        <v>274.24</v>
      </c>
      <c r="K462" t="n">
        <v>59.89</v>
      </c>
      <c r="L462" t="n">
        <v>6.75</v>
      </c>
      <c r="M462" t="n">
        <v>13</v>
      </c>
      <c r="N462" t="n">
        <v>72.61</v>
      </c>
      <c r="O462" t="n">
        <v>34057.71</v>
      </c>
      <c r="P462" t="n">
        <v>127.16</v>
      </c>
      <c r="Q462" t="n">
        <v>596.61</v>
      </c>
      <c r="R462" t="n">
        <v>36.36</v>
      </c>
      <c r="S462" t="n">
        <v>26.8</v>
      </c>
      <c r="T462" t="n">
        <v>4793.01</v>
      </c>
      <c r="U462" t="n">
        <v>0.74</v>
      </c>
      <c r="V462" t="n">
        <v>0.9399999999999999</v>
      </c>
      <c r="W462" t="n">
        <v>0.13</v>
      </c>
      <c r="X462" t="n">
        <v>0.29</v>
      </c>
      <c r="Y462" t="n">
        <v>1</v>
      </c>
      <c r="Z462" t="n">
        <v>10</v>
      </c>
    </row>
    <row r="463">
      <c r="A463" t="n">
        <v>24</v>
      </c>
      <c r="B463" t="n">
        <v>135</v>
      </c>
      <c r="C463" t="inlineStr">
        <is>
          <t xml:space="preserve">CONCLUIDO	</t>
        </is>
      </c>
      <c r="D463" t="n">
        <v>8.5678</v>
      </c>
      <c r="E463" t="n">
        <v>11.67</v>
      </c>
      <c r="F463" t="n">
        <v>8.109999999999999</v>
      </c>
      <c r="G463" t="n">
        <v>34.76</v>
      </c>
      <c r="H463" t="n">
        <v>0.45</v>
      </c>
      <c r="I463" t="n">
        <v>14</v>
      </c>
      <c r="J463" t="n">
        <v>274.73</v>
      </c>
      <c r="K463" t="n">
        <v>59.89</v>
      </c>
      <c r="L463" t="n">
        <v>7</v>
      </c>
      <c r="M463" t="n">
        <v>12</v>
      </c>
      <c r="N463" t="n">
        <v>72.84</v>
      </c>
      <c r="O463" t="n">
        <v>34117.35</v>
      </c>
      <c r="P463" t="n">
        <v>126.07</v>
      </c>
      <c r="Q463" t="n">
        <v>596.6900000000001</v>
      </c>
      <c r="R463" t="n">
        <v>35.25</v>
      </c>
      <c r="S463" t="n">
        <v>26.8</v>
      </c>
      <c r="T463" t="n">
        <v>4241.2</v>
      </c>
      <c r="U463" t="n">
        <v>0.76</v>
      </c>
      <c r="V463" t="n">
        <v>0.95</v>
      </c>
      <c r="W463" t="n">
        <v>0.13</v>
      </c>
      <c r="X463" t="n">
        <v>0.26</v>
      </c>
      <c r="Y463" t="n">
        <v>1</v>
      </c>
      <c r="Z463" t="n">
        <v>10</v>
      </c>
    </row>
    <row r="464">
      <c r="A464" t="n">
        <v>25</v>
      </c>
      <c r="B464" t="n">
        <v>135</v>
      </c>
      <c r="C464" t="inlineStr">
        <is>
          <t xml:space="preserve">CONCLUIDO	</t>
        </is>
      </c>
      <c r="D464" t="n">
        <v>8.5647</v>
      </c>
      <c r="E464" t="n">
        <v>11.68</v>
      </c>
      <c r="F464" t="n">
        <v>8.119999999999999</v>
      </c>
      <c r="G464" t="n">
        <v>34.78</v>
      </c>
      <c r="H464" t="n">
        <v>0.47</v>
      </c>
      <c r="I464" t="n">
        <v>14</v>
      </c>
      <c r="J464" t="n">
        <v>275.21</v>
      </c>
      <c r="K464" t="n">
        <v>59.89</v>
      </c>
      <c r="L464" t="n">
        <v>7.25</v>
      </c>
      <c r="M464" t="n">
        <v>12</v>
      </c>
      <c r="N464" t="n">
        <v>73.08</v>
      </c>
      <c r="O464" t="n">
        <v>34177.09</v>
      </c>
      <c r="P464" t="n">
        <v>125.49</v>
      </c>
      <c r="Q464" t="n">
        <v>596.63</v>
      </c>
      <c r="R464" t="n">
        <v>35.44</v>
      </c>
      <c r="S464" t="n">
        <v>26.8</v>
      </c>
      <c r="T464" t="n">
        <v>4335.91</v>
      </c>
      <c r="U464" t="n">
        <v>0.76</v>
      </c>
      <c r="V464" t="n">
        <v>0.95</v>
      </c>
      <c r="W464" t="n">
        <v>0.13</v>
      </c>
      <c r="X464" t="n">
        <v>0.26</v>
      </c>
      <c r="Y464" t="n">
        <v>1</v>
      </c>
      <c r="Z464" t="n">
        <v>10</v>
      </c>
    </row>
    <row r="465">
      <c r="A465" t="n">
        <v>26</v>
      </c>
      <c r="B465" t="n">
        <v>135</v>
      </c>
      <c r="C465" t="inlineStr">
        <is>
          <t xml:space="preserve">CONCLUIDO	</t>
        </is>
      </c>
      <c r="D465" t="n">
        <v>8.6219</v>
      </c>
      <c r="E465" t="n">
        <v>11.6</v>
      </c>
      <c r="F465" t="n">
        <v>8.09</v>
      </c>
      <c r="G465" t="n">
        <v>37.33</v>
      </c>
      <c r="H465" t="n">
        <v>0.48</v>
      </c>
      <c r="I465" t="n">
        <v>13</v>
      </c>
      <c r="J465" t="n">
        <v>275.7</v>
      </c>
      <c r="K465" t="n">
        <v>59.89</v>
      </c>
      <c r="L465" t="n">
        <v>7.5</v>
      </c>
      <c r="M465" t="n">
        <v>11</v>
      </c>
      <c r="N465" t="n">
        <v>73.31</v>
      </c>
      <c r="O465" t="n">
        <v>34236.91</v>
      </c>
      <c r="P465" t="n">
        <v>124.58</v>
      </c>
      <c r="Q465" t="n">
        <v>596.64</v>
      </c>
      <c r="R465" t="n">
        <v>34.52</v>
      </c>
      <c r="S465" t="n">
        <v>26.8</v>
      </c>
      <c r="T465" t="n">
        <v>3882.47</v>
      </c>
      <c r="U465" t="n">
        <v>0.78</v>
      </c>
      <c r="V465" t="n">
        <v>0.95</v>
      </c>
      <c r="W465" t="n">
        <v>0.13</v>
      </c>
      <c r="X465" t="n">
        <v>0.23</v>
      </c>
      <c r="Y465" t="n">
        <v>1</v>
      </c>
      <c r="Z465" t="n">
        <v>10</v>
      </c>
    </row>
    <row r="466">
      <c r="A466" t="n">
        <v>27</v>
      </c>
      <c r="B466" t="n">
        <v>135</v>
      </c>
      <c r="C466" t="inlineStr">
        <is>
          <t xml:space="preserve">CONCLUIDO	</t>
        </is>
      </c>
      <c r="D466" t="n">
        <v>8.637700000000001</v>
      </c>
      <c r="E466" t="n">
        <v>11.58</v>
      </c>
      <c r="F466" t="n">
        <v>8.07</v>
      </c>
      <c r="G466" t="n">
        <v>37.23</v>
      </c>
      <c r="H466" t="n">
        <v>0.5</v>
      </c>
      <c r="I466" t="n">
        <v>13</v>
      </c>
      <c r="J466" t="n">
        <v>276.18</v>
      </c>
      <c r="K466" t="n">
        <v>59.89</v>
      </c>
      <c r="L466" t="n">
        <v>7.75</v>
      </c>
      <c r="M466" t="n">
        <v>11</v>
      </c>
      <c r="N466" t="n">
        <v>73.55</v>
      </c>
      <c r="O466" t="n">
        <v>34296.82</v>
      </c>
      <c r="P466" t="n">
        <v>124.22</v>
      </c>
      <c r="Q466" t="n">
        <v>596.62</v>
      </c>
      <c r="R466" t="n">
        <v>33.69</v>
      </c>
      <c r="S466" t="n">
        <v>26.8</v>
      </c>
      <c r="T466" t="n">
        <v>3465.99</v>
      </c>
      <c r="U466" t="n">
        <v>0.8</v>
      </c>
      <c r="V466" t="n">
        <v>0.95</v>
      </c>
      <c r="W466" t="n">
        <v>0.13</v>
      </c>
      <c r="X466" t="n">
        <v>0.21</v>
      </c>
      <c r="Y466" t="n">
        <v>1</v>
      </c>
      <c r="Z466" t="n">
        <v>10</v>
      </c>
    </row>
    <row r="467">
      <c r="A467" t="n">
        <v>28</v>
      </c>
      <c r="B467" t="n">
        <v>135</v>
      </c>
      <c r="C467" t="inlineStr">
        <is>
          <t xml:space="preserve">CONCLUIDO	</t>
        </is>
      </c>
      <c r="D467" t="n">
        <v>8.611000000000001</v>
      </c>
      <c r="E467" t="n">
        <v>11.61</v>
      </c>
      <c r="F467" t="n">
        <v>8.1</v>
      </c>
      <c r="G467" t="n">
        <v>37.4</v>
      </c>
      <c r="H467" t="n">
        <v>0.51</v>
      </c>
      <c r="I467" t="n">
        <v>13</v>
      </c>
      <c r="J467" t="n">
        <v>276.67</v>
      </c>
      <c r="K467" t="n">
        <v>59.89</v>
      </c>
      <c r="L467" t="n">
        <v>8</v>
      </c>
      <c r="M467" t="n">
        <v>11</v>
      </c>
      <c r="N467" t="n">
        <v>73.78</v>
      </c>
      <c r="O467" t="n">
        <v>34356.83</v>
      </c>
      <c r="P467" t="n">
        <v>124.11</v>
      </c>
      <c r="Q467" t="n">
        <v>596.63</v>
      </c>
      <c r="R467" t="n">
        <v>35.35</v>
      </c>
      <c r="S467" t="n">
        <v>26.8</v>
      </c>
      <c r="T467" t="n">
        <v>4297.69</v>
      </c>
      <c r="U467" t="n">
        <v>0.76</v>
      </c>
      <c r="V467" t="n">
        <v>0.95</v>
      </c>
      <c r="W467" t="n">
        <v>0.12</v>
      </c>
      <c r="X467" t="n">
        <v>0.25</v>
      </c>
      <c r="Y467" t="n">
        <v>1</v>
      </c>
      <c r="Z467" t="n">
        <v>10</v>
      </c>
    </row>
    <row r="468">
      <c r="A468" t="n">
        <v>29</v>
      </c>
      <c r="B468" t="n">
        <v>135</v>
      </c>
      <c r="C468" t="inlineStr">
        <is>
          <t xml:space="preserve">CONCLUIDO	</t>
        </is>
      </c>
      <c r="D468" t="n">
        <v>8.6622</v>
      </c>
      <c r="E468" t="n">
        <v>11.54</v>
      </c>
      <c r="F468" t="n">
        <v>8.08</v>
      </c>
      <c r="G468" t="n">
        <v>40.42</v>
      </c>
      <c r="H468" t="n">
        <v>0.53</v>
      </c>
      <c r="I468" t="n">
        <v>12</v>
      </c>
      <c r="J468" t="n">
        <v>277.16</v>
      </c>
      <c r="K468" t="n">
        <v>59.89</v>
      </c>
      <c r="L468" t="n">
        <v>8.25</v>
      </c>
      <c r="M468" t="n">
        <v>10</v>
      </c>
      <c r="N468" t="n">
        <v>74.02</v>
      </c>
      <c r="O468" t="n">
        <v>34416.93</v>
      </c>
      <c r="P468" t="n">
        <v>123.66</v>
      </c>
      <c r="Q468" t="n">
        <v>596.61</v>
      </c>
      <c r="R468" t="n">
        <v>34.59</v>
      </c>
      <c r="S468" t="n">
        <v>26.8</v>
      </c>
      <c r="T468" t="n">
        <v>3924.21</v>
      </c>
      <c r="U468" t="n">
        <v>0.77</v>
      </c>
      <c r="V468" t="n">
        <v>0.95</v>
      </c>
      <c r="W468" t="n">
        <v>0.13</v>
      </c>
      <c r="X468" t="n">
        <v>0.23</v>
      </c>
      <c r="Y468" t="n">
        <v>1</v>
      </c>
      <c r="Z468" t="n">
        <v>10</v>
      </c>
    </row>
    <row r="469">
      <c r="A469" t="n">
        <v>30</v>
      </c>
      <c r="B469" t="n">
        <v>135</v>
      </c>
      <c r="C469" t="inlineStr">
        <is>
          <t xml:space="preserve">CONCLUIDO	</t>
        </is>
      </c>
      <c r="D469" t="n">
        <v>8.659700000000001</v>
      </c>
      <c r="E469" t="n">
        <v>11.55</v>
      </c>
      <c r="F469" t="n">
        <v>8.09</v>
      </c>
      <c r="G469" t="n">
        <v>40.44</v>
      </c>
      <c r="H469" t="n">
        <v>0.55</v>
      </c>
      <c r="I469" t="n">
        <v>12</v>
      </c>
      <c r="J469" t="n">
        <v>277.65</v>
      </c>
      <c r="K469" t="n">
        <v>59.89</v>
      </c>
      <c r="L469" t="n">
        <v>8.5</v>
      </c>
      <c r="M469" t="n">
        <v>10</v>
      </c>
      <c r="N469" t="n">
        <v>74.26000000000001</v>
      </c>
      <c r="O469" t="n">
        <v>34477.13</v>
      </c>
      <c r="P469" t="n">
        <v>123.27</v>
      </c>
      <c r="Q469" t="n">
        <v>596.62</v>
      </c>
      <c r="R469" t="n">
        <v>34.62</v>
      </c>
      <c r="S469" t="n">
        <v>26.8</v>
      </c>
      <c r="T469" t="n">
        <v>3936.9</v>
      </c>
      <c r="U469" t="n">
        <v>0.77</v>
      </c>
      <c r="V469" t="n">
        <v>0.95</v>
      </c>
      <c r="W469" t="n">
        <v>0.13</v>
      </c>
      <c r="X469" t="n">
        <v>0.23</v>
      </c>
      <c r="Y469" t="n">
        <v>1</v>
      </c>
      <c r="Z469" t="n">
        <v>10</v>
      </c>
    </row>
    <row r="470">
      <c r="A470" t="n">
        <v>31</v>
      </c>
      <c r="B470" t="n">
        <v>135</v>
      </c>
      <c r="C470" t="inlineStr">
        <is>
          <t xml:space="preserve">CONCLUIDO	</t>
        </is>
      </c>
      <c r="D470" t="n">
        <v>8.723699999999999</v>
      </c>
      <c r="E470" t="n">
        <v>11.46</v>
      </c>
      <c r="F470" t="n">
        <v>8.050000000000001</v>
      </c>
      <c r="G470" t="n">
        <v>43.93</v>
      </c>
      <c r="H470" t="n">
        <v>0.5600000000000001</v>
      </c>
      <c r="I470" t="n">
        <v>11</v>
      </c>
      <c r="J470" t="n">
        <v>278.13</v>
      </c>
      <c r="K470" t="n">
        <v>59.89</v>
      </c>
      <c r="L470" t="n">
        <v>8.75</v>
      </c>
      <c r="M470" t="n">
        <v>9</v>
      </c>
      <c r="N470" t="n">
        <v>74.5</v>
      </c>
      <c r="O470" t="n">
        <v>34537.41</v>
      </c>
      <c r="P470" t="n">
        <v>121.87</v>
      </c>
      <c r="Q470" t="n">
        <v>596.64</v>
      </c>
      <c r="R470" t="n">
        <v>33.57</v>
      </c>
      <c r="S470" t="n">
        <v>26.8</v>
      </c>
      <c r="T470" t="n">
        <v>3417.31</v>
      </c>
      <c r="U470" t="n">
        <v>0.8</v>
      </c>
      <c r="V470" t="n">
        <v>0.95</v>
      </c>
      <c r="W470" t="n">
        <v>0.13</v>
      </c>
      <c r="X470" t="n">
        <v>0.2</v>
      </c>
      <c r="Y470" t="n">
        <v>1</v>
      </c>
      <c r="Z470" t="n">
        <v>10</v>
      </c>
    </row>
    <row r="471">
      <c r="A471" t="n">
        <v>32</v>
      </c>
      <c r="B471" t="n">
        <v>135</v>
      </c>
      <c r="C471" t="inlineStr">
        <is>
          <t xml:space="preserve">CONCLUIDO	</t>
        </is>
      </c>
      <c r="D471" t="n">
        <v>8.7171</v>
      </c>
      <c r="E471" t="n">
        <v>11.47</v>
      </c>
      <c r="F471" t="n">
        <v>8.06</v>
      </c>
      <c r="G471" t="n">
        <v>43.98</v>
      </c>
      <c r="H471" t="n">
        <v>0.58</v>
      </c>
      <c r="I471" t="n">
        <v>11</v>
      </c>
      <c r="J471" t="n">
        <v>278.62</v>
      </c>
      <c r="K471" t="n">
        <v>59.89</v>
      </c>
      <c r="L471" t="n">
        <v>9</v>
      </c>
      <c r="M471" t="n">
        <v>9</v>
      </c>
      <c r="N471" t="n">
        <v>74.73999999999999</v>
      </c>
      <c r="O471" t="n">
        <v>34597.8</v>
      </c>
      <c r="P471" t="n">
        <v>121.94</v>
      </c>
      <c r="Q471" t="n">
        <v>596.61</v>
      </c>
      <c r="R471" t="n">
        <v>33.76</v>
      </c>
      <c r="S471" t="n">
        <v>26.8</v>
      </c>
      <c r="T471" t="n">
        <v>3511.77</v>
      </c>
      <c r="U471" t="n">
        <v>0.79</v>
      </c>
      <c r="V471" t="n">
        <v>0.95</v>
      </c>
      <c r="W471" t="n">
        <v>0.13</v>
      </c>
      <c r="X471" t="n">
        <v>0.21</v>
      </c>
      <c r="Y471" t="n">
        <v>1</v>
      </c>
      <c r="Z471" t="n">
        <v>10</v>
      </c>
    </row>
    <row r="472">
      <c r="A472" t="n">
        <v>33</v>
      </c>
      <c r="B472" t="n">
        <v>135</v>
      </c>
      <c r="C472" t="inlineStr">
        <is>
          <t xml:space="preserve">CONCLUIDO	</t>
        </is>
      </c>
      <c r="D472" t="n">
        <v>8.7218</v>
      </c>
      <c r="E472" t="n">
        <v>11.47</v>
      </c>
      <c r="F472" t="n">
        <v>8.06</v>
      </c>
      <c r="G472" t="n">
        <v>43.94</v>
      </c>
      <c r="H472" t="n">
        <v>0.59</v>
      </c>
      <c r="I472" t="n">
        <v>11</v>
      </c>
      <c r="J472" t="n">
        <v>279.11</v>
      </c>
      <c r="K472" t="n">
        <v>59.89</v>
      </c>
      <c r="L472" t="n">
        <v>9.25</v>
      </c>
      <c r="M472" t="n">
        <v>9</v>
      </c>
      <c r="N472" t="n">
        <v>74.98</v>
      </c>
      <c r="O472" t="n">
        <v>34658.27</v>
      </c>
      <c r="P472" t="n">
        <v>121.55</v>
      </c>
      <c r="Q472" t="n">
        <v>596.63</v>
      </c>
      <c r="R472" t="n">
        <v>33.6</v>
      </c>
      <c r="S472" t="n">
        <v>26.8</v>
      </c>
      <c r="T472" t="n">
        <v>3434.6</v>
      </c>
      <c r="U472" t="n">
        <v>0.8</v>
      </c>
      <c r="V472" t="n">
        <v>0.95</v>
      </c>
      <c r="W472" t="n">
        <v>0.13</v>
      </c>
      <c r="X472" t="n">
        <v>0.2</v>
      </c>
      <c r="Y472" t="n">
        <v>1</v>
      </c>
      <c r="Z472" t="n">
        <v>10</v>
      </c>
    </row>
    <row r="473">
      <c r="A473" t="n">
        <v>34</v>
      </c>
      <c r="B473" t="n">
        <v>135</v>
      </c>
      <c r="C473" t="inlineStr">
        <is>
          <t xml:space="preserve">CONCLUIDO	</t>
        </is>
      </c>
      <c r="D473" t="n">
        <v>8.716699999999999</v>
      </c>
      <c r="E473" t="n">
        <v>11.47</v>
      </c>
      <c r="F473" t="n">
        <v>8.06</v>
      </c>
      <c r="G473" t="n">
        <v>43.98</v>
      </c>
      <c r="H473" t="n">
        <v>0.6</v>
      </c>
      <c r="I473" t="n">
        <v>11</v>
      </c>
      <c r="J473" t="n">
        <v>279.61</v>
      </c>
      <c r="K473" t="n">
        <v>59.89</v>
      </c>
      <c r="L473" t="n">
        <v>9.5</v>
      </c>
      <c r="M473" t="n">
        <v>9</v>
      </c>
      <c r="N473" t="n">
        <v>75.22</v>
      </c>
      <c r="O473" t="n">
        <v>34718.84</v>
      </c>
      <c r="P473" t="n">
        <v>120.75</v>
      </c>
      <c r="Q473" t="n">
        <v>596.61</v>
      </c>
      <c r="R473" t="n">
        <v>33.8</v>
      </c>
      <c r="S473" t="n">
        <v>26.8</v>
      </c>
      <c r="T473" t="n">
        <v>3534.64</v>
      </c>
      <c r="U473" t="n">
        <v>0.79</v>
      </c>
      <c r="V473" t="n">
        <v>0.95</v>
      </c>
      <c r="W473" t="n">
        <v>0.13</v>
      </c>
      <c r="X473" t="n">
        <v>0.21</v>
      </c>
      <c r="Y473" t="n">
        <v>1</v>
      </c>
      <c r="Z473" t="n">
        <v>10</v>
      </c>
    </row>
    <row r="474">
      <c r="A474" t="n">
        <v>35</v>
      </c>
      <c r="B474" t="n">
        <v>135</v>
      </c>
      <c r="C474" t="inlineStr">
        <is>
          <t xml:space="preserve">CONCLUIDO	</t>
        </is>
      </c>
      <c r="D474" t="n">
        <v>8.7873</v>
      </c>
      <c r="E474" t="n">
        <v>11.38</v>
      </c>
      <c r="F474" t="n">
        <v>8.02</v>
      </c>
      <c r="G474" t="n">
        <v>48.13</v>
      </c>
      <c r="H474" t="n">
        <v>0.62</v>
      </c>
      <c r="I474" t="n">
        <v>10</v>
      </c>
      <c r="J474" t="n">
        <v>280.1</v>
      </c>
      <c r="K474" t="n">
        <v>59.89</v>
      </c>
      <c r="L474" t="n">
        <v>9.75</v>
      </c>
      <c r="M474" t="n">
        <v>8</v>
      </c>
      <c r="N474" t="n">
        <v>75.45999999999999</v>
      </c>
      <c r="O474" t="n">
        <v>34779.51</v>
      </c>
      <c r="P474" t="n">
        <v>119.76</v>
      </c>
      <c r="Q474" t="n">
        <v>596.61</v>
      </c>
      <c r="R474" t="n">
        <v>32.41</v>
      </c>
      <c r="S474" t="n">
        <v>26.8</v>
      </c>
      <c r="T474" t="n">
        <v>2843.67</v>
      </c>
      <c r="U474" t="n">
        <v>0.83</v>
      </c>
      <c r="V474" t="n">
        <v>0.96</v>
      </c>
      <c r="W474" t="n">
        <v>0.13</v>
      </c>
      <c r="X474" t="n">
        <v>0.17</v>
      </c>
      <c r="Y474" t="n">
        <v>1</v>
      </c>
      <c r="Z474" t="n">
        <v>10</v>
      </c>
    </row>
    <row r="475">
      <c r="A475" t="n">
        <v>36</v>
      </c>
      <c r="B475" t="n">
        <v>135</v>
      </c>
      <c r="C475" t="inlineStr">
        <is>
          <t xml:space="preserve">CONCLUIDO	</t>
        </is>
      </c>
      <c r="D475" t="n">
        <v>8.810600000000001</v>
      </c>
      <c r="E475" t="n">
        <v>11.35</v>
      </c>
      <c r="F475" t="n">
        <v>7.99</v>
      </c>
      <c r="G475" t="n">
        <v>47.95</v>
      </c>
      <c r="H475" t="n">
        <v>0.63</v>
      </c>
      <c r="I475" t="n">
        <v>10</v>
      </c>
      <c r="J475" t="n">
        <v>280.59</v>
      </c>
      <c r="K475" t="n">
        <v>59.89</v>
      </c>
      <c r="L475" t="n">
        <v>10</v>
      </c>
      <c r="M475" t="n">
        <v>8</v>
      </c>
      <c r="N475" t="n">
        <v>75.7</v>
      </c>
      <c r="O475" t="n">
        <v>34840.27</v>
      </c>
      <c r="P475" t="n">
        <v>118.69</v>
      </c>
      <c r="Q475" t="n">
        <v>596.62</v>
      </c>
      <c r="R475" t="n">
        <v>31.41</v>
      </c>
      <c r="S475" t="n">
        <v>26.8</v>
      </c>
      <c r="T475" t="n">
        <v>2340.73</v>
      </c>
      <c r="U475" t="n">
        <v>0.85</v>
      </c>
      <c r="V475" t="n">
        <v>0.96</v>
      </c>
      <c r="W475" t="n">
        <v>0.12</v>
      </c>
      <c r="X475" t="n">
        <v>0.14</v>
      </c>
      <c r="Y475" t="n">
        <v>1</v>
      </c>
      <c r="Z475" t="n">
        <v>10</v>
      </c>
    </row>
    <row r="476">
      <c r="A476" t="n">
        <v>37</v>
      </c>
      <c r="B476" t="n">
        <v>135</v>
      </c>
      <c r="C476" t="inlineStr">
        <is>
          <t xml:space="preserve">CONCLUIDO	</t>
        </is>
      </c>
      <c r="D476" t="n">
        <v>8.762700000000001</v>
      </c>
      <c r="E476" t="n">
        <v>11.41</v>
      </c>
      <c r="F476" t="n">
        <v>8.050000000000001</v>
      </c>
      <c r="G476" t="n">
        <v>48.32</v>
      </c>
      <c r="H476" t="n">
        <v>0.65</v>
      </c>
      <c r="I476" t="n">
        <v>10</v>
      </c>
      <c r="J476" t="n">
        <v>281.08</v>
      </c>
      <c r="K476" t="n">
        <v>59.89</v>
      </c>
      <c r="L476" t="n">
        <v>10.25</v>
      </c>
      <c r="M476" t="n">
        <v>8</v>
      </c>
      <c r="N476" t="n">
        <v>75.95</v>
      </c>
      <c r="O476" t="n">
        <v>34901.13</v>
      </c>
      <c r="P476" t="n">
        <v>119.36</v>
      </c>
      <c r="Q476" t="n">
        <v>596.61</v>
      </c>
      <c r="R476" t="n">
        <v>33.71</v>
      </c>
      <c r="S476" t="n">
        <v>26.8</v>
      </c>
      <c r="T476" t="n">
        <v>3492.8</v>
      </c>
      <c r="U476" t="n">
        <v>0.79</v>
      </c>
      <c r="V476" t="n">
        <v>0.95</v>
      </c>
      <c r="W476" t="n">
        <v>0.12</v>
      </c>
      <c r="X476" t="n">
        <v>0.2</v>
      </c>
      <c r="Y476" t="n">
        <v>1</v>
      </c>
      <c r="Z476" t="n">
        <v>10</v>
      </c>
    </row>
    <row r="477">
      <c r="A477" t="n">
        <v>38</v>
      </c>
      <c r="B477" t="n">
        <v>135</v>
      </c>
      <c r="C477" t="inlineStr">
        <is>
          <t xml:space="preserve">CONCLUIDO	</t>
        </is>
      </c>
      <c r="D477" t="n">
        <v>8.772399999999999</v>
      </c>
      <c r="E477" t="n">
        <v>11.4</v>
      </c>
      <c r="F477" t="n">
        <v>8.039999999999999</v>
      </c>
      <c r="G477" t="n">
        <v>48.24</v>
      </c>
      <c r="H477" t="n">
        <v>0.66</v>
      </c>
      <c r="I477" t="n">
        <v>10</v>
      </c>
      <c r="J477" t="n">
        <v>281.58</v>
      </c>
      <c r="K477" t="n">
        <v>59.89</v>
      </c>
      <c r="L477" t="n">
        <v>10.5</v>
      </c>
      <c r="M477" t="n">
        <v>8</v>
      </c>
      <c r="N477" t="n">
        <v>76.19</v>
      </c>
      <c r="O477" t="n">
        <v>34962.08</v>
      </c>
      <c r="P477" t="n">
        <v>118.71</v>
      </c>
      <c r="Q477" t="n">
        <v>596.61</v>
      </c>
      <c r="R477" t="n">
        <v>33.21</v>
      </c>
      <c r="S477" t="n">
        <v>26.8</v>
      </c>
      <c r="T477" t="n">
        <v>3244.72</v>
      </c>
      <c r="U477" t="n">
        <v>0.8100000000000001</v>
      </c>
      <c r="V477" t="n">
        <v>0.95</v>
      </c>
      <c r="W477" t="n">
        <v>0.12</v>
      </c>
      <c r="X477" t="n">
        <v>0.19</v>
      </c>
      <c r="Y477" t="n">
        <v>1</v>
      </c>
      <c r="Z477" t="n">
        <v>10</v>
      </c>
    </row>
    <row r="478">
      <c r="A478" t="n">
        <v>39</v>
      </c>
      <c r="B478" t="n">
        <v>135</v>
      </c>
      <c r="C478" t="inlineStr">
        <is>
          <t xml:space="preserve">CONCLUIDO	</t>
        </is>
      </c>
      <c r="D478" t="n">
        <v>8.8322</v>
      </c>
      <c r="E478" t="n">
        <v>11.32</v>
      </c>
      <c r="F478" t="n">
        <v>8.01</v>
      </c>
      <c r="G478" t="n">
        <v>53.43</v>
      </c>
      <c r="H478" t="n">
        <v>0.68</v>
      </c>
      <c r="I478" t="n">
        <v>9</v>
      </c>
      <c r="J478" t="n">
        <v>282.07</v>
      </c>
      <c r="K478" t="n">
        <v>59.89</v>
      </c>
      <c r="L478" t="n">
        <v>10.75</v>
      </c>
      <c r="M478" t="n">
        <v>7</v>
      </c>
      <c r="N478" t="n">
        <v>76.44</v>
      </c>
      <c r="O478" t="n">
        <v>35023.13</v>
      </c>
      <c r="P478" t="n">
        <v>118.04</v>
      </c>
      <c r="Q478" t="n">
        <v>596.63</v>
      </c>
      <c r="R478" t="n">
        <v>32.29</v>
      </c>
      <c r="S478" t="n">
        <v>26.8</v>
      </c>
      <c r="T478" t="n">
        <v>2789.74</v>
      </c>
      <c r="U478" t="n">
        <v>0.83</v>
      </c>
      <c r="V478" t="n">
        <v>0.96</v>
      </c>
      <c r="W478" t="n">
        <v>0.12</v>
      </c>
      <c r="X478" t="n">
        <v>0.16</v>
      </c>
      <c r="Y478" t="n">
        <v>1</v>
      </c>
      <c r="Z478" t="n">
        <v>10</v>
      </c>
    </row>
    <row r="479">
      <c r="A479" t="n">
        <v>40</v>
      </c>
      <c r="B479" t="n">
        <v>135</v>
      </c>
      <c r="C479" t="inlineStr">
        <is>
          <t xml:space="preserve">CONCLUIDO	</t>
        </is>
      </c>
      <c r="D479" t="n">
        <v>8.8268</v>
      </c>
      <c r="E479" t="n">
        <v>11.33</v>
      </c>
      <c r="F479" t="n">
        <v>8.02</v>
      </c>
      <c r="G479" t="n">
        <v>53.47</v>
      </c>
      <c r="H479" t="n">
        <v>0.6899999999999999</v>
      </c>
      <c r="I479" t="n">
        <v>9</v>
      </c>
      <c r="J479" t="n">
        <v>282.57</v>
      </c>
      <c r="K479" t="n">
        <v>59.89</v>
      </c>
      <c r="L479" t="n">
        <v>11</v>
      </c>
      <c r="M479" t="n">
        <v>7</v>
      </c>
      <c r="N479" t="n">
        <v>76.68000000000001</v>
      </c>
      <c r="O479" t="n">
        <v>35084.28</v>
      </c>
      <c r="P479" t="n">
        <v>118.12</v>
      </c>
      <c r="Q479" t="n">
        <v>596.67</v>
      </c>
      <c r="R479" t="n">
        <v>32.53</v>
      </c>
      <c r="S479" t="n">
        <v>26.8</v>
      </c>
      <c r="T479" t="n">
        <v>2907.22</v>
      </c>
      <c r="U479" t="n">
        <v>0.82</v>
      </c>
      <c r="V479" t="n">
        <v>0.96</v>
      </c>
      <c r="W479" t="n">
        <v>0.12</v>
      </c>
      <c r="X479" t="n">
        <v>0.17</v>
      </c>
      <c r="Y479" t="n">
        <v>1</v>
      </c>
      <c r="Z479" t="n">
        <v>10</v>
      </c>
    </row>
    <row r="480">
      <c r="A480" t="n">
        <v>41</v>
      </c>
      <c r="B480" t="n">
        <v>135</v>
      </c>
      <c r="C480" t="inlineStr">
        <is>
          <t xml:space="preserve">CONCLUIDO	</t>
        </is>
      </c>
      <c r="D480" t="n">
        <v>8.832800000000001</v>
      </c>
      <c r="E480" t="n">
        <v>11.32</v>
      </c>
      <c r="F480" t="n">
        <v>8.01</v>
      </c>
      <c r="G480" t="n">
        <v>53.42</v>
      </c>
      <c r="H480" t="n">
        <v>0.71</v>
      </c>
      <c r="I480" t="n">
        <v>9</v>
      </c>
      <c r="J480" t="n">
        <v>283.06</v>
      </c>
      <c r="K480" t="n">
        <v>59.89</v>
      </c>
      <c r="L480" t="n">
        <v>11.25</v>
      </c>
      <c r="M480" t="n">
        <v>7</v>
      </c>
      <c r="N480" t="n">
        <v>76.93000000000001</v>
      </c>
      <c r="O480" t="n">
        <v>35145.53</v>
      </c>
      <c r="P480" t="n">
        <v>117.33</v>
      </c>
      <c r="Q480" t="n">
        <v>596.61</v>
      </c>
      <c r="R480" t="n">
        <v>32.24</v>
      </c>
      <c r="S480" t="n">
        <v>26.8</v>
      </c>
      <c r="T480" t="n">
        <v>2764.21</v>
      </c>
      <c r="U480" t="n">
        <v>0.83</v>
      </c>
      <c r="V480" t="n">
        <v>0.96</v>
      </c>
      <c r="W480" t="n">
        <v>0.12</v>
      </c>
      <c r="X480" t="n">
        <v>0.16</v>
      </c>
      <c r="Y480" t="n">
        <v>1</v>
      </c>
      <c r="Z480" t="n">
        <v>10</v>
      </c>
    </row>
    <row r="481">
      <c r="A481" t="n">
        <v>42</v>
      </c>
      <c r="B481" t="n">
        <v>135</v>
      </c>
      <c r="C481" t="inlineStr">
        <is>
          <t xml:space="preserve">CONCLUIDO	</t>
        </is>
      </c>
      <c r="D481" t="n">
        <v>8.8246</v>
      </c>
      <c r="E481" t="n">
        <v>11.33</v>
      </c>
      <c r="F481" t="n">
        <v>8.02</v>
      </c>
      <c r="G481" t="n">
        <v>53.49</v>
      </c>
      <c r="H481" t="n">
        <v>0.72</v>
      </c>
      <c r="I481" t="n">
        <v>9</v>
      </c>
      <c r="J481" t="n">
        <v>283.56</v>
      </c>
      <c r="K481" t="n">
        <v>59.89</v>
      </c>
      <c r="L481" t="n">
        <v>11.5</v>
      </c>
      <c r="M481" t="n">
        <v>7</v>
      </c>
      <c r="N481" t="n">
        <v>77.18000000000001</v>
      </c>
      <c r="O481" t="n">
        <v>35206.88</v>
      </c>
      <c r="P481" t="n">
        <v>117</v>
      </c>
      <c r="Q481" t="n">
        <v>596.61</v>
      </c>
      <c r="R481" t="n">
        <v>32.61</v>
      </c>
      <c r="S481" t="n">
        <v>26.8</v>
      </c>
      <c r="T481" t="n">
        <v>2946.73</v>
      </c>
      <c r="U481" t="n">
        <v>0.82</v>
      </c>
      <c r="V481" t="n">
        <v>0.96</v>
      </c>
      <c r="W481" t="n">
        <v>0.12</v>
      </c>
      <c r="X481" t="n">
        <v>0.17</v>
      </c>
      <c r="Y481" t="n">
        <v>1</v>
      </c>
      <c r="Z481" t="n">
        <v>10</v>
      </c>
    </row>
    <row r="482">
      <c r="A482" t="n">
        <v>43</v>
      </c>
      <c r="B482" t="n">
        <v>135</v>
      </c>
      <c r="C482" t="inlineStr">
        <is>
          <t xml:space="preserve">CONCLUIDO	</t>
        </is>
      </c>
      <c r="D482" t="n">
        <v>8.898099999999999</v>
      </c>
      <c r="E482" t="n">
        <v>11.24</v>
      </c>
      <c r="F482" t="n">
        <v>7.98</v>
      </c>
      <c r="G482" t="n">
        <v>59.86</v>
      </c>
      <c r="H482" t="n">
        <v>0.74</v>
      </c>
      <c r="I482" t="n">
        <v>8</v>
      </c>
      <c r="J482" t="n">
        <v>284.06</v>
      </c>
      <c r="K482" t="n">
        <v>59.89</v>
      </c>
      <c r="L482" t="n">
        <v>11.75</v>
      </c>
      <c r="M482" t="n">
        <v>6</v>
      </c>
      <c r="N482" t="n">
        <v>77.42</v>
      </c>
      <c r="O482" t="n">
        <v>35268.32</v>
      </c>
      <c r="P482" t="n">
        <v>114.92</v>
      </c>
      <c r="Q482" t="n">
        <v>596.61</v>
      </c>
      <c r="R482" t="n">
        <v>31.22</v>
      </c>
      <c r="S482" t="n">
        <v>26.8</v>
      </c>
      <c r="T482" t="n">
        <v>2260.25</v>
      </c>
      <c r="U482" t="n">
        <v>0.86</v>
      </c>
      <c r="V482" t="n">
        <v>0.96</v>
      </c>
      <c r="W482" t="n">
        <v>0.12</v>
      </c>
      <c r="X482" t="n">
        <v>0.13</v>
      </c>
      <c r="Y482" t="n">
        <v>1</v>
      </c>
      <c r="Z482" t="n">
        <v>10</v>
      </c>
    </row>
    <row r="483">
      <c r="A483" t="n">
        <v>44</v>
      </c>
      <c r="B483" t="n">
        <v>135</v>
      </c>
      <c r="C483" t="inlineStr">
        <is>
          <t xml:space="preserve">CONCLUIDO	</t>
        </is>
      </c>
      <c r="D483" t="n">
        <v>8.9038</v>
      </c>
      <c r="E483" t="n">
        <v>11.23</v>
      </c>
      <c r="F483" t="n">
        <v>7.97</v>
      </c>
      <c r="G483" t="n">
        <v>59.8</v>
      </c>
      <c r="H483" t="n">
        <v>0.75</v>
      </c>
      <c r="I483" t="n">
        <v>8</v>
      </c>
      <c r="J483" t="n">
        <v>284.56</v>
      </c>
      <c r="K483" t="n">
        <v>59.89</v>
      </c>
      <c r="L483" t="n">
        <v>12</v>
      </c>
      <c r="M483" t="n">
        <v>6</v>
      </c>
      <c r="N483" t="n">
        <v>77.67</v>
      </c>
      <c r="O483" t="n">
        <v>35329.87</v>
      </c>
      <c r="P483" t="n">
        <v>114.82</v>
      </c>
      <c r="Q483" t="n">
        <v>596.61</v>
      </c>
      <c r="R483" t="n">
        <v>30.85</v>
      </c>
      <c r="S483" t="n">
        <v>26.8</v>
      </c>
      <c r="T483" t="n">
        <v>2071.58</v>
      </c>
      <c r="U483" t="n">
        <v>0.87</v>
      </c>
      <c r="V483" t="n">
        <v>0.96</v>
      </c>
      <c r="W483" t="n">
        <v>0.12</v>
      </c>
      <c r="X483" t="n">
        <v>0.12</v>
      </c>
      <c r="Y483" t="n">
        <v>1</v>
      </c>
      <c r="Z483" t="n">
        <v>10</v>
      </c>
    </row>
    <row r="484">
      <c r="A484" t="n">
        <v>45</v>
      </c>
      <c r="B484" t="n">
        <v>135</v>
      </c>
      <c r="C484" t="inlineStr">
        <is>
          <t xml:space="preserve">CONCLUIDO	</t>
        </is>
      </c>
      <c r="D484" t="n">
        <v>8.899900000000001</v>
      </c>
      <c r="E484" t="n">
        <v>11.24</v>
      </c>
      <c r="F484" t="n">
        <v>7.98</v>
      </c>
      <c r="G484" t="n">
        <v>59.84</v>
      </c>
      <c r="H484" t="n">
        <v>0.77</v>
      </c>
      <c r="I484" t="n">
        <v>8</v>
      </c>
      <c r="J484" t="n">
        <v>285.06</v>
      </c>
      <c r="K484" t="n">
        <v>59.89</v>
      </c>
      <c r="L484" t="n">
        <v>12.25</v>
      </c>
      <c r="M484" t="n">
        <v>6</v>
      </c>
      <c r="N484" t="n">
        <v>77.92</v>
      </c>
      <c r="O484" t="n">
        <v>35391.51</v>
      </c>
      <c r="P484" t="n">
        <v>114.91</v>
      </c>
      <c r="Q484" t="n">
        <v>596.61</v>
      </c>
      <c r="R484" t="n">
        <v>31.23</v>
      </c>
      <c r="S484" t="n">
        <v>26.8</v>
      </c>
      <c r="T484" t="n">
        <v>2261.56</v>
      </c>
      <c r="U484" t="n">
        <v>0.86</v>
      </c>
      <c r="V484" t="n">
        <v>0.96</v>
      </c>
      <c r="W484" t="n">
        <v>0.12</v>
      </c>
      <c r="X484" t="n">
        <v>0.13</v>
      </c>
      <c r="Y484" t="n">
        <v>1</v>
      </c>
      <c r="Z484" t="n">
        <v>10</v>
      </c>
    </row>
    <row r="485">
      <c r="A485" t="n">
        <v>46</v>
      </c>
      <c r="B485" t="n">
        <v>135</v>
      </c>
      <c r="C485" t="inlineStr">
        <is>
          <t xml:space="preserve">CONCLUIDO	</t>
        </is>
      </c>
      <c r="D485" t="n">
        <v>8.8779</v>
      </c>
      <c r="E485" t="n">
        <v>11.26</v>
      </c>
      <c r="F485" t="n">
        <v>8.01</v>
      </c>
      <c r="G485" t="n">
        <v>60.05</v>
      </c>
      <c r="H485" t="n">
        <v>0.78</v>
      </c>
      <c r="I485" t="n">
        <v>8</v>
      </c>
      <c r="J485" t="n">
        <v>285.56</v>
      </c>
      <c r="K485" t="n">
        <v>59.89</v>
      </c>
      <c r="L485" t="n">
        <v>12.5</v>
      </c>
      <c r="M485" t="n">
        <v>6</v>
      </c>
      <c r="N485" t="n">
        <v>78.17</v>
      </c>
      <c r="O485" t="n">
        <v>35453.26</v>
      </c>
      <c r="P485" t="n">
        <v>114.85</v>
      </c>
      <c r="Q485" t="n">
        <v>596.65</v>
      </c>
      <c r="R485" t="n">
        <v>32.11</v>
      </c>
      <c r="S485" t="n">
        <v>26.8</v>
      </c>
      <c r="T485" t="n">
        <v>2703.3</v>
      </c>
      <c r="U485" t="n">
        <v>0.83</v>
      </c>
      <c r="V485" t="n">
        <v>0.96</v>
      </c>
      <c r="W485" t="n">
        <v>0.12</v>
      </c>
      <c r="X485" t="n">
        <v>0.15</v>
      </c>
      <c r="Y485" t="n">
        <v>1</v>
      </c>
      <c r="Z485" t="n">
        <v>10</v>
      </c>
    </row>
    <row r="486">
      <c r="A486" t="n">
        <v>47</v>
      </c>
      <c r="B486" t="n">
        <v>135</v>
      </c>
      <c r="C486" t="inlineStr">
        <is>
          <t xml:space="preserve">CONCLUIDO	</t>
        </is>
      </c>
      <c r="D486" t="n">
        <v>8.8812</v>
      </c>
      <c r="E486" t="n">
        <v>11.26</v>
      </c>
      <c r="F486" t="n">
        <v>8</v>
      </c>
      <c r="G486" t="n">
        <v>60.02</v>
      </c>
      <c r="H486" t="n">
        <v>0.79</v>
      </c>
      <c r="I486" t="n">
        <v>8</v>
      </c>
      <c r="J486" t="n">
        <v>286.06</v>
      </c>
      <c r="K486" t="n">
        <v>59.89</v>
      </c>
      <c r="L486" t="n">
        <v>12.75</v>
      </c>
      <c r="M486" t="n">
        <v>6</v>
      </c>
      <c r="N486" t="n">
        <v>78.42</v>
      </c>
      <c r="O486" t="n">
        <v>35515.1</v>
      </c>
      <c r="P486" t="n">
        <v>114.61</v>
      </c>
      <c r="Q486" t="n">
        <v>596.61</v>
      </c>
      <c r="R486" t="n">
        <v>31.97</v>
      </c>
      <c r="S486" t="n">
        <v>26.8</v>
      </c>
      <c r="T486" t="n">
        <v>2634.61</v>
      </c>
      <c r="U486" t="n">
        <v>0.84</v>
      </c>
      <c r="V486" t="n">
        <v>0.96</v>
      </c>
      <c r="W486" t="n">
        <v>0.12</v>
      </c>
      <c r="X486" t="n">
        <v>0.15</v>
      </c>
      <c r="Y486" t="n">
        <v>1</v>
      </c>
      <c r="Z486" t="n">
        <v>10</v>
      </c>
    </row>
    <row r="487">
      <c r="A487" t="n">
        <v>48</v>
      </c>
      <c r="B487" t="n">
        <v>135</v>
      </c>
      <c r="C487" t="inlineStr">
        <is>
          <t xml:space="preserve">CONCLUIDO	</t>
        </is>
      </c>
      <c r="D487" t="n">
        <v>8.8819</v>
      </c>
      <c r="E487" t="n">
        <v>11.26</v>
      </c>
      <c r="F487" t="n">
        <v>8</v>
      </c>
      <c r="G487" t="n">
        <v>60.01</v>
      </c>
      <c r="H487" t="n">
        <v>0.8100000000000001</v>
      </c>
      <c r="I487" t="n">
        <v>8</v>
      </c>
      <c r="J487" t="n">
        <v>286.56</v>
      </c>
      <c r="K487" t="n">
        <v>59.89</v>
      </c>
      <c r="L487" t="n">
        <v>13</v>
      </c>
      <c r="M487" t="n">
        <v>6</v>
      </c>
      <c r="N487" t="n">
        <v>78.68000000000001</v>
      </c>
      <c r="O487" t="n">
        <v>35577.18</v>
      </c>
      <c r="P487" t="n">
        <v>113.77</v>
      </c>
      <c r="Q487" t="n">
        <v>596.61</v>
      </c>
      <c r="R487" t="n">
        <v>31.96</v>
      </c>
      <c r="S487" t="n">
        <v>26.8</v>
      </c>
      <c r="T487" t="n">
        <v>2625.73</v>
      </c>
      <c r="U487" t="n">
        <v>0.84</v>
      </c>
      <c r="V487" t="n">
        <v>0.96</v>
      </c>
      <c r="W487" t="n">
        <v>0.12</v>
      </c>
      <c r="X487" t="n">
        <v>0.15</v>
      </c>
      <c r="Y487" t="n">
        <v>1</v>
      </c>
      <c r="Z487" t="n">
        <v>10</v>
      </c>
    </row>
    <row r="488">
      <c r="A488" t="n">
        <v>49</v>
      </c>
      <c r="B488" t="n">
        <v>135</v>
      </c>
      <c r="C488" t="inlineStr">
        <is>
          <t xml:space="preserve">CONCLUIDO	</t>
        </is>
      </c>
      <c r="D488" t="n">
        <v>8.8834</v>
      </c>
      <c r="E488" t="n">
        <v>11.26</v>
      </c>
      <c r="F488" t="n">
        <v>8</v>
      </c>
      <c r="G488" t="n">
        <v>60</v>
      </c>
      <c r="H488" t="n">
        <v>0.82</v>
      </c>
      <c r="I488" t="n">
        <v>8</v>
      </c>
      <c r="J488" t="n">
        <v>287.07</v>
      </c>
      <c r="K488" t="n">
        <v>59.89</v>
      </c>
      <c r="L488" t="n">
        <v>13.25</v>
      </c>
      <c r="M488" t="n">
        <v>6</v>
      </c>
      <c r="N488" t="n">
        <v>78.93000000000001</v>
      </c>
      <c r="O488" t="n">
        <v>35639.23</v>
      </c>
      <c r="P488" t="n">
        <v>112.81</v>
      </c>
      <c r="Q488" t="n">
        <v>596.65</v>
      </c>
      <c r="R488" t="n">
        <v>31.86</v>
      </c>
      <c r="S488" t="n">
        <v>26.8</v>
      </c>
      <c r="T488" t="n">
        <v>2577.29</v>
      </c>
      <c r="U488" t="n">
        <v>0.84</v>
      </c>
      <c r="V488" t="n">
        <v>0.96</v>
      </c>
      <c r="W488" t="n">
        <v>0.12</v>
      </c>
      <c r="X488" t="n">
        <v>0.15</v>
      </c>
      <c r="Y488" t="n">
        <v>1</v>
      </c>
      <c r="Z488" t="n">
        <v>10</v>
      </c>
    </row>
    <row r="489">
      <c r="A489" t="n">
        <v>50</v>
      </c>
      <c r="B489" t="n">
        <v>135</v>
      </c>
      <c r="C489" t="inlineStr">
        <is>
          <t xml:space="preserve">CONCLUIDO	</t>
        </is>
      </c>
      <c r="D489" t="n">
        <v>8.943899999999999</v>
      </c>
      <c r="E489" t="n">
        <v>11.18</v>
      </c>
      <c r="F489" t="n">
        <v>7.97</v>
      </c>
      <c r="G489" t="n">
        <v>68.34999999999999</v>
      </c>
      <c r="H489" t="n">
        <v>0.84</v>
      </c>
      <c r="I489" t="n">
        <v>7</v>
      </c>
      <c r="J489" t="n">
        <v>287.57</v>
      </c>
      <c r="K489" t="n">
        <v>59.89</v>
      </c>
      <c r="L489" t="n">
        <v>13.5</v>
      </c>
      <c r="M489" t="n">
        <v>5</v>
      </c>
      <c r="N489" t="n">
        <v>79.18000000000001</v>
      </c>
      <c r="O489" t="n">
        <v>35701.38</v>
      </c>
      <c r="P489" t="n">
        <v>112.13</v>
      </c>
      <c r="Q489" t="n">
        <v>596.61</v>
      </c>
      <c r="R489" t="n">
        <v>31.07</v>
      </c>
      <c r="S489" t="n">
        <v>26.8</v>
      </c>
      <c r="T489" t="n">
        <v>2188.99</v>
      </c>
      <c r="U489" t="n">
        <v>0.86</v>
      </c>
      <c r="V489" t="n">
        <v>0.96</v>
      </c>
      <c r="W489" t="n">
        <v>0.12</v>
      </c>
      <c r="X489" t="n">
        <v>0.12</v>
      </c>
      <c r="Y489" t="n">
        <v>1</v>
      </c>
      <c r="Z489" t="n">
        <v>10</v>
      </c>
    </row>
    <row r="490">
      <c r="A490" t="n">
        <v>51</v>
      </c>
      <c r="B490" t="n">
        <v>135</v>
      </c>
      <c r="C490" t="inlineStr">
        <is>
          <t xml:space="preserve">CONCLUIDO	</t>
        </is>
      </c>
      <c r="D490" t="n">
        <v>8.949</v>
      </c>
      <c r="E490" t="n">
        <v>11.17</v>
      </c>
      <c r="F490" t="n">
        <v>7.97</v>
      </c>
      <c r="G490" t="n">
        <v>68.29000000000001</v>
      </c>
      <c r="H490" t="n">
        <v>0.85</v>
      </c>
      <c r="I490" t="n">
        <v>7</v>
      </c>
      <c r="J490" t="n">
        <v>288.08</v>
      </c>
      <c r="K490" t="n">
        <v>59.89</v>
      </c>
      <c r="L490" t="n">
        <v>13.75</v>
      </c>
      <c r="M490" t="n">
        <v>5</v>
      </c>
      <c r="N490" t="n">
        <v>79.44</v>
      </c>
      <c r="O490" t="n">
        <v>35763.64</v>
      </c>
      <c r="P490" t="n">
        <v>112.02</v>
      </c>
      <c r="Q490" t="n">
        <v>596.61</v>
      </c>
      <c r="R490" t="n">
        <v>30.81</v>
      </c>
      <c r="S490" t="n">
        <v>26.8</v>
      </c>
      <c r="T490" t="n">
        <v>2057.66</v>
      </c>
      <c r="U490" t="n">
        <v>0.87</v>
      </c>
      <c r="V490" t="n">
        <v>0.96</v>
      </c>
      <c r="W490" t="n">
        <v>0.12</v>
      </c>
      <c r="X490" t="n">
        <v>0.11</v>
      </c>
      <c r="Y490" t="n">
        <v>1</v>
      </c>
      <c r="Z490" t="n">
        <v>10</v>
      </c>
    </row>
    <row r="491">
      <c r="A491" t="n">
        <v>52</v>
      </c>
      <c r="B491" t="n">
        <v>135</v>
      </c>
      <c r="C491" t="inlineStr">
        <is>
          <t xml:space="preserve">CONCLUIDO	</t>
        </is>
      </c>
      <c r="D491" t="n">
        <v>8.9666</v>
      </c>
      <c r="E491" t="n">
        <v>11.15</v>
      </c>
      <c r="F491" t="n">
        <v>7.95</v>
      </c>
      <c r="G491" t="n">
        <v>68.09999999999999</v>
      </c>
      <c r="H491" t="n">
        <v>0.86</v>
      </c>
      <c r="I491" t="n">
        <v>7</v>
      </c>
      <c r="J491" t="n">
        <v>288.58</v>
      </c>
      <c r="K491" t="n">
        <v>59.89</v>
      </c>
      <c r="L491" t="n">
        <v>14</v>
      </c>
      <c r="M491" t="n">
        <v>5</v>
      </c>
      <c r="N491" t="n">
        <v>79.69</v>
      </c>
      <c r="O491" t="n">
        <v>35826</v>
      </c>
      <c r="P491" t="n">
        <v>110.95</v>
      </c>
      <c r="Q491" t="n">
        <v>596.61</v>
      </c>
      <c r="R491" t="n">
        <v>30.06</v>
      </c>
      <c r="S491" t="n">
        <v>26.8</v>
      </c>
      <c r="T491" t="n">
        <v>1683.99</v>
      </c>
      <c r="U491" t="n">
        <v>0.89</v>
      </c>
      <c r="V491" t="n">
        <v>0.97</v>
      </c>
      <c r="W491" t="n">
        <v>0.12</v>
      </c>
      <c r="X491" t="n">
        <v>0.09</v>
      </c>
      <c r="Y491" t="n">
        <v>1</v>
      </c>
      <c r="Z491" t="n">
        <v>10</v>
      </c>
    </row>
    <row r="492">
      <c r="A492" t="n">
        <v>53</v>
      </c>
      <c r="B492" t="n">
        <v>135</v>
      </c>
      <c r="C492" t="inlineStr">
        <is>
          <t xml:space="preserve">CONCLUIDO	</t>
        </is>
      </c>
      <c r="D492" t="n">
        <v>8.9397</v>
      </c>
      <c r="E492" t="n">
        <v>11.19</v>
      </c>
      <c r="F492" t="n">
        <v>7.98</v>
      </c>
      <c r="G492" t="n">
        <v>68.39</v>
      </c>
      <c r="H492" t="n">
        <v>0.88</v>
      </c>
      <c r="I492" t="n">
        <v>7</v>
      </c>
      <c r="J492" t="n">
        <v>289.09</v>
      </c>
      <c r="K492" t="n">
        <v>59.89</v>
      </c>
      <c r="L492" t="n">
        <v>14.25</v>
      </c>
      <c r="M492" t="n">
        <v>5</v>
      </c>
      <c r="N492" t="n">
        <v>79.95</v>
      </c>
      <c r="O492" t="n">
        <v>35888.47</v>
      </c>
      <c r="P492" t="n">
        <v>110.97</v>
      </c>
      <c r="Q492" t="n">
        <v>596.61</v>
      </c>
      <c r="R492" t="n">
        <v>31.28</v>
      </c>
      <c r="S492" t="n">
        <v>26.8</v>
      </c>
      <c r="T492" t="n">
        <v>2294.53</v>
      </c>
      <c r="U492" t="n">
        <v>0.86</v>
      </c>
      <c r="V492" t="n">
        <v>0.96</v>
      </c>
      <c r="W492" t="n">
        <v>0.12</v>
      </c>
      <c r="X492" t="n">
        <v>0.13</v>
      </c>
      <c r="Y492" t="n">
        <v>1</v>
      </c>
      <c r="Z492" t="n">
        <v>10</v>
      </c>
    </row>
    <row r="493">
      <c r="A493" t="n">
        <v>54</v>
      </c>
      <c r="B493" t="n">
        <v>135</v>
      </c>
      <c r="C493" t="inlineStr">
        <is>
          <t xml:space="preserve">CONCLUIDO	</t>
        </is>
      </c>
      <c r="D493" t="n">
        <v>8.9392</v>
      </c>
      <c r="E493" t="n">
        <v>11.19</v>
      </c>
      <c r="F493" t="n">
        <v>7.98</v>
      </c>
      <c r="G493" t="n">
        <v>68.40000000000001</v>
      </c>
      <c r="H493" t="n">
        <v>0.89</v>
      </c>
      <c r="I493" t="n">
        <v>7</v>
      </c>
      <c r="J493" t="n">
        <v>289.6</v>
      </c>
      <c r="K493" t="n">
        <v>59.89</v>
      </c>
      <c r="L493" t="n">
        <v>14.5</v>
      </c>
      <c r="M493" t="n">
        <v>5</v>
      </c>
      <c r="N493" t="n">
        <v>80.20999999999999</v>
      </c>
      <c r="O493" t="n">
        <v>35951.04</v>
      </c>
      <c r="P493" t="n">
        <v>110.64</v>
      </c>
      <c r="Q493" t="n">
        <v>596.61</v>
      </c>
      <c r="R493" t="n">
        <v>31.29</v>
      </c>
      <c r="S493" t="n">
        <v>26.8</v>
      </c>
      <c r="T493" t="n">
        <v>2297</v>
      </c>
      <c r="U493" t="n">
        <v>0.86</v>
      </c>
      <c r="V493" t="n">
        <v>0.96</v>
      </c>
      <c r="W493" t="n">
        <v>0.12</v>
      </c>
      <c r="X493" t="n">
        <v>0.13</v>
      </c>
      <c r="Y493" t="n">
        <v>1</v>
      </c>
      <c r="Z493" t="n">
        <v>10</v>
      </c>
    </row>
    <row r="494">
      <c r="A494" t="n">
        <v>55</v>
      </c>
      <c r="B494" t="n">
        <v>135</v>
      </c>
      <c r="C494" t="inlineStr">
        <is>
          <t xml:space="preserve">CONCLUIDO	</t>
        </is>
      </c>
      <c r="D494" t="n">
        <v>8.944100000000001</v>
      </c>
      <c r="E494" t="n">
        <v>11.18</v>
      </c>
      <c r="F494" t="n">
        <v>7.97</v>
      </c>
      <c r="G494" t="n">
        <v>68.34999999999999</v>
      </c>
      <c r="H494" t="n">
        <v>0.91</v>
      </c>
      <c r="I494" t="n">
        <v>7</v>
      </c>
      <c r="J494" t="n">
        <v>290.1</v>
      </c>
      <c r="K494" t="n">
        <v>59.89</v>
      </c>
      <c r="L494" t="n">
        <v>14.75</v>
      </c>
      <c r="M494" t="n">
        <v>5</v>
      </c>
      <c r="N494" t="n">
        <v>80.47</v>
      </c>
      <c r="O494" t="n">
        <v>36013.72</v>
      </c>
      <c r="P494" t="n">
        <v>109.51</v>
      </c>
      <c r="Q494" t="n">
        <v>596.61</v>
      </c>
      <c r="R494" t="n">
        <v>31.04</v>
      </c>
      <c r="S494" t="n">
        <v>26.8</v>
      </c>
      <c r="T494" t="n">
        <v>2172.27</v>
      </c>
      <c r="U494" t="n">
        <v>0.86</v>
      </c>
      <c r="V494" t="n">
        <v>0.96</v>
      </c>
      <c r="W494" t="n">
        <v>0.12</v>
      </c>
      <c r="X494" t="n">
        <v>0.12</v>
      </c>
      <c r="Y494" t="n">
        <v>1</v>
      </c>
      <c r="Z494" t="n">
        <v>10</v>
      </c>
    </row>
    <row r="495">
      <c r="A495" t="n">
        <v>56</v>
      </c>
      <c r="B495" t="n">
        <v>135</v>
      </c>
      <c r="C495" t="inlineStr">
        <is>
          <t xml:space="preserve">CONCLUIDO	</t>
        </is>
      </c>
      <c r="D495" t="n">
        <v>8.9354</v>
      </c>
      <c r="E495" t="n">
        <v>11.19</v>
      </c>
      <c r="F495" t="n">
        <v>7.98</v>
      </c>
      <c r="G495" t="n">
        <v>68.44</v>
      </c>
      <c r="H495" t="n">
        <v>0.92</v>
      </c>
      <c r="I495" t="n">
        <v>7</v>
      </c>
      <c r="J495" t="n">
        <v>290.61</v>
      </c>
      <c r="K495" t="n">
        <v>59.89</v>
      </c>
      <c r="L495" t="n">
        <v>15</v>
      </c>
      <c r="M495" t="n">
        <v>5</v>
      </c>
      <c r="N495" t="n">
        <v>80.73</v>
      </c>
      <c r="O495" t="n">
        <v>36076.5</v>
      </c>
      <c r="P495" t="n">
        <v>108.63</v>
      </c>
      <c r="Q495" t="n">
        <v>596.61</v>
      </c>
      <c r="R495" t="n">
        <v>31.47</v>
      </c>
      <c r="S495" t="n">
        <v>26.8</v>
      </c>
      <c r="T495" t="n">
        <v>2387.64</v>
      </c>
      <c r="U495" t="n">
        <v>0.85</v>
      </c>
      <c r="V495" t="n">
        <v>0.96</v>
      </c>
      <c r="W495" t="n">
        <v>0.12</v>
      </c>
      <c r="X495" t="n">
        <v>0.13</v>
      </c>
      <c r="Y495" t="n">
        <v>1</v>
      </c>
      <c r="Z495" t="n">
        <v>10</v>
      </c>
    </row>
    <row r="496">
      <c r="A496" t="n">
        <v>57</v>
      </c>
      <c r="B496" t="n">
        <v>135</v>
      </c>
      <c r="C496" t="inlineStr">
        <is>
          <t xml:space="preserve">CONCLUIDO	</t>
        </is>
      </c>
      <c r="D496" t="n">
        <v>8.936999999999999</v>
      </c>
      <c r="E496" t="n">
        <v>11.19</v>
      </c>
      <c r="F496" t="n">
        <v>7.98</v>
      </c>
      <c r="G496" t="n">
        <v>68.42</v>
      </c>
      <c r="H496" t="n">
        <v>0.93</v>
      </c>
      <c r="I496" t="n">
        <v>7</v>
      </c>
      <c r="J496" t="n">
        <v>291.12</v>
      </c>
      <c r="K496" t="n">
        <v>59.89</v>
      </c>
      <c r="L496" t="n">
        <v>15.25</v>
      </c>
      <c r="M496" t="n">
        <v>5</v>
      </c>
      <c r="N496" t="n">
        <v>80.98999999999999</v>
      </c>
      <c r="O496" t="n">
        <v>36139.39</v>
      </c>
      <c r="P496" t="n">
        <v>107.37</v>
      </c>
      <c r="Q496" t="n">
        <v>596.65</v>
      </c>
      <c r="R496" t="n">
        <v>31.3</v>
      </c>
      <c r="S496" t="n">
        <v>26.8</v>
      </c>
      <c r="T496" t="n">
        <v>2304.02</v>
      </c>
      <c r="U496" t="n">
        <v>0.86</v>
      </c>
      <c r="V496" t="n">
        <v>0.96</v>
      </c>
      <c r="W496" t="n">
        <v>0.12</v>
      </c>
      <c r="X496" t="n">
        <v>0.13</v>
      </c>
      <c r="Y496" t="n">
        <v>1</v>
      </c>
      <c r="Z496" t="n">
        <v>10</v>
      </c>
    </row>
    <row r="497">
      <c r="A497" t="n">
        <v>58</v>
      </c>
      <c r="B497" t="n">
        <v>135</v>
      </c>
      <c r="C497" t="inlineStr">
        <is>
          <t xml:space="preserve">CONCLUIDO	</t>
        </is>
      </c>
      <c r="D497" t="n">
        <v>9.0014</v>
      </c>
      <c r="E497" t="n">
        <v>11.11</v>
      </c>
      <c r="F497" t="n">
        <v>7.95</v>
      </c>
      <c r="G497" t="n">
        <v>79.53</v>
      </c>
      <c r="H497" t="n">
        <v>0.95</v>
      </c>
      <c r="I497" t="n">
        <v>6</v>
      </c>
      <c r="J497" t="n">
        <v>291.63</v>
      </c>
      <c r="K497" t="n">
        <v>59.89</v>
      </c>
      <c r="L497" t="n">
        <v>15.5</v>
      </c>
      <c r="M497" t="n">
        <v>4</v>
      </c>
      <c r="N497" t="n">
        <v>81.25</v>
      </c>
      <c r="O497" t="n">
        <v>36202.38</v>
      </c>
      <c r="P497" t="n">
        <v>107.15</v>
      </c>
      <c r="Q497" t="n">
        <v>596.66</v>
      </c>
      <c r="R497" t="n">
        <v>30.35</v>
      </c>
      <c r="S497" t="n">
        <v>26.8</v>
      </c>
      <c r="T497" t="n">
        <v>1833.32</v>
      </c>
      <c r="U497" t="n">
        <v>0.88</v>
      </c>
      <c r="V497" t="n">
        <v>0.97</v>
      </c>
      <c r="W497" t="n">
        <v>0.12</v>
      </c>
      <c r="X497" t="n">
        <v>0.1</v>
      </c>
      <c r="Y497" t="n">
        <v>1</v>
      </c>
      <c r="Z497" t="n">
        <v>10</v>
      </c>
    </row>
    <row r="498">
      <c r="A498" t="n">
        <v>59</v>
      </c>
      <c r="B498" t="n">
        <v>135</v>
      </c>
      <c r="C498" t="inlineStr">
        <is>
          <t xml:space="preserve">CONCLUIDO	</t>
        </is>
      </c>
      <c r="D498" t="n">
        <v>9.0207</v>
      </c>
      <c r="E498" t="n">
        <v>11.09</v>
      </c>
      <c r="F498" t="n">
        <v>7.93</v>
      </c>
      <c r="G498" t="n">
        <v>79.29000000000001</v>
      </c>
      <c r="H498" t="n">
        <v>0.96</v>
      </c>
      <c r="I498" t="n">
        <v>6</v>
      </c>
      <c r="J498" t="n">
        <v>292.15</v>
      </c>
      <c r="K498" t="n">
        <v>59.89</v>
      </c>
      <c r="L498" t="n">
        <v>15.75</v>
      </c>
      <c r="M498" t="n">
        <v>4</v>
      </c>
      <c r="N498" t="n">
        <v>81.51000000000001</v>
      </c>
      <c r="O498" t="n">
        <v>36265.48</v>
      </c>
      <c r="P498" t="n">
        <v>106.7</v>
      </c>
      <c r="Q498" t="n">
        <v>596.61</v>
      </c>
      <c r="R498" t="n">
        <v>29.63</v>
      </c>
      <c r="S498" t="n">
        <v>26.8</v>
      </c>
      <c r="T498" t="n">
        <v>1473.78</v>
      </c>
      <c r="U498" t="n">
        <v>0.9</v>
      </c>
      <c r="V498" t="n">
        <v>0.97</v>
      </c>
      <c r="W498" t="n">
        <v>0.12</v>
      </c>
      <c r="X498" t="n">
        <v>0.08</v>
      </c>
      <c r="Y498" t="n">
        <v>1</v>
      </c>
      <c r="Z498" t="n">
        <v>10</v>
      </c>
    </row>
    <row r="499">
      <c r="A499" t="n">
        <v>60</v>
      </c>
      <c r="B499" t="n">
        <v>135</v>
      </c>
      <c r="C499" t="inlineStr">
        <is>
          <t xml:space="preserve">CONCLUIDO	</t>
        </is>
      </c>
      <c r="D499" t="n">
        <v>8.9969</v>
      </c>
      <c r="E499" t="n">
        <v>11.12</v>
      </c>
      <c r="F499" t="n">
        <v>7.96</v>
      </c>
      <c r="G499" t="n">
        <v>79.59</v>
      </c>
      <c r="H499" t="n">
        <v>0.97</v>
      </c>
      <c r="I499" t="n">
        <v>6</v>
      </c>
      <c r="J499" t="n">
        <v>292.66</v>
      </c>
      <c r="K499" t="n">
        <v>59.89</v>
      </c>
      <c r="L499" t="n">
        <v>16</v>
      </c>
      <c r="M499" t="n">
        <v>4</v>
      </c>
      <c r="N499" t="n">
        <v>81.77</v>
      </c>
      <c r="O499" t="n">
        <v>36328.69</v>
      </c>
      <c r="P499" t="n">
        <v>107.2</v>
      </c>
      <c r="Q499" t="n">
        <v>596.61</v>
      </c>
      <c r="R499" t="n">
        <v>30.64</v>
      </c>
      <c r="S499" t="n">
        <v>26.8</v>
      </c>
      <c r="T499" t="n">
        <v>1976.97</v>
      </c>
      <c r="U499" t="n">
        <v>0.87</v>
      </c>
      <c r="V499" t="n">
        <v>0.96</v>
      </c>
      <c r="W499" t="n">
        <v>0.12</v>
      </c>
      <c r="X499" t="n">
        <v>0.11</v>
      </c>
      <c r="Y499" t="n">
        <v>1</v>
      </c>
      <c r="Z499" t="n">
        <v>10</v>
      </c>
    </row>
    <row r="500">
      <c r="A500" t="n">
        <v>61</v>
      </c>
      <c r="B500" t="n">
        <v>135</v>
      </c>
      <c r="C500" t="inlineStr">
        <is>
          <t xml:space="preserve">CONCLUIDO	</t>
        </is>
      </c>
      <c r="D500" t="n">
        <v>9.0002</v>
      </c>
      <c r="E500" t="n">
        <v>11.11</v>
      </c>
      <c r="F500" t="n">
        <v>7.95</v>
      </c>
      <c r="G500" t="n">
        <v>79.54000000000001</v>
      </c>
      <c r="H500" t="n">
        <v>0.99</v>
      </c>
      <c r="I500" t="n">
        <v>6</v>
      </c>
      <c r="J500" t="n">
        <v>293.17</v>
      </c>
      <c r="K500" t="n">
        <v>59.89</v>
      </c>
      <c r="L500" t="n">
        <v>16.25</v>
      </c>
      <c r="M500" t="n">
        <v>4</v>
      </c>
      <c r="N500" t="n">
        <v>82.03</v>
      </c>
      <c r="O500" t="n">
        <v>36392.01</v>
      </c>
      <c r="P500" t="n">
        <v>107.14</v>
      </c>
      <c r="Q500" t="n">
        <v>596.61</v>
      </c>
      <c r="R500" t="n">
        <v>30.43</v>
      </c>
      <c r="S500" t="n">
        <v>26.8</v>
      </c>
      <c r="T500" t="n">
        <v>1871.54</v>
      </c>
      <c r="U500" t="n">
        <v>0.88</v>
      </c>
      <c r="V500" t="n">
        <v>0.96</v>
      </c>
      <c r="W500" t="n">
        <v>0.12</v>
      </c>
      <c r="X500" t="n">
        <v>0.1</v>
      </c>
      <c r="Y500" t="n">
        <v>1</v>
      </c>
      <c r="Z500" t="n">
        <v>10</v>
      </c>
    </row>
    <row r="501">
      <c r="A501" t="n">
        <v>62</v>
      </c>
      <c r="B501" t="n">
        <v>135</v>
      </c>
      <c r="C501" t="inlineStr">
        <is>
          <t xml:space="preserve">CONCLUIDO	</t>
        </is>
      </c>
      <c r="D501" t="n">
        <v>8.995100000000001</v>
      </c>
      <c r="E501" t="n">
        <v>11.12</v>
      </c>
      <c r="F501" t="n">
        <v>7.96</v>
      </c>
      <c r="G501" t="n">
        <v>79.61</v>
      </c>
      <c r="H501" t="n">
        <v>1</v>
      </c>
      <c r="I501" t="n">
        <v>6</v>
      </c>
      <c r="J501" t="n">
        <v>293.69</v>
      </c>
      <c r="K501" t="n">
        <v>59.89</v>
      </c>
      <c r="L501" t="n">
        <v>16.5</v>
      </c>
      <c r="M501" t="n">
        <v>3</v>
      </c>
      <c r="N501" t="n">
        <v>82.3</v>
      </c>
      <c r="O501" t="n">
        <v>36455.44</v>
      </c>
      <c r="P501" t="n">
        <v>106.84</v>
      </c>
      <c r="Q501" t="n">
        <v>596.61</v>
      </c>
      <c r="R501" t="n">
        <v>30.61</v>
      </c>
      <c r="S501" t="n">
        <v>26.8</v>
      </c>
      <c r="T501" t="n">
        <v>1961.9</v>
      </c>
      <c r="U501" t="n">
        <v>0.88</v>
      </c>
      <c r="V501" t="n">
        <v>0.96</v>
      </c>
      <c r="W501" t="n">
        <v>0.12</v>
      </c>
      <c r="X501" t="n">
        <v>0.11</v>
      </c>
      <c r="Y501" t="n">
        <v>1</v>
      </c>
      <c r="Z501" t="n">
        <v>10</v>
      </c>
    </row>
    <row r="502">
      <c r="A502" t="n">
        <v>63</v>
      </c>
      <c r="B502" t="n">
        <v>135</v>
      </c>
      <c r="C502" t="inlineStr">
        <is>
          <t xml:space="preserve">CONCLUIDO	</t>
        </is>
      </c>
      <c r="D502" t="n">
        <v>8.9962</v>
      </c>
      <c r="E502" t="n">
        <v>11.12</v>
      </c>
      <c r="F502" t="n">
        <v>7.96</v>
      </c>
      <c r="G502" t="n">
        <v>79.59</v>
      </c>
      <c r="H502" t="n">
        <v>1.01</v>
      </c>
      <c r="I502" t="n">
        <v>6</v>
      </c>
      <c r="J502" t="n">
        <v>294.2</v>
      </c>
      <c r="K502" t="n">
        <v>59.89</v>
      </c>
      <c r="L502" t="n">
        <v>16.75</v>
      </c>
      <c r="M502" t="n">
        <v>1</v>
      </c>
      <c r="N502" t="n">
        <v>82.56</v>
      </c>
      <c r="O502" t="n">
        <v>36518.97</v>
      </c>
      <c r="P502" t="n">
        <v>106.73</v>
      </c>
      <c r="Q502" t="n">
        <v>596.61</v>
      </c>
      <c r="R502" t="n">
        <v>30.47</v>
      </c>
      <c r="S502" t="n">
        <v>26.8</v>
      </c>
      <c r="T502" t="n">
        <v>1894.16</v>
      </c>
      <c r="U502" t="n">
        <v>0.88</v>
      </c>
      <c r="V502" t="n">
        <v>0.96</v>
      </c>
      <c r="W502" t="n">
        <v>0.12</v>
      </c>
      <c r="X502" t="n">
        <v>0.11</v>
      </c>
      <c r="Y502" t="n">
        <v>1</v>
      </c>
      <c r="Z502" t="n">
        <v>10</v>
      </c>
    </row>
    <row r="503">
      <c r="A503" t="n">
        <v>64</v>
      </c>
      <c r="B503" t="n">
        <v>135</v>
      </c>
      <c r="C503" t="inlineStr">
        <is>
          <t xml:space="preserve">CONCLUIDO	</t>
        </is>
      </c>
      <c r="D503" t="n">
        <v>8.9903</v>
      </c>
      <c r="E503" t="n">
        <v>11.12</v>
      </c>
      <c r="F503" t="n">
        <v>7.97</v>
      </c>
      <c r="G503" t="n">
        <v>79.67</v>
      </c>
      <c r="H503" t="n">
        <v>1.03</v>
      </c>
      <c r="I503" t="n">
        <v>6</v>
      </c>
      <c r="J503" t="n">
        <v>294.72</v>
      </c>
      <c r="K503" t="n">
        <v>59.89</v>
      </c>
      <c r="L503" t="n">
        <v>17</v>
      </c>
      <c r="M503" t="n">
        <v>1</v>
      </c>
      <c r="N503" t="n">
        <v>82.83</v>
      </c>
      <c r="O503" t="n">
        <v>36582.62</v>
      </c>
      <c r="P503" t="n">
        <v>106.77</v>
      </c>
      <c r="Q503" t="n">
        <v>596.61</v>
      </c>
      <c r="R503" t="n">
        <v>30.72</v>
      </c>
      <c r="S503" t="n">
        <v>26.8</v>
      </c>
      <c r="T503" t="n">
        <v>2015.76</v>
      </c>
      <c r="U503" t="n">
        <v>0.87</v>
      </c>
      <c r="V503" t="n">
        <v>0.96</v>
      </c>
      <c r="W503" t="n">
        <v>0.12</v>
      </c>
      <c r="X503" t="n">
        <v>0.11</v>
      </c>
      <c r="Y503" t="n">
        <v>1</v>
      </c>
      <c r="Z503" t="n">
        <v>10</v>
      </c>
    </row>
    <row r="504">
      <c r="A504" t="n">
        <v>65</v>
      </c>
      <c r="B504" t="n">
        <v>135</v>
      </c>
      <c r="C504" t="inlineStr">
        <is>
          <t xml:space="preserve">CONCLUIDO	</t>
        </is>
      </c>
      <c r="D504" t="n">
        <v>8.9879</v>
      </c>
      <c r="E504" t="n">
        <v>11.13</v>
      </c>
      <c r="F504" t="n">
        <v>7.97</v>
      </c>
      <c r="G504" t="n">
        <v>79.7</v>
      </c>
      <c r="H504" t="n">
        <v>1.04</v>
      </c>
      <c r="I504" t="n">
        <v>6</v>
      </c>
      <c r="J504" t="n">
        <v>295.23</v>
      </c>
      <c r="K504" t="n">
        <v>59.89</v>
      </c>
      <c r="L504" t="n">
        <v>17.25</v>
      </c>
      <c r="M504" t="n">
        <v>0</v>
      </c>
      <c r="N504" t="n">
        <v>83.09999999999999</v>
      </c>
      <c r="O504" t="n">
        <v>36646.38</v>
      </c>
      <c r="P504" t="n">
        <v>106.9</v>
      </c>
      <c r="Q504" t="n">
        <v>596.61</v>
      </c>
      <c r="R504" t="n">
        <v>30.8</v>
      </c>
      <c r="S504" t="n">
        <v>26.8</v>
      </c>
      <c r="T504" t="n">
        <v>2059.79</v>
      </c>
      <c r="U504" t="n">
        <v>0.87</v>
      </c>
      <c r="V504" t="n">
        <v>0.96</v>
      </c>
      <c r="W504" t="n">
        <v>0.12</v>
      </c>
      <c r="X504" t="n">
        <v>0.12</v>
      </c>
      <c r="Y504" t="n">
        <v>1</v>
      </c>
      <c r="Z504" t="n">
        <v>10</v>
      </c>
    </row>
    <row r="505">
      <c r="A505" t="n">
        <v>0</v>
      </c>
      <c r="B505" t="n">
        <v>80</v>
      </c>
      <c r="C505" t="inlineStr">
        <is>
          <t xml:space="preserve">CONCLUIDO	</t>
        </is>
      </c>
      <c r="D505" t="n">
        <v>6.8867</v>
      </c>
      <c r="E505" t="n">
        <v>14.52</v>
      </c>
      <c r="F505" t="n">
        <v>9.52</v>
      </c>
      <c r="G505" t="n">
        <v>6.88</v>
      </c>
      <c r="H505" t="n">
        <v>0.11</v>
      </c>
      <c r="I505" t="n">
        <v>83</v>
      </c>
      <c r="J505" t="n">
        <v>159.12</v>
      </c>
      <c r="K505" t="n">
        <v>50.28</v>
      </c>
      <c r="L505" t="n">
        <v>1</v>
      </c>
      <c r="M505" t="n">
        <v>81</v>
      </c>
      <c r="N505" t="n">
        <v>27.84</v>
      </c>
      <c r="O505" t="n">
        <v>19859.16</v>
      </c>
      <c r="P505" t="n">
        <v>113.98</v>
      </c>
      <c r="Q505" t="n">
        <v>596.66</v>
      </c>
      <c r="R505" t="n">
        <v>79.55</v>
      </c>
      <c r="S505" t="n">
        <v>26.8</v>
      </c>
      <c r="T505" t="n">
        <v>26047.99</v>
      </c>
      <c r="U505" t="n">
        <v>0.34</v>
      </c>
      <c r="V505" t="n">
        <v>0.8100000000000001</v>
      </c>
      <c r="W505" t="n">
        <v>0.24</v>
      </c>
      <c r="X505" t="n">
        <v>1.67</v>
      </c>
      <c r="Y505" t="n">
        <v>1</v>
      </c>
      <c r="Z505" t="n">
        <v>10</v>
      </c>
    </row>
    <row r="506">
      <c r="A506" t="n">
        <v>1</v>
      </c>
      <c r="B506" t="n">
        <v>80</v>
      </c>
      <c r="C506" t="inlineStr">
        <is>
          <t xml:space="preserve">CONCLUIDO	</t>
        </is>
      </c>
      <c r="D506" t="n">
        <v>7.4253</v>
      </c>
      <c r="E506" t="n">
        <v>13.47</v>
      </c>
      <c r="F506" t="n">
        <v>9.109999999999999</v>
      </c>
      <c r="G506" t="n">
        <v>8.68</v>
      </c>
      <c r="H506" t="n">
        <v>0.14</v>
      </c>
      <c r="I506" t="n">
        <v>63</v>
      </c>
      <c r="J506" t="n">
        <v>159.48</v>
      </c>
      <c r="K506" t="n">
        <v>50.28</v>
      </c>
      <c r="L506" t="n">
        <v>1.25</v>
      </c>
      <c r="M506" t="n">
        <v>61</v>
      </c>
      <c r="N506" t="n">
        <v>27.95</v>
      </c>
      <c r="O506" t="n">
        <v>19902.91</v>
      </c>
      <c r="P506" t="n">
        <v>108.23</v>
      </c>
      <c r="Q506" t="n">
        <v>596.67</v>
      </c>
      <c r="R506" t="n">
        <v>66.70999999999999</v>
      </c>
      <c r="S506" t="n">
        <v>26.8</v>
      </c>
      <c r="T506" t="n">
        <v>19726.19</v>
      </c>
      <c r="U506" t="n">
        <v>0.4</v>
      </c>
      <c r="V506" t="n">
        <v>0.84</v>
      </c>
      <c r="W506" t="n">
        <v>0.21</v>
      </c>
      <c r="X506" t="n">
        <v>1.26</v>
      </c>
      <c r="Y506" t="n">
        <v>1</v>
      </c>
      <c r="Z506" t="n">
        <v>10</v>
      </c>
    </row>
    <row r="507">
      <c r="A507" t="n">
        <v>2</v>
      </c>
      <c r="B507" t="n">
        <v>80</v>
      </c>
      <c r="C507" t="inlineStr">
        <is>
          <t xml:space="preserve">CONCLUIDO	</t>
        </is>
      </c>
      <c r="D507" t="n">
        <v>7.8</v>
      </c>
      <c r="E507" t="n">
        <v>12.82</v>
      </c>
      <c r="F507" t="n">
        <v>8.85</v>
      </c>
      <c r="G507" t="n">
        <v>10.42</v>
      </c>
      <c r="H507" t="n">
        <v>0.17</v>
      </c>
      <c r="I507" t="n">
        <v>51</v>
      </c>
      <c r="J507" t="n">
        <v>159.83</v>
      </c>
      <c r="K507" t="n">
        <v>50.28</v>
      </c>
      <c r="L507" t="n">
        <v>1.5</v>
      </c>
      <c r="M507" t="n">
        <v>49</v>
      </c>
      <c r="N507" t="n">
        <v>28.05</v>
      </c>
      <c r="O507" t="n">
        <v>19946.71</v>
      </c>
      <c r="P507" t="n">
        <v>104.36</v>
      </c>
      <c r="Q507" t="n">
        <v>596.6799999999999</v>
      </c>
      <c r="R507" t="n">
        <v>58.33</v>
      </c>
      <c r="S507" t="n">
        <v>26.8</v>
      </c>
      <c r="T507" t="n">
        <v>15596.55</v>
      </c>
      <c r="U507" t="n">
        <v>0.46</v>
      </c>
      <c r="V507" t="n">
        <v>0.87</v>
      </c>
      <c r="W507" t="n">
        <v>0.19</v>
      </c>
      <c r="X507" t="n">
        <v>1</v>
      </c>
      <c r="Y507" t="n">
        <v>1</v>
      </c>
      <c r="Z507" t="n">
        <v>10</v>
      </c>
    </row>
    <row r="508">
      <c r="A508" t="n">
        <v>3</v>
      </c>
      <c r="B508" t="n">
        <v>80</v>
      </c>
      <c r="C508" t="inlineStr">
        <is>
          <t xml:space="preserve">CONCLUIDO	</t>
        </is>
      </c>
      <c r="D508" t="n">
        <v>8.0692</v>
      </c>
      <c r="E508" t="n">
        <v>12.39</v>
      </c>
      <c r="F508" t="n">
        <v>8.68</v>
      </c>
      <c r="G508" t="n">
        <v>12.12</v>
      </c>
      <c r="H508" t="n">
        <v>0.19</v>
      </c>
      <c r="I508" t="n">
        <v>43</v>
      </c>
      <c r="J508" t="n">
        <v>160.19</v>
      </c>
      <c r="K508" t="n">
        <v>50.28</v>
      </c>
      <c r="L508" t="n">
        <v>1.75</v>
      </c>
      <c r="M508" t="n">
        <v>41</v>
      </c>
      <c r="N508" t="n">
        <v>28.16</v>
      </c>
      <c r="O508" t="n">
        <v>19990.53</v>
      </c>
      <c r="P508" t="n">
        <v>101.47</v>
      </c>
      <c r="Q508" t="n">
        <v>596.71</v>
      </c>
      <c r="R508" t="n">
        <v>53.07</v>
      </c>
      <c r="S508" t="n">
        <v>26.8</v>
      </c>
      <c r="T508" t="n">
        <v>13008.98</v>
      </c>
      <c r="U508" t="n">
        <v>0.5</v>
      </c>
      <c r="V508" t="n">
        <v>0.88</v>
      </c>
      <c r="W508" t="n">
        <v>0.18</v>
      </c>
      <c r="X508" t="n">
        <v>0.83</v>
      </c>
      <c r="Y508" t="n">
        <v>1</v>
      </c>
      <c r="Z508" t="n">
        <v>10</v>
      </c>
    </row>
    <row r="509">
      <c r="A509" t="n">
        <v>4</v>
      </c>
      <c r="B509" t="n">
        <v>80</v>
      </c>
      <c r="C509" t="inlineStr">
        <is>
          <t xml:space="preserve">CONCLUIDO	</t>
        </is>
      </c>
      <c r="D509" t="n">
        <v>8.393599999999999</v>
      </c>
      <c r="E509" t="n">
        <v>11.91</v>
      </c>
      <c r="F509" t="n">
        <v>8.43</v>
      </c>
      <c r="G509" t="n">
        <v>14.05</v>
      </c>
      <c r="H509" t="n">
        <v>0.22</v>
      </c>
      <c r="I509" t="n">
        <v>36</v>
      </c>
      <c r="J509" t="n">
        <v>160.54</v>
      </c>
      <c r="K509" t="n">
        <v>50.28</v>
      </c>
      <c r="L509" t="n">
        <v>2</v>
      </c>
      <c r="M509" t="n">
        <v>34</v>
      </c>
      <c r="N509" t="n">
        <v>28.26</v>
      </c>
      <c r="O509" t="n">
        <v>20034.4</v>
      </c>
      <c r="P509" t="n">
        <v>97.56999999999999</v>
      </c>
      <c r="Q509" t="n">
        <v>596.73</v>
      </c>
      <c r="R509" t="n">
        <v>44.72</v>
      </c>
      <c r="S509" t="n">
        <v>26.8</v>
      </c>
      <c r="T509" t="n">
        <v>8867.23</v>
      </c>
      <c r="U509" t="n">
        <v>0.6</v>
      </c>
      <c r="V509" t="n">
        <v>0.91</v>
      </c>
      <c r="W509" t="n">
        <v>0.16</v>
      </c>
      <c r="X509" t="n">
        <v>0.58</v>
      </c>
      <c r="Y509" t="n">
        <v>1</v>
      </c>
      <c r="Z509" t="n">
        <v>10</v>
      </c>
    </row>
    <row r="510">
      <c r="A510" t="n">
        <v>5</v>
      </c>
      <c r="B510" t="n">
        <v>80</v>
      </c>
      <c r="C510" t="inlineStr">
        <is>
          <t xml:space="preserve">CONCLUIDO	</t>
        </is>
      </c>
      <c r="D510" t="n">
        <v>8.390599999999999</v>
      </c>
      <c r="E510" t="n">
        <v>11.92</v>
      </c>
      <c r="F510" t="n">
        <v>8.529999999999999</v>
      </c>
      <c r="G510" t="n">
        <v>15.51</v>
      </c>
      <c r="H510" t="n">
        <v>0.25</v>
      </c>
      <c r="I510" t="n">
        <v>33</v>
      </c>
      <c r="J510" t="n">
        <v>160.9</v>
      </c>
      <c r="K510" t="n">
        <v>50.28</v>
      </c>
      <c r="L510" t="n">
        <v>2.25</v>
      </c>
      <c r="M510" t="n">
        <v>31</v>
      </c>
      <c r="N510" t="n">
        <v>28.37</v>
      </c>
      <c r="O510" t="n">
        <v>20078.3</v>
      </c>
      <c r="P510" t="n">
        <v>98.26000000000001</v>
      </c>
      <c r="Q510" t="n">
        <v>596.63</v>
      </c>
      <c r="R510" t="n">
        <v>48.66</v>
      </c>
      <c r="S510" t="n">
        <v>26.8</v>
      </c>
      <c r="T510" t="n">
        <v>10852.82</v>
      </c>
      <c r="U510" t="n">
        <v>0.55</v>
      </c>
      <c r="V510" t="n">
        <v>0.9</v>
      </c>
      <c r="W510" t="n">
        <v>0.16</v>
      </c>
      <c r="X510" t="n">
        <v>0.68</v>
      </c>
      <c r="Y510" t="n">
        <v>1</v>
      </c>
      <c r="Z510" t="n">
        <v>10</v>
      </c>
    </row>
    <row r="511">
      <c r="A511" t="n">
        <v>6</v>
      </c>
      <c r="B511" t="n">
        <v>80</v>
      </c>
      <c r="C511" t="inlineStr">
        <is>
          <t xml:space="preserve">CONCLUIDO	</t>
        </is>
      </c>
      <c r="D511" t="n">
        <v>8.5509</v>
      </c>
      <c r="E511" t="n">
        <v>11.69</v>
      </c>
      <c r="F511" t="n">
        <v>8.44</v>
      </c>
      <c r="G511" t="n">
        <v>17.45</v>
      </c>
      <c r="H511" t="n">
        <v>0.27</v>
      </c>
      <c r="I511" t="n">
        <v>29</v>
      </c>
      <c r="J511" t="n">
        <v>161.26</v>
      </c>
      <c r="K511" t="n">
        <v>50.28</v>
      </c>
      <c r="L511" t="n">
        <v>2.5</v>
      </c>
      <c r="M511" t="n">
        <v>27</v>
      </c>
      <c r="N511" t="n">
        <v>28.48</v>
      </c>
      <c r="O511" t="n">
        <v>20122.23</v>
      </c>
      <c r="P511" t="n">
        <v>96.26000000000001</v>
      </c>
      <c r="Q511" t="n">
        <v>596.63</v>
      </c>
      <c r="R511" t="n">
        <v>45.51</v>
      </c>
      <c r="S511" t="n">
        <v>26.8</v>
      </c>
      <c r="T511" t="n">
        <v>9297.190000000001</v>
      </c>
      <c r="U511" t="n">
        <v>0.59</v>
      </c>
      <c r="V511" t="n">
        <v>0.91</v>
      </c>
      <c r="W511" t="n">
        <v>0.15</v>
      </c>
      <c r="X511" t="n">
        <v>0.58</v>
      </c>
      <c r="Y511" t="n">
        <v>1</v>
      </c>
      <c r="Z511" t="n">
        <v>10</v>
      </c>
    </row>
    <row r="512">
      <c r="A512" t="n">
        <v>7</v>
      </c>
      <c r="B512" t="n">
        <v>80</v>
      </c>
      <c r="C512" t="inlineStr">
        <is>
          <t xml:space="preserve">CONCLUIDO	</t>
        </is>
      </c>
      <c r="D512" t="n">
        <v>8.6753</v>
      </c>
      <c r="E512" t="n">
        <v>11.53</v>
      </c>
      <c r="F512" t="n">
        <v>8.359999999999999</v>
      </c>
      <c r="G512" t="n">
        <v>19.3</v>
      </c>
      <c r="H512" t="n">
        <v>0.3</v>
      </c>
      <c r="I512" t="n">
        <v>26</v>
      </c>
      <c r="J512" t="n">
        <v>161.61</v>
      </c>
      <c r="K512" t="n">
        <v>50.28</v>
      </c>
      <c r="L512" t="n">
        <v>2.75</v>
      </c>
      <c r="M512" t="n">
        <v>24</v>
      </c>
      <c r="N512" t="n">
        <v>28.58</v>
      </c>
      <c r="O512" t="n">
        <v>20166.2</v>
      </c>
      <c r="P512" t="n">
        <v>94.67</v>
      </c>
      <c r="Q512" t="n">
        <v>596.7</v>
      </c>
      <c r="R512" t="n">
        <v>43.27</v>
      </c>
      <c r="S512" t="n">
        <v>26.8</v>
      </c>
      <c r="T512" t="n">
        <v>8192.780000000001</v>
      </c>
      <c r="U512" t="n">
        <v>0.62</v>
      </c>
      <c r="V512" t="n">
        <v>0.92</v>
      </c>
      <c r="W512" t="n">
        <v>0.15</v>
      </c>
      <c r="X512" t="n">
        <v>0.51</v>
      </c>
      <c r="Y512" t="n">
        <v>1</v>
      </c>
      <c r="Z512" t="n">
        <v>10</v>
      </c>
    </row>
    <row r="513">
      <c r="A513" t="n">
        <v>8</v>
      </c>
      <c r="B513" t="n">
        <v>80</v>
      </c>
      <c r="C513" t="inlineStr">
        <is>
          <t xml:space="preserve">CONCLUIDO	</t>
        </is>
      </c>
      <c r="D513" t="n">
        <v>8.7593</v>
      </c>
      <c r="E513" t="n">
        <v>11.42</v>
      </c>
      <c r="F513" t="n">
        <v>8.32</v>
      </c>
      <c r="G513" t="n">
        <v>20.8</v>
      </c>
      <c r="H513" t="n">
        <v>0.33</v>
      </c>
      <c r="I513" t="n">
        <v>24</v>
      </c>
      <c r="J513" t="n">
        <v>161.97</v>
      </c>
      <c r="K513" t="n">
        <v>50.28</v>
      </c>
      <c r="L513" t="n">
        <v>3</v>
      </c>
      <c r="M513" t="n">
        <v>22</v>
      </c>
      <c r="N513" t="n">
        <v>28.69</v>
      </c>
      <c r="O513" t="n">
        <v>20210.21</v>
      </c>
      <c r="P513" t="n">
        <v>93.28</v>
      </c>
      <c r="Q513" t="n">
        <v>596.66</v>
      </c>
      <c r="R513" t="n">
        <v>41.71</v>
      </c>
      <c r="S513" t="n">
        <v>26.8</v>
      </c>
      <c r="T513" t="n">
        <v>7425.35</v>
      </c>
      <c r="U513" t="n">
        <v>0.64</v>
      </c>
      <c r="V513" t="n">
        <v>0.92</v>
      </c>
      <c r="W513" t="n">
        <v>0.15</v>
      </c>
      <c r="X513" t="n">
        <v>0.47</v>
      </c>
      <c r="Y513" t="n">
        <v>1</v>
      </c>
      <c r="Z513" t="n">
        <v>10</v>
      </c>
    </row>
    <row r="514">
      <c r="A514" t="n">
        <v>9</v>
      </c>
      <c r="B514" t="n">
        <v>80</v>
      </c>
      <c r="C514" t="inlineStr">
        <is>
          <t xml:space="preserve">CONCLUIDO	</t>
        </is>
      </c>
      <c r="D514" t="n">
        <v>8.841699999999999</v>
      </c>
      <c r="E514" t="n">
        <v>11.31</v>
      </c>
      <c r="F514" t="n">
        <v>8.279999999999999</v>
      </c>
      <c r="G514" t="n">
        <v>22.57</v>
      </c>
      <c r="H514" t="n">
        <v>0.35</v>
      </c>
      <c r="I514" t="n">
        <v>22</v>
      </c>
      <c r="J514" t="n">
        <v>162.33</v>
      </c>
      <c r="K514" t="n">
        <v>50.28</v>
      </c>
      <c r="L514" t="n">
        <v>3.25</v>
      </c>
      <c r="M514" t="n">
        <v>20</v>
      </c>
      <c r="N514" t="n">
        <v>28.8</v>
      </c>
      <c r="O514" t="n">
        <v>20254.26</v>
      </c>
      <c r="P514" t="n">
        <v>92.2</v>
      </c>
      <c r="Q514" t="n">
        <v>596.64</v>
      </c>
      <c r="R514" t="n">
        <v>40.53</v>
      </c>
      <c r="S514" t="n">
        <v>26.8</v>
      </c>
      <c r="T514" t="n">
        <v>6842.54</v>
      </c>
      <c r="U514" t="n">
        <v>0.66</v>
      </c>
      <c r="V514" t="n">
        <v>0.93</v>
      </c>
      <c r="W514" t="n">
        <v>0.14</v>
      </c>
      <c r="X514" t="n">
        <v>0.42</v>
      </c>
      <c r="Y514" t="n">
        <v>1</v>
      </c>
      <c r="Z514" t="n">
        <v>10</v>
      </c>
    </row>
    <row r="515">
      <c r="A515" t="n">
        <v>10</v>
      </c>
      <c r="B515" t="n">
        <v>80</v>
      </c>
      <c r="C515" t="inlineStr">
        <is>
          <t xml:space="preserve">CONCLUIDO	</t>
        </is>
      </c>
      <c r="D515" t="n">
        <v>8.932600000000001</v>
      </c>
      <c r="E515" t="n">
        <v>11.2</v>
      </c>
      <c r="F515" t="n">
        <v>8.23</v>
      </c>
      <c r="G515" t="n">
        <v>24.68</v>
      </c>
      <c r="H515" t="n">
        <v>0.38</v>
      </c>
      <c r="I515" t="n">
        <v>20</v>
      </c>
      <c r="J515" t="n">
        <v>162.68</v>
      </c>
      <c r="K515" t="n">
        <v>50.28</v>
      </c>
      <c r="L515" t="n">
        <v>3.5</v>
      </c>
      <c r="M515" t="n">
        <v>18</v>
      </c>
      <c r="N515" t="n">
        <v>28.9</v>
      </c>
      <c r="O515" t="n">
        <v>20298.34</v>
      </c>
      <c r="P515" t="n">
        <v>90.59999999999999</v>
      </c>
      <c r="Q515" t="n">
        <v>596.62</v>
      </c>
      <c r="R515" t="n">
        <v>38.82</v>
      </c>
      <c r="S515" t="n">
        <v>26.8</v>
      </c>
      <c r="T515" t="n">
        <v>5998.89</v>
      </c>
      <c r="U515" t="n">
        <v>0.6899999999999999</v>
      </c>
      <c r="V515" t="n">
        <v>0.93</v>
      </c>
      <c r="W515" t="n">
        <v>0.14</v>
      </c>
      <c r="X515" t="n">
        <v>0.37</v>
      </c>
      <c r="Y515" t="n">
        <v>1</v>
      </c>
      <c r="Z515" t="n">
        <v>10</v>
      </c>
    </row>
    <row r="516">
      <c r="A516" t="n">
        <v>11</v>
      </c>
      <c r="B516" t="n">
        <v>80</v>
      </c>
      <c r="C516" t="inlineStr">
        <is>
          <t xml:space="preserve">CONCLUIDO	</t>
        </is>
      </c>
      <c r="D516" t="n">
        <v>9.067600000000001</v>
      </c>
      <c r="E516" t="n">
        <v>11.03</v>
      </c>
      <c r="F516" t="n">
        <v>8.119999999999999</v>
      </c>
      <c r="G516" t="n">
        <v>27.08</v>
      </c>
      <c r="H516" t="n">
        <v>0.41</v>
      </c>
      <c r="I516" t="n">
        <v>18</v>
      </c>
      <c r="J516" t="n">
        <v>163.04</v>
      </c>
      <c r="K516" t="n">
        <v>50.28</v>
      </c>
      <c r="L516" t="n">
        <v>3.75</v>
      </c>
      <c r="M516" t="n">
        <v>16</v>
      </c>
      <c r="N516" t="n">
        <v>29.01</v>
      </c>
      <c r="O516" t="n">
        <v>20342.46</v>
      </c>
      <c r="P516" t="n">
        <v>88.23999999999999</v>
      </c>
      <c r="Q516" t="n">
        <v>596.61</v>
      </c>
      <c r="R516" t="n">
        <v>35.68</v>
      </c>
      <c r="S516" t="n">
        <v>26.8</v>
      </c>
      <c r="T516" t="n">
        <v>4438.53</v>
      </c>
      <c r="U516" t="n">
        <v>0.75</v>
      </c>
      <c r="V516" t="n">
        <v>0.9399999999999999</v>
      </c>
      <c r="W516" t="n">
        <v>0.13</v>
      </c>
      <c r="X516" t="n">
        <v>0.27</v>
      </c>
      <c r="Y516" t="n">
        <v>1</v>
      </c>
      <c r="Z516" t="n">
        <v>10</v>
      </c>
    </row>
    <row r="517">
      <c r="A517" t="n">
        <v>12</v>
      </c>
      <c r="B517" t="n">
        <v>80</v>
      </c>
      <c r="C517" t="inlineStr">
        <is>
          <t xml:space="preserve">CONCLUIDO	</t>
        </is>
      </c>
      <c r="D517" t="n">
        <v>9.040900000000001</v>
      </c>
      <c r="E517" t="n">
        <v>11.06</v>
      </c>
      <c r="F517" t="n">
        <v>8.19</v>
      </c>
      <c r="G517" t="n">
        <v>28.9</v>
      </c>
      <c r="H517" t="n">
        <v>0.43</v>
      </c>
      <c r="I517" t="n">
        <v>17</v>
      </c>
      <c r="J517" t="n">
        <v>163.4</v>
      </c>
      <c r="K517" t="n">
        <v>50.28</v>
      </c>
      <c r="L517" t="n">
        <v>4</v>
      </c>
      <c r="M517" t="n">
        <v>15</v>
      </c>
      <c r="N517" t="n">
        <v>29.12</v>
      </c>
      <c r="O517" t="n">
        <v>20386.62</v>
      </c>
      <c r="P517" t="n">
        <v>88.58</v>
      </c>
      <c r="Q517" t="n">
        <v>596.64</v>
      </c>
      <c r="R517" t="n">
        <v>37.8</v>
      </c>
      <c r="S517" t="n">
        <v>26.8</v>
      </c>
      <c r="T517" t="n">
        <v>5502.58</v>
      </c>
      <c r="U517" t="n">
        <v>0.71</v>
      </c>
      <c r="V517" t="n">
        <v>0.9399999999999999</v>
      </c>
      <c r="W517" t="n">
        <v>0.14</v>
      </c>
      <c r="X517" t="n">
        <v>0.34</v>
      </c>
      <c r="Y517" t="n">
        <v>1</v>
      </c>
      <c r="Z517" t="n">
        <v>10</v>
      </c>
    </row>
    <row r="518">
      <c r="A518" t="n">
        <v>13</v>
      </c>
      <c r="B518" t="n">
        <v>80</v>
      </c>
      <c r="C518" t="inlineStr">
        <is>
          <t xml:space="preserve">CONCLUIDO	</t>
        </is>
      </c>
      <c r="D518" t="n">
        <v>9.092700000000001</v>
      </c>
      <c r="E518" t="n">
        <v>11</v>
      </c>
      <c r="F518" t="n">
        <v>8.16</v>
      </c>
      <c r="G518" t="n">
        <v>30.59</v>
      </c>
      <c r="H518" t="n">
        <v>0.46</v>
      </c>
      <c r="I518" t="n">
        <v>16</v>
      </c>
      <c r="J518" t="n">
        <v>163.76</v>
      </c>
      <c r="K518" t="n">
        <v>50.28</v>
      </c>
      <c r="L518" t="n">
        <v>4.25</v>
      </c>
      <c r="M518" t="n">
        <v>14</v>
      </c>
      <c r="N518" t="n">
        <v>29.23</v>
      </c>
      <c r="O518" t="n">
        <v>20430.81</v>
      </c>
      <c r="P518" t="n">
        <v>87.42</v>
      </c>
      <c r="Q518" t="n">
        <v>596.6799999999999</v>
      </c>
      <c r="R518" t="n">
        <v>36.81</v>
      </c>
      <c r="S518" t="n">
        <v>26.8</v>
      </c>
      <c r="T518" t="n">
        <v>5012.15</v>
      </c>
      <c r="U518" t="n">
        <v>0.73</v>
      </c>
      <c r="V518" t="n">
        <v>0.9399999999999999</v>
      </c>
      <c r="W518" t="n">
        <v>0.13</v>
      </c>
      <c r="X518" t="n">
        <v>0.3</v>
      </c>
      <c r="Y518" t="n">
        <v>1</v>
      </c>
      <c r="Z518" t="n">
        <v>10</v>
      </c>
    </row>
    <row r="519">
      <c r="A519" t="n">
        <v>14</v>
      </c>
      <c r="B519" t="n">
        <v>80</v>
      </c>
      <c r="C519" t="inlineStr">
        <is>
          <t xml:space="preserve">CONCLUIDO	</t>
        </is>
      </c>
      <c r="D519" t="n">
        <v>9.1357</v>
      </c>
      <c r="E519" t="n">
        <v>10.95</v>
      </c>
      <c r="F519" t="n">
        <v>8.140000000000001</v>
      </c>
      <c r="G519" t="n">
        <v>32.55</v>
      </c>
      <c r="H519" t="n">
        <v>0.49</v>
      </c>
      <c r="I519" t="n">
        <v>15</v>
      </c>
      <c r="J519" t="n">
        <v>164.12</v>
      </c>
      <c r="K519" t="n">
        <v>50.28</v>
      </c>
      <c r="L519" t="n">
        <v>4.5</v>
      </c>
      <c r="M519" t="n">
        <v>13</v>
      </c>
      <c r="N519" t="n">
        <v>29.34</v>
      </c>
      <c r="O519" t="n">
        <v>20475.04</v>
      </c>
      <c r="P519" t="n">
        <v>86.18000000000001</v>
      </c>
      <c r="Q519" t="n">
        <v>596.64</v>
      </c>
      <c r="R519" t="n">
        <v>36.1</v>
      </c>
      <c r="S519" t="n">
        <v>26.8</v>
      </c>
      <c r="T519" t="n">
        <v>4664.54</v>
      </c>
      <c r="U519" t="n">
        <v>0.74</v>
      </c>
      <c r="V519" t="n">
        <v>0.9399999999999999</v>
      </c>
      <c r="W519" t="n">
        <v>0.13</v>
      </c>
      <c r="X519" t="n">
        <v>0.29</v>
      </c>
      <c r="Y519" t="n">
        <v>1</v>
      </c>
      <c r="Z519" t="n">
        <v>10</v>
      </c>
    </row>
    <row r="520">
      <c r="A520" t="n">
        <v>15</v>
      </c>
      <c r="B520" t="n">
        <v>80</v>
      </c>
      <c r="C520" t="inlineStr">
        <is>
          <t xml:space="preserve">CONCLUIDO	</t>
        </is>
      </c>
      <c r="D520" t="n">
        <v>9.1813</v>
      </c>
      <c r="E520" t="n">
        <v>10.89</v>
      </c>
      <c r="F520" t="n">
        <v>8.119999999999999</v>
      </c>
      <c r="G520" t="n">
        <v>34.78</v>
      </c>
      <c r="H520" t="n">
        <v>0.51</v>
      </c>
      <c r="I520" t="n">
        <v>14</v>
      </c>
      <c r="J520" t="n">
        <v>164.48</v>
      </c>
      <c r="K520" t="n">
        <v>50.28</v>
      </c>
      <c r="L520" t="n">
        <v>4.75</v>
      </c>
      <c r="M520" t="n">
        <v>12</v>
      </c>
      <c r="N520" t="n">
        <v>29.45</v>
      </c>
      <c r="O520" t="n">
        <v>20519.3</v>
      </c>
      <c r="P520" t="n">
        <v>85.11</v>
      </c>
      <c r="Q520" t="n">
        <v>596.6799999999999</v>
      </c>
      <c r="R520" t="n">
        <v>35.39</v>
      </c>
      <c r="S520" t="n">
        <v>26.8</v>
      </c>
      <c r="T520" t="n">
        <v>4312.24</v>
      </c>
      <c r="U520" t="n">
        <v>0.76</v>
      </c>
      <c r="V520" t="n">
        <v>0.95</v>
      </c>
      <c r="W520" t="n">
        <v>0.13</v>
      </c>
      <c r="X520" t="n">
        <v>0.26</v>
      </c>
      <c r="Y520" t="n">
        <v>1</v>
      </c>
      <c r="Z520" t="n">
        <v>10</v>
      </c>
    </row>
    <row r="521">
      <c r="A521" t="n">
        <v>16</v>
      </c>
      <c r="B521" t="n">
        <v>80</v>
      </c>
      <c r="C521" t="inlineStr">
        <is>
          <t xml:space="preserve">CONCLUIDO	</t>
        </is>
      </c>
      <c r="D521" t="n">
        <v>9.231999999999999</v>
      </c>
      <c r="E521" t="n">
        <v>10.83</v>
      </c>
      <c r="F521" t="n">
        <v>8.09</v>
      </c>
      <c r="G521" t="n">
        <v>37.33</v>
      </c>
      <c r="H521" t="n">
        <v>0.54</v>
      </c>
      <c r="I521" t="n">
        <v>13</v>
      </c>
      <c r="J521" t="n">
        <v>164.83</v>
      </c>
      <c r="K521" t="n">
        <v>50.28</v>
      </c>
      <c r="L521" t="n">
        <v>5</v>
      </c>
      <c r="M521" t="n">
        <v>11</v>
      </c>
      <c r="N521" t="n">
        <v>29.55</v>
      </c>
      <c r="O521" t="n">
        <v>20563.61</v>
      </c>
      <c r="P521" t="n">
        <v>83.34999999999999</v>
      </c>
      <c r="Q521" t="n">
        <v>596.61</v>
      </c>
      <c r="R521" t="n">
        <v>34.51</v>
      </c>
      <c r="S521" t="n">
        <v>26.8</v>
      </c>
      <c r="T521" t="n">
        <v>3879.16</v>
      </c>
      <c r="U521" t="n">
        <v>0.78</v>
      </c>
      <c r="V521" t="n">
        <v>0.95</v>
      </c>
      <c r="W521" t="n">
        <v>0.13</v>
      </c>
      <c r="X521" t="n">
        <v>0.24</v>
      </c>
      <c r="Y521" t="n">
        <v>1</v>
      </c>
      <c r="Z521" t="n">
        <v>10</v>
      </c>
    </row>
    <row r="522">
      <c r="A522" t="n">
        <v>17</v>
      </c>
      <c r="B522" t="n">
        <v>80</v>
      </c>
      <c r="C522" t="inlineStr">
        <is>
          <t xml:space="preserve">CONCLUIDO	</t>
        </is>
      </c>
      <c r="D522" t="n">
        <v>9.263299999999999</v>
      </c>
      <c r="E522" t="n">
        <v>10.8</v>
      </c>
      <c r="F522" t="n">
        <v>8.050000000000001</v>
      </c>
      <c r="G522" t="n">
        <v>37.16</v>
      </c>
      <c r="H522" t="n">
        <v>0.5600000000000001</v>
      </c>
      <c r="I522" t="n">
        <v>13</v>
      </c>
      <c r="J522" t="n">
        <v>165.19</v>
      </c>
      <c r="K522" t="n">
        <v>50.28</v>
      </c>
      <c r="L522" t="n">
        <v>5.25</v>
      </c>
      <c r="M522" t="n">
        <v>11</v>
      </c>
      <c r="N522" t="n">
        <v>29.66</v>
      </c>
      <c r="O522" t="n">
        <v>20607.95</v>
      </c>
      <c r="P522" t="n">
        <v>82.33</v>
      </c>
      <c r="Q522" t="n">
        <v>596.66</v>
      </c>
      <c r="R522" t="n">
        <v>33.49</v>
      </c>
      <c r="S522" t="n">
        <v>26.8</v>
      </c>
      <c r="T522" t="n">
        <v>3366.98</v>
      </c>
      <c r="U522" t="n">
        <v>0.8</v>
      </c>
      <c r="V522" t="n">
        <v>0.95</v>
      </c>
      <c r="W522" t="n">
        <v>0.12</v>
      </c>
      <c r="X522" t="n">
        <v>0.2</v>
      </c>
      <c r="Y522" t="n">
        <v>1</v>
      </c>
      <c r="Z522" t="n">
        <v>10</v>
      </c>
    </row>
    <row r="523">
      <c r="A523" t="n">
        <v>18</v>
      </c>
      <c r="B523" t="n">
        <v>80</v>
      </c>
      <c r="C523" t="inlineStr">
        <is>
          <t xml:space="preserve">CONCLUIDO	</t>
        </is>
      </c>
      <c r="D523" t="n">
        <v>9.262600000000001</v>
      </c>
      <c r="E523" t="n">
        <v>10.8</v>
      </c>
      <c r="F523" t="n">
        <v>8.09</v>
      </c>
      <c r="G523" t="n">
        <v>40.42</v>
      </c>
      <c r="H523" t="n">
        <v>0.59</v>
      </c>
      <c r="I523" t="n">
        <v>12</v>
      </c>
      <c r="J523" t="n">
        <v>165.55</v>
      </c>
      <c r="K523" t="n">
        <v>50.28</v>
      </c>
      <c r="L523" t="n">
        <v>5.5</v>
      </c>
      <c r="M523" t="n">
        <v>10</v>
      </c>
      <c r="N523" t="n">
        <v>29.77</v>
      </c>
      <c r="O523" t="n">
        <v>20652.33</v>
      </c>
      <c r="P523" t="n">
        <v>81.79000000000001</v>
      </c>
      <c r="Q523" t="n">
        <v>596.61</v>
      </c>
      <c r="R523" t="n">
        <v>34.57</v>
      </c>
      <c r="S523" t="n">
        <v>26.8</v>
      </c>
      <c r="T523" t="n">
        <v>3910.69</v>
      </c>
      <c r="U523" t="n">
        <v>0.78</v>
      </c>
      <c r="V523" t="n">
        <v>0.95</v>
      </c>
      <c r="W523" t="n">
        <v>0.13</v>
      </c>
      <c r="X523" t="n">
        <v>0.23</v>
      </c>
      <c r="Y523" t="n">
        <v>1</v>
      </c>
      <c r="Z523" t="n">
        <v>10</v>
      </c>
    </row>
    <row r="524">
      <c r="A524" t="n">
        <v>19</v>
      </c>
      <c r="B524" t="n">
        <v>80</v>
      </c>
      <c r="C524" t="inlineStr">
        <is>
          <t xml:space="preserve">CONCLUIDO	</t>
        </is>
      </c>
      <c r="D524" t="n">
        <v>9.315799999999999</v>
      </c>
      <c r="E524" t="n">
        <v>10.73</v>
      </c>
      <c r="F524" t="n">
        <v>8.06</v>
      </c>
      <c r="G524" t="n">
        <v>43.94</v>
      </c>
      <c r="H524" t="n">
        <v>0.61</v>
      </c>
      <c r="I524" t="n">
        <v>11</v>
      </c>
      <c r="J524" t="n">
        <v>165.91</v>
      </c>
      <c r="K524" t="n">
        <v>50.28</v>
      </c>
      <c r="L524" t="n">
        <v>5.75</v>
      </c>
      <c r="M524" t="n">
        <v>9</v>
      </c>
      <c r="N524" t="n">
        <v>29.88</v>
      </c>
      <c r="O524" t="n">
        <v>20696.74</v>
      </c>
      <c r="P524" t="n">
        <v>80.05</v>
      </c>
      <c r="Q524" t="n">
        <v>596.61</v>
      </c>
      <c r="R524" t="n">
        <v>33.62</v>
      </c>
      <c r="S524" t="n">
        <v>26.8</v>
      </c>
      <c r="T524" t="n">
        <v>3441.15</v>
      </c>
      <c r="U524" t="n">
        <v>0.8</v>
      </c>
      <c r="V524" t="n">
        <v>0.95</v>
      </c>
      <c r="W524" t="n">
        <v>0.12</v>
      </c>
      <c r="X524" t="n">
        <v>0.2</v>
      </c>
      <c r="Y524" t="n">
        <v>1</v>
      </c>
      <c r="Z524" t="n">
        <v>10</v>
      </c>
    </row>
    <row r="525">
      <c r="A525" t="n">
        <v>20</v>
      </c>
      <c r="B525" t="n">
        <v>80</v>
      </c>
      <c r="C525" t="inlineStr">
        <is>
          <t xml:space="preserve">CONCLUIDO	</t>
        </is>
      </c>
      <c r="D525" t="n">
        <v>9.3165</v>
      </c>
      <c r="E525" t="n">
        <v>10.73</v>
      </c>
      <c r="F525" t="n">
        <v>8.050000000000001</v>
      </c>
      <c r="G525" t="n">
        <v>43.93</v>
      </c>
      <c r="H525" t="n">
        <v>0.64</v>
      </c>
      <c r="I525" t="n">
        <v>11</v>
      </c>
      <c r="J525" t="n">
        <v>166.27</v>
      </c>
      <c r="K525" t="n">
        <v>50.28</v>
      </c>
      <c r="L525" t="n">
        <v>6</v>
      </c>
      <c r="M525" t="n">
        <v>9</v>
      </c>
      <c r="N525" t="n">
        <v>29.99</v>
      </c>
      <c r="O525" t="n">
        <v>20741.2</v>
      </c>
      <c r="P525" t="n">
        <v>79.65000000000001</v>
      </c>
      <c r="Q525" t="n">
        <v>596.63</v>
      </c>
      <c r="R525" t="n">
        <v>33.55</v>
      </c>
      <c r="S525" t="n">
        <v>26.8</v>
      </c>
      <c r="T525" t="n">
        <v>3408.17</v>
      </c>
      <c r="U525" t="n">
        <v>0.8</v>
      </c>
      <c r="V525" t="n">
        <v>0.95</v>
      </c>
      <c r="W525" t="n">
        <v>0.13</v>
      </c>
      <c r="X525" t="n">
        <v>0.2</v>
      </c>
      <c r="Y525" t="n">
        <v>1</v>
      </c>
      <c r="Z525" t="n">
        <v>10</v>
      </c>
    </row>
    <row r="526">
      <c r="A526" t="n">
        <v>21</v>
      </c>
      <c r="B526" t="n">
        <v>80</v>
      </c>
      <c r="C526" t="inlineStr">
        <is>
          <t xml:space="preserve">CONCLUIDO	</t>
        </is>
      </c>
      <c r="D526" t="n">
        <v>9.368399999999999</v>
      </c>
      <c r="E526" t="n">
        <v>10.67</v>
      </c>
      <c r="F526" t="n">
        <v>8.029999999999999</v>
      </c>
      <c r="G526" t="n">
        <v>48.16</v>
      </c>
      <c r="H526" t="n">
        <v>0.66</v>
      </c>
      <c r="I526" t="n">
        <v>10</v>
      </c>
      <c r="J526" t="n">
        <v>166.64</v>
      </c>
      <c r="K526" t="n">
        <v>50.28</v>
      </c>
      <c r="L526" t="n">
        <v>6.25</v>
      </c>
      <c r="M526" t="n">
        <v>8</v>
      </c>
      <c r="N526" t="n">
        <v>30.11</v>
      </c>
      <c r="O526" t="n">
        <v>20785.69</v>
      </c>
      <c r="P526" t="n">
        <v>77.88</v>
      </c>
      <c r="Q526" t="n">
        <v>596.64</v>
      </c>
      <c r="R526" t="n">
        <v>32.58</v>
      </c>
      <c r="S526" t="n">
        <v>26.8</v>
      </c>
      <c r="T526" t="n">
        <v>2928.88</v>
      </c>
      <c r="U526" t="n">
        <v>0.82</v>
      </c>
      <c r="V526" t="n">
        <v>0.96</v>
      </c>
      <c r="W526" t="n">
        <v>0.13</v>
      </c>
      <c r="X526" t="n">
        <v>0.17</v>
      </c>
      <c r="Y526" t="n">
        <v>1</v>
      </c>
      <c r="Z526" t="n">
        <v>10</v>
      </c>
    </row>
    <row r="527">
      <c r="A527" t="n">
        <v>22</v>
      </c>
      <c r="B527" t="n">
        <v>80</v>
      </c>
      <c r="C527" t="inlineStr">
        <is>
          <t xml:space="preserve">CONCLUIDO	</t>
        </is>
      </c>
      <c r="D527" t="n">
        <v>9.367699999999999</v>
      </c>
      <c r="E527" t="n">
        <v>10.68</v>
      </c>
      <c r="F527" t="n">
        <v>8.029999999999999</v>
      </c>
      <c r="G527" t="n">
        <v>48.17</v>
      </c>
      <c r="H527" t="n">
        <v>0.6899999999999999</v>
      </c>
      <c r="I527" t="n">
        <v>10</v>
      </c>
      <c r="J527" t="n">
        <v>167</v>
      </c>
      <c r="K527" t="n">
        <v>50.28</v>
      </c>
      <c r="L527" t="n">
        <v>6.5</v>
      </c>
      <c r="M527" t="n">
        <v>8</v>
      </c>
      <c r="N527" t="n">
        <v>30.22</v>
      </c>
      <c r="O527" t="n">
        <v>20830.22</v>
      </c>
      <c r="P527" t="n">
        <v>76.45999999999999</v>
      </c>
      <c r="Q527" t="n">
        <v>596.62</v>
      </c>
      <c r="R527" t="n">
        <v>32.85</v>
      </c>
      <c r="S527" t="n">
        <v>26.8</v>
      </c>
      <c r="T527" t="n">
        <v>3061.78</v>
      </c>
      <c r="U527" t="n">
        <v>0.82</v>
      </c>
      <c r="V527" t="n">
        <v>0.96</v>
      </c>
      <c r="W527" t="n">
        <v>0.12</v>
      </c>
      <c r="X527" t="n">
        <v>0.18</v>
      </c>
      <c r="Y527" t="n">
        <v>1</v>
      </c>
      <c r="Z527" t="n">
        <v>10</v>
      </c>
    </row>
    <row r="528">
      <c r="A528" t="n">
        <v>23</v>
      </c>
      <c r="B528" t="n">
        <v>80</v>
      </c>
      <c r="C528" t="inlineStr">
        <is>
          <t xml:space="preserve">CONCLUIDO	</t>
        </is>
      </c>
      <c r="D528" t="n">
        <v>9.3995</v>
      </c>
      <c r="E528" t="n">
        <v>10.64</v>
      </c>
      <c r="F528" t="n">
        <v>8.02</v>
      </c>
      <c r="G528" t="n">
        <v>53.5</v>
      </c>
      <c r="H528" t="n">
        <v>0.71</v>
      </c>
      <c r="I528" t="n">
        <v>9</v>
      </c>
      <c r="J528" t="n">
        <v>167.36</v>
      </c>
      <c r="K528" t="n">
        <v>50.28</v>
      </c>
      <c r="L528" t="n">
        <v>6.75</v>
      </c>
      <c r="M528" t="n">
        <v>5</v>
      </c>
      <c r="N528" t="n">
        <v>30.33</v>
      </c>
      <c r="O528" t="n">
        <v>20874.78</v>
      </c>
      <c r="P528" t="n">
        <v>75.27</v>
      </c>
      <c r="Q528" t="n">
        <v>596.7</v>
      </c>
      <c r="R528" t="n">
        <v>32.5</v>
      </c>
      <c r="S528" t="n">
        <v>26.8</v>
      </c>
      <c r="T528" t="n">
        <v>2893.24</v>
      </c>
      <c r="U528" t="n">
        <v>0.82</v>
      </c>
      <c r="V528" t="n">
        <v>0.96</v>
      </c>
      <c r="W528" t="n">
        <v>0.13</v>
      </c>
      <c r="X528" t="n">
        <v>0.17</v>
      </c>
      <c r="Y528" t="n">
        <v>1</v>
      </c>
      <c r="Z528" t="n">
        <v>10</v>
      </c>
    </row>
    <row r="529">
      <c r="A529" t="n">
        <v>24</v>
      </c>
      <c r="B529" t="n">
        <v>80</v>
      </c>
      <c r="C529" t="inlineStr">
        <is>
          <t xml:space="preserve">CONCLUIDO	</t>
        </is>
      </c>
      <c r="D529" t="n">
        <v>9.3956</v>
      </c>
      <c r="E529" t="n">
        <v>10.64</v>
      </c>
      <c r="F529" t="n">
        <v>8.029999999999999</v>
      </c>
      <c r="G529" t="n">
        <v>53.53</v>
      </c>
      <c r="H529" t="n">
        <v>0.74</v>
      </c>
      <c r="I529" t="n">
        <v>9</v>
      </c>
      <c r="J529" t="n">
        <v>167.72</v>
      </c>
      <c r="K529" t="n">
        <v>50.28</v>
      </c>
      <c r="L529" t="n">
        <v>7</v>
      </c>
      <c r="M529" t="n">
        <v>5</v>
      </c>
      <c r="N529" t="n">
        <v>30.44</v>
      </c>
      <c r="O529" t="n">
        <v>20919.39</v>
      </c>
      <c r="P529" t="n">
        <v>75.23999999999999</v>
      </c>
      <c r="Q529" t="n">
        <v>596.61</v>
      </c>
      <c r="R529" t="n">
        <v>32.67</v>
      </c>
      <c r="S529" t="n">
        <v>26.8</v>
      </c>
      <c r="T529" t="n">
        <v>2980.34</v>
      </c>
      <c r="U529" t="n">
        <v>0.82</v>
      </c>
      <c r="V529" t="n">
        <v>0.96</v>
      </c>
      <c r="W529" t="n">
        <v>0.13</v>
      </c>
      <c r="X529" t="n">
        <v>0.18</v>
      </c>
      <c r="Y529" t="n">
        <v>1</v>
      </c>
      <c r="Z529" t="n">
        <v>10</v>
      </c>
    </row>
    <row r="530">
      <c r="A530" t="n">
        <v>25</v>
      </c>
      <c r="B530" t="n">
        <v>80</v>
      </c>
      <c r="C530" t="inlineStr">
        <is>
          <t xml:space="preserve">CONCLUIDO	</t>
        </is>
      </c>
      <c r="D530" t="n">
        <v>9.399699999999999</v>
      </c>
      <c r="E530" t="n">
        <v>10.64</v>
      </c>
      <c r="F530" t="n">
        <v>8.02</v>
      </c>
      <c r="G530" t="n">
        <v>53.49</v>
      </c>
      <c r="H530" t="n">
        <v>0.76</v>
      </c>
      <c r="I530" t="n">
        <v>9</v>
      </c>
      <c r="J530" t="n">
        <v>168.08</v>
      </c>
      <c r="K530" t="n">
        <v>50.28</v>
      </c>
      <c r="L530" t="n">
        <v>7.25</v>
      </c>
      <c r="M530" t="n">
        <v>2</v>
      </c>
      <c r="N530" t="n">
        <v>30.55</v>
      </c>
      <c r="O530" t="n">
        <v>20964.03</v>
      </c>
      <c r="P530" t="n">
        <v>75.03</v>
      </c>
      <c r="Q530" t="n">
        <v>596.61</v>
      </c>
      <c r="R530" t="n">
        <v>32.43</v>
      </c>
      <c r="S530" t="n">
        <v>26.8</v>
      </c>
      <c r="T530" t="n">
        <v>2856.25</v>
      </c>
      <c r="U530" t="n">
        <v>0.83</v>
      </c>
      <c r="V530" t="n">
        <v>0.96</v>
      </c>
      <c r="W530" t="n">
        <v>0.13</v>
      </c>
      <c r="X530" t="n">
        <v>0.17</v>
      </c>
      <c r="Y530" t="n">
        <v>1</v>
      </c>
      <c r="Z530" t="n">
        <v>10</v>
      </c>
    </row>
    <row r="531">
      <c r="A531" t="n">
        <v>26</v>
      </c>
      <c r="B531" t="n">
        <v>80</v>
      </c>
      <c r="C531" t="inlineStr">
        <is>
          <t xml:space="preserve">CONCLUIDO	</t>
        </is>
      </c>
      <c r="D531" t="n">
        <v>9.392899999999999</v>
      </c>
      <c r="E531" t="n">
        <v>10.65</v>
      </c>
      <c r="F531" t="n">
        <v>8.029999999999999</v>
      </c>
      <c r="G531" t="n">
        <v>53.55</v>
      </c>
      <c r="H531" t="n">
        <v>0.79</v>
      </c>
      <c r="I531" t="n">
        <v>9</v>
      </c>
      <c r="J531" t="n">
        <v>168.44</v>
      </c>
      <c r="K531" t="n">
        <v>50.28</v>
      </c>
      <c r="L531" t="n">
        <v>7.5</v>
      </c>
      <c r="M531" t="n">
        <v>0</v>
      </c>
      <c r="N531" t="n">
        <v>30.66</v>
      </c>
      <c r="O531" t="n">
        <v>21008.71</v>
      </c>
      <c r="P531" t="n">
        <v>75.06999999999999</v>
      </c>
      <c r="Q531" t="n">
        <v>596.61</v>
      </c>
      <c r="R531" t="n">
        <v>32.58</v>
      </c>
      <c r="S531" t="n">
        <v>26.8</v>
      </c>
      <c r="T531" t="n">
        <v>2932.02</v>
      </c>
      <c r="U531" t="n">
        <v>0.82</v>
      </c>
      <c r="V531" t="n">
        <v>0.96</v>
      </c>
      <c r="W531" t="n">
        <v>0.13</v>
      </c>
      <c r="X531" t="n">
        <v>0.18</v>
      </c>
      <c r="Y531" t="n">
        <v>1</v>
      </c>
      <c r="Z531" t="n">
        <v>10</v>
      </c>
    </row>
    <row r="532">
      <c r="A532" t="n">
        <v>0</v>
      </c>
      <c r="B532" t="n">
        <v>115</v>
      </c>
      <c r="C532" t="inlineStr">
        <is>
          <t xml:space="preserve">CONCLUIDO	</t>
        </is>
      </c>
      <c r="D532" t="n">
        <v>5.6904</v>
      </c>
      <c r="E532" t="n">
        <v>17.57</v>
      </c>
      <c r="F532" t="n">
        <v>10.08</v>
      </c>
      <c r="G532" t="n">
        <v>5.5</v>
      </c>
      <c r="H532" t="n">
        <v>0.08</v>
      </c>
      <c r="I532" t="n">
        <v>110</v>
      </c>
      <c r="J532" t="n">
        <v>222.93</v>
      </c>
      <c r="K532" t="n">
        <v>56.94</v>
      </c>
      <c r="L532" t="n">
        <v>1</v>
      </c>
      <c r="M532" t="n">
        <v>108</v>
      </c>
      <c r="N532" t="n">
        <v>49.99</v>
      </c>
      <c r="O532" t="n">
        <v>27728.69</v>
      </c>
      <c r="P532" t="n">
        <v>151.33</v>
      </c>
      <c r="Q532" t="n">
        <v>596.76</v>
      </c>
      <c r="R532" t="n">
        <v>97.22</v>
      </c>
      <c r="S532" t="n">
        <v>26.8</v>
      </c>
      <c r="T532" t="n">
        <v>34746.5</v>
      </c>
      <c r="U532" t="n">
        <v>0.28</v>
      </c>
      <c r="V532" t="n">
        <v>0.76</v>
      </c>
      <c r="W532" t="n">
        <v>0.28</v>
      </c>
      <c r="X532" t="n">
        <v>2.23</v>
      </c>
      <c r="Y532" t="n">
        <v>1</v>
      </c>
      <c r="Z532" t="n">
        <v>10</v>
      </c>
    </row>
    <row r="533">
      <c r="A533" t="n">
        <v>1</v>
      </c>
      <c r="B533" t="n">
        <v>115</v>
      </c>
      <c r="C533" t="inlineStr">
        <is>
          <t xml:space="preserve">CONCLUIDO	</t>
        </is>
      </c>
      <c r="D533" t="n">
        <v>6.3153</v>
      </c>
      <c r="E533" t="n">
        <v>15.83</v>
      </c>
      <c r="F533" t="n">
        <v>9.529999999999999</v>
      </c>
      <c r="G533" t="n">
        <v>6.89</v>
      </c>
      <c r="H533" t="n">
        <v>0.1</v>
      </c>
      <c r="I533" t="n">
        <v>83</v>
      </c>
      <c r="J533" t="n">
        <v>223.35</v>
      </c>
      <c r="K533" t="n">
        <v>56.94</v>
      </c>
      <c r="L533" t="n">
        <v>1.25</v>
      </c>
      <c r="M533" t="n">
        <v>81</v>
      </c>
      <c r="N533" t="n">
        <v>50.15</v>
      </c>
      <c r="O533" t="n">
        <v>27780.03</v>
      </c>
      <c r="P533" t="n">
        <v>142.42</v>
      </c>
      <c r="Q533" t="n">
        <v>596.75</v>
      </c>
      <c r="R533" t="n">
        <v>79.56999999999999</v>
      </c>
      <c r="S533" t="n">
        <v>26.8</v>
      </c>
      <c r="T533" t="n">
        <v>26060.42</v>
      </c>
      <c r="U533" t="n">
        <v>0.34</v>
      </c>
      <c r="V533" t="n">
        <v>0.8100000000000001</v>
      </c>
      <c r="W533" t="n">
        <v>0.24</v>
      </c>
      <c r="X533" t="n">
        <v>1.68</v>
      </c>
      <c r="Y533" t="n">
        <v>1</v>
      </c>
      <c r="Z533" t="n">
        <v>10</v>
      </c>
    </row>
    <row r="534">
      <c r="A534" t="n">
        <v>2</v>
      </c>
      <c r="B534" t="n">
        <v>115</v>
      </c>
      <c r="C534" t="inlineStr">
        <is>
          <t xml:space="preserve">CONCLUIDO	</t>
        </is>
      </c>
      <c r="D534" t="n">
        <v>6.7556</v>
      </c>
      <c r="E534" t="n">
        <v>14.8</v>
      </c>
      <c r="F534" t="n">
        <v>9.199999999999999</v>
      </c>
      <c r="G534" t="n">
        <v>8.24</v>
      </c>
      <c r="H534" t="n">
        <v>0.12</v>
      </c>
      <c r="I534" t="n">
        <v>67</v>
      </c>
      <c r="J534" t="n">
        <v>223.76</v>
      </c>
      <c r="K534" t="n">
        <v>56.94</v>
      </c>
      <c r="L534" t="n">
        <v>1.5</v>
      </c>
      <c r="M534" t="n">
        <v>65</v>
      </c>
      <c r="N534" t="n">
        <v>50.32</v>
      </c>
      <c r="O534" t="n">
        <v>27831.42</v>
      </c>
      <c r="P534" t="n">
        <v>136.93</v>
      </c>
      <c r="Q534" t="n">
        <v>596.75</v>
      </c>
      <c r="R534" t="n">
        <v>69.36</v>
      </c>
      <c r="S534" t="n">
        <v>26.8</v>
      </c>
      <c r="T534" t="n">
        <v>21031.09</v>
      </c>
      <c r="U534" t="n">
        <v>0.39</v>
      </c>
      <c r="V534" t="n">
        <v>0.83</v>
      </c>
      <c r="W534" t="n">
        <v>0.21</v>
      </c>
      <c r="X534" t="n">
        <v>1.35</v>
      </c>
      <c r="Y534" t="n">
        <v>1</v>
      </c>
      <c r="Z534" t="n">
        <v>10</v>
      </c>
    </row>
    <row r="535">
      <c r="A535" t="n">
        <v>3</v>
      </c>
      <c r="B535" t="n">
        <v>115</v>
      </c>
      <c r="C535" t="inlineStr">
        <is>
          <t xml:space="preserve">CONCLUIDO	</t>
        </is>
      </c>
      <c r="D535" t="n">
        <v>7.0991</v>
      </c>
      <c r="E535" t="n">
        <v>14.09</v>
      </c>
      <c r="F535" t="n">
        <v>8.970000000000001</v>
      </c>
      <c r="G535" t="n">
        <v>9.609999999999999</v>
      </c>
      <c r="H535" t="n">
        <v>0.14</v>
      </c>
      <c r="I535" t="n">
        <v>56</v>
      </c>
      <c r="J535" t="n">
        <v>224.18</v>
      </c>
      <c r="K535" t="n">
        <v>56.94</v>
      </c>
      <c r="L535" t="n">
        <v>1.75</v>
      </c>
      <c r="M535" t="n">
        <v>54</v>
      </c>
      <c r="N535" t="n">
        <v>50.49</v>
      </c>
      <c r="O535" t="n">
        <v>27882.87</v>
      </c>
      <c r="P535" t="n">
        <v>132.87</v>
      </c>
      <c r="Q535" t="n">
        <v>596.75</v>
      </c>
      <c r="R535" t="n">
        <v>61.92</v>
      </c>
      <c r="S535" t="n">
        <v>26.8</v>
      </c>
      <c r="T535" t="n">
        <v>17366.93</v>
      </c>
      <c r="U535" t="n">
        <v>0.43</v>
      </c>
      <c r="V535" t="n">
        <v>0.86</v>
      </c>
      <c r="W535" t="n">
        <v>0.2</v>
      </c>
      <c r="X535" t="n">
        <v>1.11</v>
      </c>
      <c r="Y535" t="n">
        <v>1</v>
      </c>
      <c r="Z535" t="n">
        <v>10</v>
      </c>
    </row>
    <row r="536">
      <c r="A536" t="n">
        <v>4</v>
      </c>
      <c r="B536" t="n">
        <v>115</v>
      </c>
      <c r="C536" t="inlineStr">
        <is>
          <t xml:space="preserve">CONCLUIDO	</t>
        </is>
      </c>
      <c r="D536" t="n">
        <v>7.3689</v>
      </c>
      <c r="E536" t="n">
        <v>13.57</v>
      </c>
      <c r="F536" t="n">
        <v>8.800000000000001</v>
      </c>
      <c r="G536" t="n">
        <v>11</v>
      </c>
      <c r="H536" t="n">
        <v>0.16</v>
      </c>
      <c r="I536" t="n">
        <v>48</v>
      </c>
      <c r="J536" t="n">
        <v>224.6</v>
      </c>
      <c r="K536" t="n">
        <v>56.94</v>
      </c>
      <c r="L536" t="n">
        <v>2</v>
      </c>
      <c r="M536" t="n">
        <v>46</v>
      </c>
      <c r="N536" t="n">
        <v>50.65</v>
      </c>
      <c r="O536" t="n">
        <v>27934.37</v>
      </c>
      <c r="P536" t="n">
        <v>129.95</v>
      </c>
      <c r="Q536" t="n">
        <v>596.63</v>
      </c>
      <c r="R536" t="n">
        <v>56.82</v>
      </c>
      <c r="S536" t="n">
        <v>26.8</v>
      </c>
      <c r="T536" t="n">
        <v>14858.54</v>
      </c>
      <c r="U536" t="n">
        <v>0.47</v>
      </c>
      <c r="V536" t="n">
        <v>0.87</v>
      </c>
      <c r="W536" t="n">
        <v>0.18</v>
      </c>
      <c r="X536" t="n">
        <v>0.95</v>
      </c>
      <c r="Y536" t="n">
        <v>1</v>
      </c>
      <c r="Z536" t="n">
        <v>10</v>
      </c>
    </row>
    <row r="537">
      <c r="A537" t="n">
        <v>5</v>
      </c>
      <c r="B537" t="n">
        <v>115</v>
      </c>
      <c r="C537" t="inlineStr">
        <is>
          <t xml:space="preserve">CONCLUIDO	</t>
        </is>
      </c>
      <c r="D537" t="n">
        <v>7.5951</v>
      </c>
      <c r="E537" t="n">
        <v>13.17</v>
      </c>
      <c r="F537" t="n">
        <v>8.66</v>
      </c>
      <c r="G537" t="n">
        <v>12.37</v>
      </c>
      <c r="H537" t="n">
        <v>0.18</v>
      </c>
      <c r="I537" t="n">
        <v>42</v>
      </c>
      <c r="J537" t="n">
        <v>225.01</v>
      </c>
      <c r="K537" t="n">
        <v>56.94</v>
      </c>
      <c r="L537" t="n">
        <v>2.25</v>
      </c>
      <c r="M537" t="n">
        <v>40</v>
      </c>
      <c r="N537" t="n">
        <v>50.82</v>
      </c>
      <c r="O537" t="n">
        <v>27985.94</v>
      </c>
      <c r="P537" t="n">
        <v>127.34</v>
      </c>
      <c r="Q537" t="n">
        <v>596.64</v>
      </c>
      <c r="R537" t="n">
        <v>52.36</v>
      </c>
      <c r="S537" t="n">
        <v>26.8</v>
      </c>
      <c r="T537" t="n">
        <v>12657.5</v>
      </c>
      <c r="U537" t="n">
        <v>0.51</v>
      </c>
      <c r="V537" t="n">
        <v>0.89</v>
      </c>
      <c r="W537" t="n">
        <v>0.18</v>
      </c>
      <c r="X537" t="n">
        <v>0.8100000000000001</v>
      </c>
      <c r="Y537" t="n">
        <v>1</v>
      </c>
      <c r="Z537" t="n">
        <v>10</v>
      </c>
    </row>
    <row r="538">
      <c r="A538" t="n">
        <v>6</v>
      </c>
      <c r="B538" t="n">
        <v>115</v>
      </c>
      <c r="C538" t="inlineStr">
        <is>
          <t xml:space="preserve">CONCLUIDO	</t>
        </is>
      </c>
      <c r="D538" t="n">
        <v>7.8384</v>
      </c>
      <c r="E538" t="n">
        <v>12.76</v>
      </c>
      <c r="F538" t="n">
        <v>8.470000000000001</v>
      </c>
      <c r="G538" t="n">
        <v>13.74</v>
      </c>
      <c r="H538" t="n">
        <v>0.2</v>
      </c>
      <c r="I538" t="n">
        <v>37</v>
      </c>
      <c r="J538" t="n">
        <v>225.43</v>
      </c>
      <c r="K538" t="n">
        <v>56.94</v>
      </c>
      <c r="L538" t="n">
        <v>2.5</v>
      </c>
      <c r="M538" t="n">
        <v>35</v>
      </c>
      <c r="N538" t="n">
        <v>50.99</v>
      </c>
      <c r="O538" t="n">
        <v>28037.57</v>
      </c>
      <c r="P538" t="n">
        <v>123.88</v>
      </c>
      <c r="Q538" t="n">
        <v>596.6799999999999</v>
      </c>
      <c r="R538" t="n">
        <v>46.17</v>
      </c>
      <c r="S538" t="n">
        <v>26.8</v>
      </c>
      <c r="T538" t="n">
        <v>9586.540000000001</v>
      </c>
      <c r="U538" t="n">
        <v>0.58</v>
      </c>
      <c r="V538" t="n">
        <v>0.91</v>
      </c>
      <c r="W538" t="n">
        <v>0.17</v>
      </c>
      <c r="X538" t="n">
        <v>0.62</v>
      </c>
      <c r="Y538" t="n">
        <v>1</v>
      </c>
      <c r="Z538" t="n">
        <v>10</v>
      </c>
    </row>
    <row r="539">
      <c r="A539" t="n">
        <v>7</v>
      </c>
      <c r="B539" t="n">
        <v>115</v>
      </c>
      <c r="C539" t="inlineStr">
        <is>
          <t xml:space="preserve">CONCLUIDO	</t>
        </is>
      </c>
      <c r="D539" t="n">
        <v>7.7341</v>
      </c>
      <c r="E539" t="n">
        <v>12.93</v>
      </c>
      <c r="F539" t="n">
        <v>8.73</v>
      </c>
      <c r="G539" t="n">
        <v>14.97</v>
      </c>
      <c r="H539" t="n">
        <v>0.22</v>
      </c>
      <c r="I539" t="n">
        <v>35</v>
      </c>
      <c r="J539" t="n">
        <v>225.85</v>
      </c>
      <c r="K539" t="n">
        <v>56.94</v>
      </c>
      <c r="L539" t="n">
        <v>2.75</v>
      </c>
      <c r="M539" t="n">
        <v>33</v>
      </c>
      <c r="N539" t="n">
        <v>51.16</v>
      </c>
      <c r="O539" t="n">
        <v>28089.25</v>
      </c>
      <c r="P539" t="n">
        <v>127.46</v>
      </c>
      <c r="Q539" t="n">
        <v>596.61</v>
      </c>
      <c r="R539" t="n">
        <v>55.65</v>
      </c>
      <c r="S539" t="n">
        <v>26.8</v>
      </c>
      <c r="T539" t="n">
        <v>14337.65</v>
      </c>
      <c r="U539" t="n">
        <v>0.48</v>
      </c>
      <c r="V539" t="n">
        <v>0.88</v>
      </c>
      <c r="W539" t="n">
        <v>0.16</v>
      </c>
      <c r="X539" t="n">
        <v>0.88</v>
      </c>
      <c r="Y539" t="n">
        <v>1</v>
      </c>
      <c r="Z539" t="n">
        <v>10</v>
      </c>
    </row>
    <row r="540">
      <c r="A540" t="n">
        <v>8</v>
      </c>
      <c r="B540" t="n">
        <v>115</v>
      </c>
      <c r="C540" t="inlineStr">
        <is>
          <t xml:space="preserve">CONCLUIDO	</t>
        </is>
      </c>
      <c r="D540" t="n">
        <v>7.9998</v>
      </c>
      <c r="E540" t="n">
        <v>12.5</v>
      </c>
      <c r="F540" t="n">
        <v>8.48</v>
      </c>
      <c r="G540" t="n">
        <v>16.41</v>
      </c>
      <c r="H540" t="n">
        <v>0.24</v>
      </c>
      <c r="I540" t="n">
        <v>31</v>
      </c>
      <c r="J540" t="n">
        <v>226.27</v>
      </c>
      <c r="K540" t="n">
        <v>56.94</v>
      </c>
      <c r="L540" t="n">
        <v>3</v>
      </c>
      <c r="M540" t="n">
        <v>29</v>
      </c>
      <c r="N540" t="n">
        <v>51.33</v>
      </c>
      <c r="O540" t="n">
        <v>28140.99</v>
      </c>
      <c r="P540" t="n">
        <v>123.18</v>
      </c>
      <c r="Q540" t="n">
        <v>596.67</v>
      </c>
      <c r="R540" t="n">
        <v>46.92</v>
      </c>
      <c r="S540" t="n">
        <v>26.8</v>
      </c>
      <c r="T540" t="n">
        <v>9994.360000000001</v>
      </c>
      <c r="U540" t="n">
        <v>0.57</v>
      </c>
      <c r="V540" t="n">
        <v>0.91</v>
      </c>
      <c r="W540" t="n">
        <v>0.16</v>
      </c>
      <c r="X540" t="n">
        <v>0.63</v>
      </c>
      <c r="Y540" t="n">
        <v>1</v>
      </c>
      <c r="Z540" t="n">
        <v>10</v>
      </c>
    </row>
    <row r="541">
      <c r="A541" t="n">
        <v>9</v>
      </c>
      <c r="B541" t="n">
        <v>115</v>
      </c>
      <c r="C541" t="inlineStr">
        <is>
          <t xml:space="preserve">CONCLUIDO	</t>
        </is>
      </c>
      <c r="D541" t="n">
        <v>8.1286</v>
      </c>
      <c r="E541" t="n">
        <v>12.3</v>
      </c>
      <c r="F541" t="n">
        <v>8.41</v>
      </c>
      <c r="G541" t="n">
        <v>18.03</v>
      </c>
      <c r="H541" t="n">
        <v>0.25</v>
      </c>
      <c r="I541" t="n">
        <v>28</v>
      </c>
      <c r="J541" t="n">
        <v>226.69</v>
      </c>
      <c r="K541" t="n">
        <v>56.94</v>
      </c>
      <c r="L541" t="n">
        <v>3.25</v>
      </c>
      <c r="M541" t="n">
        <v>26</v>
      </c>
      <c r="N541" t="n">
        <v>51.5</v>
      </c>
      <c r="O541" t="n">
        <v>28192.8</v>
      </c>
      <c r="P541" t="n">
        <v>121.69</v>
      </c>
      <c r="Q541" t="n">
        <v>596.66</v>
      </c>
      <c r="R541" t="n">
        <v>44.79</v>
      </c>
      <c r="S541" t="n">
        <v>26.8</v>
      </c>
      <c r="T541" t="n">
        <v>8945.32</v>
      </c>
      <c r="U541" t="n">
        <v>0.6</v>
      </c>
      <c r="V541" t="n">
        <v>0.91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10</v>
      </c>
      <c r="B542" t="n">
        <v>115</v>
      </c>
      <c r="C542" t="inlineStr">
        <is>
          <t xml:space="preserve">CONCLUIDO	</t>
        </is>
      </c>
      <c r="D542" t="n">
        <v>8.2197</v>
      </c>
      <c r="E542" t="n">
        <v>12.17</v>
      </c>
      <c r="F542" t="n">
        <v>8.359999999999999</v>
      </c>
      <c r="G542" t="n">
        <v>19.3</v>
      </c>
      <c r="H542" t="n">
        <v>0.27</v>
      </c>
      <c r="I542" t="n">
        <v>26</v>
      </c>
      <c r="J542" t="n">
        <v>227.11</v>
      </c>
      <c r="K542" t="n">
        <v>56.94</v>
      </c>
      <c r="L542" t="n">
        <v>3.5</v>
      </c>
      <c r="M542" t="n">
        <v>24</v>
      </c>
      <c r="N542" t="n">
        <v>51.67</v>
      </c>
      <c r="O542" t="n">
        <v>28244.66</v>
      </c>
      <c r="P542" t="n">
        <v>120.4</v>
      </c>
      <c r="Q542" t="n">
        <v>596.63</v>
      </c>
      <c r="R542" t="n">
        <v>43.24</v>
      </c>
      <c r="S542" t="n">
        <v>26.8</v>
      </c>
      <c r="T542" t="n">
        <v>8180.1</v>
      </c>
      <c r="U542" t="n">
        <v>0.62</v>
      </c>
      <c r="V542" t="n">
        <v>0.92</v>
      </c>
      <c r="W542" t="n">
        <v>0.15</v>
      </c>
      <c r="X542" t="n">
        <v>0.51</v>
      </c>
      <c r="Y542" t="n">
        <v>1</v>
      </c>
      <c r="Z542" t="n">
        <v>10</v>
      </c>
    </row>
    <row r="543">
      <c r="A543" t="n">
        <v>11</v>
      </c>
      <c r="B543" t="n">
        <v>115</v>
      </c>
      <c r="C543" t="inlineStr">
        <is>
          <t xml:space="preserve">CONCLUIDO	</t>
        </is>
      </c>
      <c r="D543" t="n">
        <v>8.3064</v>
      </c>
      <c r="E543" t="n">
        <v>12.04</v>
      </c>
      <c r="F543" t="n">
        <v>8.32</v>
      </c>
      <c r="G543" t="n">
        <v>20.81</v>
      </c>
      <c r="H543" t="n">
        <v>0.29</v>
      </c>
      <c r="I543" t="n">
        <v>24</v>
      </c>
      <c r="J543" t="n">
        <v>227.53</v>
      </c>
      <c r="K543" t="n">
        <v>56.94</v>
      </c>
      <c r="L543" t="n">
        <v>3.75</v>
      </c>
      <c r="M543" t="n">
        <v>22</v>
      </c>
      <c r="N543" t="n">
        <v>51.84</v>
      </c>
      <c r="O543" t="n">
        <v>28296.58</v>
      </c>
      <c r="P543" t="n">
        <v>119.39</v>
      </c>
      <c r="Q543" t="n">
        <v>596.67</v>
      </c>
      <c r="R543" t="n">
        <v>42.02</v>
      </c>
      <c r="S543" t="n">
        <v>26.8</v>
      </c>
      <c r="T543" t="n">
        <v>7576.09</v>
      </c>
      <c r="U543" t="n">
        <v>0.64</v>
      </c>
      <c r="V543" t="n">
        <v>0.92</v>
      </c>
      <c r="W543" t="n">
        <v>0.15</v>
      </c>
      <c r="X543" t="n">
        <v>0.47</v>
      </c>
      <c r="Y543" t="n">
        <v>1</v>
      </c>
      <c r="Z543" t="n">
        <v>10</v>
      </c>
    </row>
    <row r="544">
      <c r="A544" t="n">
        <v>12</v>
      </c>
      <c r="B544" t="n">
        <v>115</v>
      </c>
      <c r="C544" t="inlineStr">
        <is>
          <t xml:space="preserve">CONCLUIDO	</t>
        </is>
      </c>
      <c r="D544" t="n">
        <v>8.355600000000001</v>
      </c>
      <c r="E544" t="n">
        <v>11.97</v>
      </c>
      <c r="F544" t="n">
        <v>8.300000000000001</v>
      </c>
      <c r="G544" t="n">
        <v>21.65</v>
      </c>
      <c r="H544" t="n">
        <v>0.31</v>
      </c>
      <c r="I544" t="n">
        <v>23</v>
      </c>
      <c r="J544" t="n">
        <v>227.95</v>
      </c>
      <c r="K544" t="n">
        <v>56.94</v>
      </c>
      <c r="L544" t="n">
        <v>4</v>
      </c>
      <c r="M544" t="n">
        <v>21</v>
      </c>
      <c r="N544" t="n">
        <v>52.01</v>
      </c>
      <c r="O544" t="n">
        <v>28348.56</v>
      </c>
      <c r="P544" t="n">
        <v>118.29</v>
      </c>
      <c r="Q544" t="n">
        <v>596.67</v>
      </c>
      <c r="R544" t="n">
        <v>41.27</v>
      </c>
      <c r="S544" t="n">
        <v>26.8</v>
      </c>
      <c r="T544" t="n">
        <v>7207.13</v>
      </c>
      <c r="U544" t="n">
        <v>0.65</v>
      </c>
      <c r="V544" t="n">
        <v>0.92</v>
      </c>
      <c r="W544" t="n">
        <v>0.14</v>
      </c>
      <c r="X544" t="n">
        <v>0.44</v>
      </c>
      <c r="Y544" t="n">
        <v>1</v>
      </c>
      <c r="Z544" t="n">
        <v>10</v>
      </c>
    </row>
    <row r="545">
      <c r="A545" t="n">
        <v>13</v>
      </c>
      <c r="B545" t="n">
        <v>115</v>
      </c>
      <c r="C545" t="inlineStr">
        <is>
          <t xml:space="preserve">CONCLUIDO	</t>
        </is>
      </c>
      <c r="D545" t="n">
        <v>8.447699999999999</v>
      </c>
      <c r="E545" t="n">
        <v>11.84</v>
      </c>
      <c r="F545" t="n">
        <v>8.26</v>
      </c>
      <c r="G545" t="n">
        <v>23.59</v>
      </c>
      <c r="H545" t="n">
        <v>0.33</v>
      </c>
      <c r="I545" t="n">
        <v>21</v>
      </c>
      <c r="J545" t="n">
        <v>228.38</v>
      </c>
      <c r="K545" t="n">
        <v>56.94</v>
      </c>
      <c r="L545" t="n">
        <v>4.25</v>
      </c>
      <c r="M545" t="n">
        <v>19</v>
      </c>
      <c r="N545" t="n">
        <v>52.18</v>
      </c>
      <c r="O545" t="n">
        <v>28400.61</v>
      </c>
      <c r="P545" t="n">
        <v>117.27</v>
      </c>
      <c r="Q545" t="n">
        <v>596.61</v>
      </c>
      <c r="R545" t="n">
        <v>39.76</v>
      </c>
      <c r="S545" t="n">
        <v>26.8</v>
      </c>
      <c r="T545" t="n">
        <v>6462.61</v>
      </c>
      <c r="U545" t="n">
        <v>0.67</v>
      </c>
      <c r="V545" t="n">
        <v>0.93</v>
      </c>
      <c r="W545" t="n">
        <v>0.14</v>
      </c>
      <c r="X545" t="n">
        <v>0.4</v>
      </c>
      <c r="Y545" t="n">
        <v>1</v>
      </c>
      <c r="Z545" t="n">
        <v>10</v>
      </c>
    </row>
    <row r="546">
      <c r="A546" t="n">
        <v>14</v>
      </c>
      <c r="B546" t="n">
        <v>115</v>
      </c>
      <c r="C546" t="inlineStr">
        <is>
          <t xml:space="preserve">CONCLUIDO	</t>
        </is>
      </c>
      <c r="D546" t="n">
        <v>8.499000000000001</v>
      </c>
      <c r="E546" t="n">
        <v>11.77</v>
      </c>
      <c r="F546" t="n">
        <v>8.23</v>
      </c>
      <c r="G546" t="n">
        <v>24.68</v>
      </c>
      <c r="H546" t="n">
        <v>0.35</v>
      </c>
      <c r="I546" t="n">
        <v>20</v>
      </c>
      <c r="J546" t="n">
        <v>228.8</v>
      </c>
      <c r="K546" t="n">
        <v>56.94</v>
      </c>
      <c r="L546" t="n">
        <v>4.5</v>
      </c>
      <c r="M546" t="n">
        <v>18</v>
      </c>
      <c r="N546" t="n">
        <v>52.36</v>
      </c>
      <c r="O546" t="n">
        <v>28452.71</v>
      </c>
      <c r="P546" t="n">
        <v>116.35</v>
      </c>
      <c r="Q546" t="n">
        <v>596.6900000000001</v>
      </c>
      <c r="R546" t="n">
        <v>38.83</v>
      </c>
      <c r="S546" t="n">
        <v>26.8</v>
      </c>
      <c r="T546" t="n">
        <v>6004.03</v>
      </c>
      <c r="U546" t="n">
        <v>0.6899999999999999</v>
      </c>
      <c r="V546" t="n">
        <v>0.93</v>
      </c>
      <c r="W546" t="n">
        <v>0.14</v>
      </c>
      <c r="X546" t="n">
        <v>0.37</v>
      </c>
      <c r="Y546" t="n">
        <v>1</v>
      </c>
      <c r="Z546" t="n">
        <v>10</v>
      </c>
    </row>
    <row r="547">
      <c r="A547" t="n">
        <v>15</v>
      </c>
      <c r="B547" t="n">
        <v>115</v>
      </c>
      <c r="C547" t="inlineStr">
        <is>
          <t xml:space="preserve">CONCLUIDO	</t>
        </is>
      </c>
      <c r="D547" t="n">
        <v>8.5792</v>
      </c>
      <c r="E547" t="n">
        <v>11.66</v>
      </c>
      <c r="F547" t="n">
        <v>8.16</v>
      </c>
      <c r="G547" t="n">
        <v>25.77</v>
      </c>
      <c r="H547" t="n">
        <v>0.37</v>
      </c>
      <c r="I547" t="n">
        <v>19</v>
      </c>
      <c r="J547" t="n">
        <v>229.22</v>
      </c>
      <c r="K547" t="n">
        <v>56.94</v>
      </c>
      <c r="L547" t="n">
        <v>4.75</v>
      </c>
      <c r="M547" t="n">
        <v>17</v>
      </c>
      <c r="N547" t="n">
        <v>52.53</v>
      </c>
      <c r="O547" t="n">
        <v>28504.87</v>
      </c>
      <c r="P547" t="n">
        <v>114.63</v>
      </c>
      <c r="Q547" t="n">
        <v>596.65</v>
      </c>
      <c r="R547" t="n">
        <v>36.66</v>
      </c>
      <c r="S547" t="n">
        <v>26.8</v>
      </c>
      <c r="T547" t="n">
        <v>4921.42</v>
      </c>
      <c r="U547" t="n">
        <v>0.73</v>
      </c>
      <c r="V547" t="n">
        <v>0.9399999999999999</v>
      </c>
      <c r="W547" t="n">
        <v>0.14</v>
      </c>
      <c r="X547" t="n">
        <v>0.31</v>
      </c>
      <c r="Y547" t="n">
        <v>1</v>
      </c>
      <c r="Z547" t="n">
        <v>10</v>
      </c>
    </row>
    <row r="548">
      <c r="A548" t="n">
        <v>16</v>
      </c>
      <c r="B548" t="n">
        <v>115</v>
      </c>
      <c r="C548" t="inlineStr">
        <is>
          <t xml:space="preserve">CONCLUIDO	</t>
        </is>
      </c>
      <c r="D548" t="n">
        <v>8.5365</v>
      </c>
      <c r="E548" t="n">
        <v>11.71</v>
      </c>
      <c r="F548" t="n">
        <v>8.26</v>
      </c>
      <c r="G548" t="n">
        <v>27.55</v>
      </c>
      <c r="H548" t="n">
        <v>0.39</v>
      </c>
      <c r="I548" t="n">
        <v>18</v>
      </c>
      <c r="J548" t="n">
        <v>229.65</v>
      </c>
      <c r="K548" t="n">
        <v>56.94</v>
      </c>
      <c r="L548" t="n">
        <v>5</v>
      </c>
      <c r="M548" t="n">
        <v>16</v>
      </c>
      <c r="N548" t="n">
        <v>52.7</v>
      </c>
      <c r="O548" t="n">
        <v>28557.1</v>
      </c>
      <c r="P548" t="n">
        <v>115.9</v>
      </c>
      <c r="Q548" t="n">
        <v>596.73</v>
      </c>
      <c r="R548" t="n">
        <v>40.61</v>
      </c>
      <c r="S548" t="n">
        <v>26.8</v>
      </c>
      <c r="T548" t="n">
        <v>6903.17</v>
      </c>
      <c r="U548" t="n">
        <v>0.66</v>
      </c>
      <c r="V548" t="n">
        <v>0.93</v>
      </c>
      <c r="W548" t="n">
        <v>0.13</v>
      </c>
      <c r="X548" t="n">
        <v>0.41</v>
      </c>
      <c r="Y548" t="n">
        <v>1</v>
      </c>
      <c r="Z548" t="n">
        <v>10</v>
      </c>
    </row>
    <row r="549">
      <c r="A549" t="n">
        <v>17</v>
      </c>
      <c r="B549" t="n">
        <v>115</v>
      </c>
      <c r="C549" t="inlineStr">
        <is>
          <t xml:space="preserve">CONCLUIDO	</t>
        </is>
      </c>
      <c r="D549" t="n">
        <v>8.6265</v>
      </c>
      <c r="E549" t="n">
        <v>11.59</v>
      </c>
      <c r="F549" t="n">
        <v>8.19</v>
      </c>
      <c r="G549" t="n">
        <v>28.89</v>
      </c>
      <c r="H549" t="n">
        <v>0.41</v>
      </c>
      <c r="I549" t="n">
        <v>17</v>
      </c>
      <c r="J549" t="n">
        <v>230.07</v>
      </c>
      <c r="K549" t="n">
        <v>56.94</v>
      </c>
      <c r="L549" t="n">
        <v>5.25</v>
      </c>
      <c r="M549" t="n">
        <v>15</v>
      </c>
      <c r="N549" t="n">
        <v>52.88</v>
      </c>
      <c r="O549" t="n">
        <v>28609.38</v>
      </c>
      <c r="P549" t="n">
        <v>114.26</v>
      </c>
      <c r="Q549" t="n">
        <v>596.62</v>
      </c>
      <c r="R549" t="n">
        <v>37.75</v>
      </c>
      <c r="S549" t="n">
        <v>26.8</v>
      </c>
      <c r="T549" t="n">
        <v>5479.22</v>
      </c>
      <c r="U549" t="n">
        <v>0.71</v>
      </c>
      <c r="V549" t="n">
        <v>0.9399999999999999</v>
      </c>
      <c r="W549" t="n">
        <v>0.13</v>
      </c>
      <c r="X549" t="n">
        <v>0.33</v>
      </c>
      <c r="Y549" t="n">
        <v>1</v>
      </c>
      <c r="Z549" t="n">
        <v>10</v>
      </c>
    </row>
    <row r="550">
      <c r="A550" t="n">
        <v>18</v>
      </c>
      <c r="B550" t="n">
        <v>115</v>
      </c>
      <c r="C550" t="inlineStr">
        <is>
          <t xml:space="preserve">CONCLUIDO	</t>
        </is>
      </c>
      <c r="D550" t="n">
        <v>8.6776</v>
      </c>
      <c r="E550" t="n">
        <v>11.52</v>
      </c>
      <c r="F550" t="n">
        <v>8.16</v>
      </c>
      <c r="G550" t="n">
        <v>30.6</v>
      </c>
      <c r="H550" t="n">
        <v>0.42</v>
      </c>
      <c r="I550" t="n">
        <v>16</v>
      </c>
      <c r="J550" t="n">
        <v>230.49</v>
      </c>
      <c r="K550" t="n">
        <v>56.94</v>
      </c>
      <c r="L550" t="n">
        <v>5.5</v>
      </c>
      <c r="M550" t="n">
        <v>14</v>
      </c>
      <c r="N550" t="n">
        <v>53.05</v>
      </c>
      <c r="O550" t="n">
        <v>28661.73</v>
      </c>
      <c r="P550" t="n">
        <v>113.35</v>
      </c>
      <c r="Q550" t="n">
        <v>596.7</v>
      </c>
      <c r="R550" t="n">
        <v>36.82</v>
      </c>
      <c r="S550" t="n">
        <v>26.8</v>
      </c>
      <c r="T550" t="n">
        <v>5018.85</v>
      </c>
      <c r="U550" t="n">
        <v>0.73</v>
      </c>
      <c r="V550" t="n">
        <v>0.9399999999999999</v>
      </c>
      <c r="W550" t="n">
        <v>0.14</v>
      </c>
      <c r="X550" t="n">
        <v>0.31</v>
      </c>
      <c r="Y550" t="n">
        <v>1</v>
      </c>
      <c r="Z550" t="n">
        <v>10</v>
      </c>
    </row>
    <row r="551">
      <c r="A551" t="n">
        <v>19</v>
      </c>
      <c r="B551" t="n">
        <v>115</v>
      </c>
      <c r="C551" t="inlineStr">
        <is>
          <t xml:space="preserve">CONCLUIDO	</t>
        </is>
      </c>
      <c r="D551" t="n">
        <v>8.7294</v>
      </c>
      <c r="E551" t="n">
        <v>11.46</v>
      </c>
      <c r="F551" t="n">
        <v>8.140000000000001</v>
      </c>
      <c r="G551" t="n">
        <v>32.55</v>
      </c>
      <c r="H551" t="n">
        <v>0.44</v>
      </c>
      <c r="I551" t="n">
        <v>15</v>
      </c>
      <c r="J551" t="n">
        <v>230.92</v>
      </c>
      <c r="K551" t="n">
        <v>56.94</v>
      </c>
      <c r="L551" t="n">
        <v>5.75</v>
      </c>
      <c r="M551" t="n">
        <v>13</v>
      </c>
      <c r="N551" t="n">
        <v>53.23</v>
      </c>
      <c r="O551" t="n">
        <v>28714.14</v>
      </c>
      <c r="P551" t="n">
        <v>112.34</v>
      </c>
      <c r="Q551" t="n">
        <v>596.65</v>
      </c>
      <c r="R551" t="n">
        <v>36.08</v>
      </c>
      <c r="S551" t="n">
        <v>26.8</v>
      </c>
      <c r="T551" t="n">
        <v>4653.64</v>
      </c>
      <c r="U551" t="n">
        <v>0.74</v>
      </c>
      <c r="V551" t="n">
        <v>0.9399999999999999</v>
      </c>
      <c r="W551" t="n">
        <v>0.13</v>
      </c>
      <c r="X551" t="n">
        <v>0.28</v>
      </c>
      <c r="Y551" t="n">
        <v>1</v>
      </c>
      <c r="Z551" t="n">
        <v>10</v>
      </c>
    </row>
    <row r="552">
      <c r="A552" t="n">
        <v>20</v>
      </c>
      <c r="B552" t="n">
        <v>115</v>
      </c>
      <c r="C552" t="inlineStr">
        <is>
          <t xml:space="preserve">CONCLUIDO	</t>
        </is>
      </c>
      <c r="D552" t="n">
        <v>8.7317</v>
      </c>
      <c r="E552" t="n">
        <v>11.45</v>
      </c>
      <c r="F552" t="n">
        <v>8.130000000000001</v>
      </c>
      <c r="G552" t="n">
        <v>32.53</v>
      </c>
      <c r="H552" t="n">
        <v>0.46</v>
      </c>
      <c r="I552" t="n">
        <v>15</v>
      </c>
      <c r="J552" t="n">
        <v>231.34</v>
      </c>
      <c r="K552" t="n">
        <v>56.94</v>
      </c>
      <c r="L552" t="n">
        <v>6</v>
      </c>
      <c r="M552" t="n">
        <v>13</v>
      </c>
      <c r="N552" t="n">
        <v>53.4</v>
      </c>
      <c r="O552" t="n">
        <v>28766.61</v>
      </c>
      <c r="P552" t="n">
        <v>111.97</v>
      </c>
      <c r="Q552" t="n">
        <v>596.63</v>
      </c>
      <c r="R552" t="n">
        <v>35.94</v>
      </c>
      <c r="S552" t="n">
        <v>26.8</v>
      </c>
      <c r="T552" t="n">
        <v>4583.31</v>
      </c>
      <c r="U552" t="n">
        <v>0.75</v>
      </c>
      <c r="V552" t="n">
        <v>0.9399999999999999</v>
      </c>
      <c r="W552" t="n">
        <v>0.13</v>
      </c>
      <c r="X552" t="n">
        <v>0.28</v>
      </c>
      <c r="Y552" t="n">
        <v>1</v>
      </c>
      <c r="Z552" t="n">
        <v>10</v>
      </c>
    </row>
    <row r="553">
      <c r="A553" t="n">
        <v>21</v>
      </c>
      <c r="B553" t="n">
        <v>115</v>
      </c>
      <c r="C553" t="inlineStr">
        <is>
          <t xml:space="preserve">CONCLUIDO	</t>
        </is>
      </c>
      <c r="D553" t="n">
        <v>8.7852</v>
      </c>
      <c r="E553" t="n">
        <v>11.38</v>
      </c>
      <c r="F553" t="n">
        <v>8.109999999999999</v>
      </c>
      <c r="G553" t="n">
        <v>34.75</v>
      </c>
      <c r="H553" t="n">
        <v>0.48</v>
      </c>
      <c r="I553" t="n">
        <v>14</v>
      </c>
      <c r="J553" t="n">
        <v>231.77</v>
      </c>
      <c r="K553" t="n">
        <v>56.94</v>
      </c>
      <c r="L553" t="n">
        <v>6.25</v>
      </c>
      <c r="M553" t="n">
        <v>12</v>
      </c>
      <c r="N553" t="n">
        <v>53.58</v>
      </c>
      <c r="O553" t="n">
        <v>28819.14</v>
      </c>
      <c r="P553" t="n">
        <v>110.95</v>
      </c>
      <c r="Q553" t="n">
        <v>596.61</v>
      </c>
      <c r="R553" t="n">
        <v>35.19</v>
      </c>
      <c r="S553" t="n">
        <v>26.8</v>
      </c>
      <c r="T553" t="n">
        <v>4212.93</v>
      </c>
      <c r="U553" t="n">
        <v>0.76</v>
      </c>
      <c r="V553" t="n">
        <v>0.95</v>
      </c>
      <c r="W553" t="n">
        <v>0.13</v>
      </c>
      <c r="X553" t="n">
        <v>0.25</v>
      </c>
      <c r="Y553" t="n">
        <v>1</v>
      </c>
      <c r="Z553" t="n">
        <v>10</v>
      </c>
    </row>
    <row r="554">
      <c r="A554" t="n">
        <v>22</v>
      </c>
      <c r="B554" t="n">
        <v>115</v>
      </c>
      <c r="C554" t="inlineStr">
        <is>
          <t xml:space="preserve">CONCLUIDO	</t>
        </is>
      </c>
      <c r="D554" t="n">
        <v>8.775399999999999</v>
      </c>
      <c r="E554" t="n">
        <v>11.4</v>
      </c>
      <c r="F554" t="n">
        <v>8.119999999999999</v>
      </c>
      <c r="G554" t="n">
        <v>34.8</v>
      </c>
      <c r="H554" t="n">
        <v>0.5</v>
      </c>
      <c r="I554" t="n">
        <v>14</v>
      </c>
      <c r="J554" t="n">
        <v>232.2</v>
      </c>
      <c r="K554" t="n">
        <v>56.94</v>
      </c>
      <c r="L554" t="n">
        <v>6.5</v>
      </c>
      <c r="M554" t="n">
        <v>12</v>
      </c>
      <c r="N554" t="n">
        <v>53.75</v>
      </c>
      <c r="O554" t="n">
        <v>28871.74</v>
      </c>
      <c r="P554" t="n">
        <v>110.16</v>
      </c>
      <c r="Q554" t="n">
        <v>596.65</v>
      </c>
      <c r="R554" t="n">
        <v>35.58</v>
      </c>
      <c r="S554" t="n">
        <v>26.8</v>
      </c>
      <c r="T554" t="n">
        <v>4407.08</v>
      </c>
      <c r="U554" t="n">
        <v>0.75</v>
      </c>
      <c r="V554" t="n">
        <v>0.95</v>
      </c>
      <c r="W554" t="n">
        <v>0.13</v>
      </c>
      <c r="X554" t="n">
        <v>0.27</v>
      </c>
      <c r="Y554" t="n">
        <v>1</v>
      </c>
      <c r="Z554" t="n">
        <v>10</v>
      </c>
    </row>
    <row r="555">
      <c r="A555" t="n">
        <v>23</v>
      </c>
      <c r="B555" t="n">
        <v>115</v>
      </c>
      <c r="C555" t="inlineStr">
        <is>
          <t xml:space="preserve">CONCLUIDO	</t>
        </is>
      </c>
      <c r="D555" t="n">
        <v>8.8454</v>
      </c>
      <c r="E555" t="n">
        <v>11.31</v>
      </c>
      <c r="F555" t="n">
        <v>8.07</v>
      </c>
      <c r="G555" t="n">
        <v>37.26</v>
      </c>
      <c r="H555" t="n">
        <v>0.52</v>
      </c>
      <c r="I555" t="n">
        <v>13</v>
      </c>
      <c r="J555" t="n">
        <v>232.62</v>
      </c>
      <c r="K555" t="n">
        <v>56.94</v>
      </c>
      <c r="L555" t="n">
        <v>6.75</v>
      </c>
      <c r="M555" t="n">
        <v>11</v>
      </c>
      <c r="N555" t="n">
        <v>53.93</v>
      </c>
      <c r="O555" t="n">
        <v>28924.39</v>
      </c>
      <c r="P555" t="n">
        <v>109.58</v>
      </c>
      <c r="Q555" t="n">
        <v>596.65</v>
      </c>
      <c r="R555" t="n">
        <v>33.95</v>
      </c>
      <c r="S555" t="n">
        <v>26.8</v>
      </c>
      <c r="T555" t="n">
        <v>3597.31</v>
      </c>
      <c r="U555" t="n">
        <v>0.79</v>
      </c>
      <c r="V555" t="n">
        <v>0.95</v>
      </c>
      <c r="W555" t="n">
        <v>0.13</v>
      </c>
      <c r="X555" t="n">
        <v>0.22</v>
      </c>
      <c r="Y555" t="n">
        <v>1</v>
      </c>
      <c r="Z555" t="n">
        <v>10</v>
      </c>
    </row>
    <row r="556">
      <c r="A556" t="n">
        <v>24</v>
      </c>
      <c r="B556" t="n">
        <v>115</v>
      </c>
      <c r="C556" t="inlineStr">
        <is>
          <t xml:space="preserve">CONCLUIDO	</t>
        </is>
      </c>
      <c r="D556" t="n">
        <v>8.835699999999999</v>
      </c>
      <c r="E556" t="n">
        <v>11.32</v>
      </c>
      <c r="F556" t="n">
        <v>8.09</v>
      </c>
      <c r="G556" t="n">
        <v>37.32</v>
      </c>
      <c r="H556" t="n">
        <v>0.53</v>
      </c>
      <c r="I556" t="n">
        <v>13</v>
      </c>
      <c r="J556" t="n">
        <v>233.05</v>
      </c>
      <c r="K556" t="n">
        <v>56.94</v>
      </c>
      <c r="L556" t="n">
        <v>7</v>
      </c>
      <c r="M556" t="n">
        <v>11</v>
      </c>
      <c r="N556" t="n">
        <v>54.11</v>
      </c>
      <c r="O556" t="n">
        <v>28977.11</v>
      </c>
      <c r="P556" t="n">
        <v>108.94</v>
      </c>
      <c r="Q556" t="n">
        <v>596.61</v>
      </c>
      <c r="R556" t="n">
        <v>34.74</v>
      </c>
      <c r="S556" t="n">
        <v>26.8</v>
      </c>
      <c r="T556" t="n">
        <v>3993.89</v>
      </c>
      <c r="U556" t="n">
        <v>0.77</v>
      </c>
      <c r="V556" t="n">
        <v>0.95</v>
      </c>
      <c r="W556" t="n">
        <v>0.12</v>
      </c>
      <c r="X556" t="n">
        <v>0.23</v>
      </c>
      <c r="Y556" t="n">
        <v>1</v>
      </c>
      <c r="Z556" t="n">
        <v>10</v>
      </c>
    </row>
    <row r="557">
      <c r="A557" t="n">
        <v>25</v>
      </c>
      <c r="B557" t="n">
        <v>115</v>
      </c>
      <c r="C557" t="inlineStr">
        <is>
          <t xml:space="preserve">CONCLUIDO	</t>
        </is>
      </c>
      <c r="D557" t="n">
        <v>8.867699999999999</v>
      </c>
      <c r="E557" t="n">
        <v>11.28</v>
      </c>
      <c r="F557" t="n">
        <v>8.09</v>
      </c>
      <c r="G557" t="n">
        <v>40.45</v>
      </c>
      <c r="H557" t="n">
        <v>0.55</v>
      </c>
      <c r="I557" t="n">
        <v>12</v>
      </c>
      <c r="J557" t="n">
        <v>233.48</v>
      </c>
      <c r="K557" t="n">
        <v>56.94</v>
      </c>
      <c r="L557" t="n">
        <v>7.25</v>
      </c>
      <c r="M557" t="n">
        <v>10</v>
      </c>
      <c r="N557" t="n">
        <v>54.29</v>
      </c>
      <c r="O557" t="n">
        <v>29029.89</v>
      </c>
      <c r="P557" t="n">
        <v>108.6</v>
      </c>
      <c r="Q557" t="n">
        <v>596.6900000000001</v>
      </c>
      <c r="R557" t="n">
        <v>34.71</v>
      </c>
      <c r="S557" t="n">
        <v>26.8</v>
      </c>
      <c r="T557" t="n">
        <v>3983.24</v>
      </c>
      <c r="U557" t="n">
        <v>0.77</v>
      </c>
      <c r="V557" t="n">
        <v>0.95</v>
      </c>
      <c r="W557" t="n">
        <v>0.13</v>
      </c>
      <c r="X557" t="n">
        <v>0.24</v>
      </c>
      <c r="Y557" t="n">
        <v>1</v>
      </c>
      <c r="Z557" t="n">
        <v>10</v>
      </c>
    </row>
    <row r="558">
      <c r="A558" t="n">
        <v>26</v>
      </c>
      <c r="B558" t="n">
        <v>115</v>
      </c>
      <c r="C558" t="inlineStr">
        <is>
          <t xml:space="preserve">CONCLUIDO	</t>
        </is>
      </c>
      <c r="D558" t="n">
        <v>8.8703</v>
      </c>
      <c r="E558" t="n">
        <v>11.27</v>
      </c>
      <c r="F558" t="n">
        <v>8.09</v>
      </c>
      <c r="G558" t="n">
        <v>40.43</v>
      </c>
      <c r="H558" t="n">
        <v>0.57</v>
      </c>
      <c r="I558" t="n">
        <v>12</v>
      </c>
      <c r="J558" t="n">
        <v>233.91</v>
      </c>
      <c r="K558" t="n">
        <v>56.94</v>
      </c>
      <c r="L558" t="n">
        <v>7.5</v>
      </c>
      <c r="M558" t="n">
        <v>10</v>
      </c>
      <c r="N558" t="n">
        <v>54.46</v>
      </c>
      <c r="O558" t="n">
        <v>29082.74</v>
      </c>
      <c r="P558" t="n">
        <v>107.89</v>
      </c>
      <c r="Q558" t="n">
        <v>596.61</v>
      </c>
      <c r="R558" t="n">
        <v>34.56</v>
      </c>
      <c r="S558" t="n">
        <v>26.8</v>
      </c>
      <c r="T558" t="n">
        <v>3908.8</v>
      </c>
      <c r="U558" t="n">
        <v>0.78</v>
      </c>
      <c r="V558" t="n">
        <v>0.95</v>
      </c>
      <c r="W558" t="n">
        <v>0.13</v>
      </c>
      <c r="X558" t="n">
        <v>0.23</v>
      </c>
      <c r="Y558" t="n">
        <v>1</v>
      </c>
      <c r="Z558" t="n">
        <v>10</v>
      </c>
    </row>
    <row r="559">
      <c r="A559" t="n">
        <v>27</v>
      </c>
      <c r="B559" t="n">
        <v>115</v>
      </c>
      <c r="C559" t="inlineStr">
        <is>
          <t xml:space="preserve">CONCLUIDO	</t>
        </is>
      </c>
      <c r="D559" t="n">
        <v>8.9253</v>
      </c>
      <c r="E559" t="n">
        <v>11.2</v>
      </c>
      <c r="F559" t="n">
        <v>8.06</v>
      </c>
      <c r="G559" t="n">
        <v>43.97</v>
      </c>
      <c r="H559" t="n">
        <v>0.59</v>
      </c>
      <c r="I559" t="n">
        <v>11</v>
      </c>
      <c r="J559" t="n">
        <v>234.34</v>
      </c>
      <c r="K559" t="n">
        <v>56.94</v>
      </c>
      <c r="L559" t="n">
        <v>7.75</v>
      </c>
      <c r="M559" t="n">
        <v>9</v>
      </c>
      <c r="N559" t="n">
        <v>54.64</v>
      </c>
      <c r="O559" t="n">
        <v>29135.65</v>
      </c>
      <c r="P559" t="n">
        <v>106.81</v>
      </c>
      <c r="Q559" t="n">
        <v>596.65</v>
      </c>
      <c r="R559" t="n">
        <v>33.72</v>
      </c>
      <c r="S559" t="n">
        <v>26.8</v>
      </c>
      <c r="T559" t="n">
        <v>3492.63</v>
      </c>
      <c r="U559" t="n">
        <v>0.79</v>
      </c>
      <c r="V559" t="n">
        <v>0.95</v>
      </c>
      <c r="W559" t="n">
        <v>0.13</v>
      </c>
      <c r="X559" t="n">
        <v>0.21</v>
      </c>
      <c r="Y559" t="n">
        <v>1</v>
      </c>
      <c r="Z559" t="n">
        <v>10</v>
      </c>
    </row>
    <row r="560">
      <c r="A560" t="n">
        <v>28</v>
      </c>
      <c r="B560" t="n">
        <v>115</v>
      </c>
      <c r="C560" t="inlineStr">
        <is>
          <t xml:space="preserve">CONCLUIDO	</t>
        </is>
      </c>
      <c r="D560" t="n">
        <v>8.9283</v>
      </c>
      <c r="E560" t="n">
        <v>11.2</v>
      </c>
      <c r="F560" t="n">
        <v>8.06</v>
      </c>
      <c r="G560" t="n">
        <v>43.95</v>
      </c>
      <c r="H560" t="n">
        <v>0.61</v>
      </c>
      <c r="I560" t="n">
        <v>11</v>
      </c>
      <c r="J560" t="n">
        <v>234.77</v>
      </c>
      <c r="K560" t="n">
        <v>56.94</v>
      </c>
      <c r="L560" t="n">
        <v>8</v>
      </c>
      <c r="M560" t="n">
        <v>9</v>
      </c>
      <c r="N560" t="n">
        <v>54.82</v>
      </c>
      <c r="O560" t="n">
        <v>29188.62</v>
      </c>
      <c r="P560" t="n">
        <v>106.5</v>
      </c>
      <c r="Q560" t="n">
        <v>596.61</v>
      </c>
      <c r="R560" t="n">
        <v>33.62</v>
      </c>
      <c r="S560" t="n">
        <v>26.8</v>
      </c>
      <c r="T560" t="n">
        <v>3444.26</v>
      </c>
      <c r="U560" t="n">
        <v>0.8</v>
      </c>
      <c r="V560" t="n">
        <v>0.95</v>
      </c>
      <c r="W560" t="n">
        <v>0.13</v>
      </c>
      <c r="X560" t="n">
        <v>0.2</v>
      </c>
      <c r="Y560" t="n">
        <v>1</v>
      </c>
      <c r="Z560" t="n">
        <v>10</v>
      </c>
    </row>
    <row r="561">
      <c r="A561" t="n">
        <v>29</v>
      </c>
      <c r="B561" t="n">
        <v>115</v>
      </c>
      <c r="C561" t="inlineStr">
        <is>
          <t xml:space="preserve">CONCLUIDO	</t>
        </is>
      </c>
      <c r="D561" t="n">
        <v>8.9253</v>
      </c>
      <c r="E561" t="n">
        <v>11.2</v>
      </c>
      <c r="F561" t="n">
        <v>8.06</v>
      </c>
      <c r="G561" t="n">
        <v>43.97</v>
      </c>
      <c r="H561" t="n">
        <v>0.62</v>
      </c>
      <c r="I561" t="n">
        <v>11</v>
      </c>
      <c r="J561" t="n">
        <v>235.2</v>
      </c>
      <c r="K561" t="n">
        <v>56.94</v>
      </c>
      <c r="L561" t="n">
        <v>8.25</v>
      </c>
      <c r="M561" t="n">
        <v>9</v>
      </c>
      <c r="N561" t="n">
        <v>55</v>
      </c>
      <c r="O561" t="n">
        <v>29241.66</v>
      </c>
      <c r="P561" t="n">
        <v>105.51</v>
      </c>
      <c r="Q561" t="n">
        <v>596.61</v>
      </c>
      <c r="R561" t="n">
        <v>33.77</v>
      </c>
      <c r="S561" t="n">
        <v>26.8</v>
      </c>
      <c r="T561" t="n">
        <v>3519.2</v>
      </c>
      <c r="U561" t="n">
        <v>0.79</v>
      </c>
      <c r="V561" t="n">
        <v>0.95</v>
      </c>
      <c r="W561" t="n">
        <v>0.13</v>
      </c>
      <c r="X561" t="n">
        <v>0.21</v>
      </c>
      <c r="Y561" t="n">
        <v>1</v>
      </c>
      <c r="Z561" t="n">
        <v>10</v>
      </c>
    </row>
    <row r="562">
      <c r="A562" t="n">
        <v>30</v>
      </c>
      <c r="B562" t="n">
        <v>115</v>
      </c>
      <c r="C562" t="inlineStr">
        <is>
          <t xml:space="preserve">CONCLUIDO	</t>
        </is>
      </c>
      <c r="D562" t="n">
        <v>8.9937</v>
      </c>
      <c r="E562" t="n">
        <v>11.12</v>
      </c>
      <c r="F562" t="n">
        <v>8.02</v>
      </c>
      <c r="G562" t="n">
        <v>48.12</v>
      </c>
      <c r="H562" t="n">
        <v>0.64</v>
      </c>
      <c r="I562" t="n">
        <v>10</v>
      </c>
      <c r="J562" t="n">
        <v>235.63</v>
      </c>
      <c r="K562" t="n">
        <v>56.94</v>
      </c>
      <c r="L562" t="n">
        <v>8.5</v>
      </c>
      <c r="M562" t="n">
        <v>8</v>
      </c>
      <c r="N562" t="n">
        <v>55.18</v>
      </c>
      <c r="O562" t="n">
        <v>29294.76</v>
      </c>
      <c r="P562" t="n">
        <v>104.22</v>
      </c>
      <c r="Q562" t="n">
        <v>596.64</v>
      </c>
      <c r="R562" t="n">
        <v>32.35</v>
      </c>
      <c r="S562" t="n">
        <v>26.8</v>
      </c>
      <c r="T562" t="n">
        <v>2813</v>
      </c>
      <c r="U562" t="n">
        <v>0.83</v>
      </c>
      <c r="V562" t="n">
        <v>0.96</v>
      </c>
      <c r="W562" t="n">
        <v>0.12</v>
      </c>
      <c r="X562" t="n">
        <v>0.17</v>
      </c>
      <c r="Y562" t="n">
        <v>1</v>
      </c>
      <c r="Z562" t="n">
        <v>10</v>
      </c>
    </row>
    <row r="563">
      <c r="A563" t="n">
        <v>31</v>
      </c>
      <c r="B563" t="n">
        <v>115</v>
      </c>
      <c r="C563" t="inlineStr">
        <is>
          <t xml:space="preserve">CONCLUIDO	</t>
        </is>
      </c>
      <c r="D563" t="n">
        <v>9.0108</v>
      </c>
      <c r="E563" t="n">
        <v>11.1</v>
      </c>
      <c r="F563" t="n">
        <v>8</v>
      </c>
      <c r="G563" t="n">
        <v>47.99</v>
      </c>
      <c r="H563" t="n">
        <v>0.66</v>
      </c>
      <c r="I563" t="n">
        <v>10</v>
      </c>
      <c r="J563" t="n">
        <v>236.06</v>
      </c>
      <c r="K563" t="n">
        <v>56.94</v>
      </c>
      <c r="L563" t="n">
        <v>8.75</v>
      </c>
      <c r="M563" t="n">
        <v>8</v>
      </c>
      <c r="N563" t="n">
        <v>55.36</v>
      </c>
      <c r="O563" t="n">
        <v>29347.92</v>
      </c>
      <c r="P563" t="n">
        <v>103.26</v>
      </c>
      <c r="Q563" t="n">
        <v>596.64</v>
      </c>
      <c r="R563" t="n">
        <v>31.76</v>
      </c>
      <c r="S563" t="n">
        <v>26.8</v>
      </c>
      <c r="T563" t="n">
        <v>2518.7</v>
      </c>
      <c r="U563" t="n">
        <v>0.84</v>
      </c>
      <c r="V563" t="n">
        <v>0.96</v>
      </c>
      <c r="W563" t="n">
        <v>0.12</v>
      </c>
      <c r="X563" t="n">
        <v>0.14</v>
      </c>
      <c r="Y563" t="n">
        <v>1</v>
      </c>
      <c r="Z563" t="n">
        <v>10</v>
      </c>
    </row>
    <row r="564">
      <c r="A564" t="n">
        <v>32</v>
      </c>
      <c r="B564" t="n">
        <v>115</v>
      </c>
      <c r="C564" t="inlineStr">
        <is>
          <t xml:space="preserve">CONCLUIDO	</t>
        </is>
      </c>
      <c r="D564" t="n">
        <v>8.9655</v>
      </c>
      <c r="E564" t="n">
        <v>11.15</v>
      </c>
      <c r="F564" t="n">
        <v>8.050000000000001</v>
      </c>
      <c r="G564" t="n">
        <v>48.33</v>
      </c>
      <c r="H564" t="n">
        <v>0.68</v>
      </c>
      <c r="I564" t="n">
        <v>10</v>
      </c>
      <c r="J564" t="n">
        <v>236.49</v>
      </c>
      <c r="K564" t="n">
        <v>56.94</v>
      </c>
      <c r="L564" t="n">
        <v>9</v>
      </c>
      <c r="M564" t="n">
        <v>8</v>
      </c>
      <c r="N564" t="n">
        <v>55.55</v>
      </c>
      <c r="O564" t="n">
        <v>29401.15</v>
      </c>
      <c r="P564" t="n">
        <v>103.53</v>
      </c>
      <c r="Q564" t="n">
        <v>596.63</v>
      </c>
      <c r="R564" t="n">
        <v>33.64</v>
      </c>
      <c r="S564" t="n">
        <v>26.8</v>
      </c>
      <c r="T564" t="n">
        <v>3457.33</v>
      </c>
      <c r="U564" t="n">
        <v>0.8</v>
      </c>
      <c r="V564" t="n">
        <v>0.95</v>
      </c>
      <c r="W564" t="n">
        <v>0.12</v>
      </c>
      <c r="X564" t="n">
        <v>0.2</v>
      </c>
      <c r="Y564" t="n">
        <v>1</v>
      </c>
      <c r="Z564" t="n">
        <v>10</v>
      </c>
    </row>
    <row r="565">
      <c r="A565" t="n">
        <v>33</v>
      </c>
      <c r="B565" t="n">
        <v>115</v>
      </c>
      <c r="C565" t="inlineStr">
        <is>
          <t xml:space="preserve">CONCLUIDO	</t>
        </is>
      </c>
      <c r="D565" t="n">
        <v>9.0312</v>
      </c>
      <c r="E565" t="n">
        <v>11.07</v>
      </c>
      <c r="F565" t="n">
        <v>8.02</v>
      </c>
      <c r="G565" t="n">
        <v>53.45</v>
      </c>
      <c r="H565" t="n">
        <v>0.6899999999999999</v>
      </c>
      <c r="I565" t="n">
        <v>9</v>
      </c>
      <c r="J565" t="n">
        <v>236.92</v>
      </c>
      <c r="K565" t="n">
        <v>56.94</v>
      </c>
      <c r="L565" t="n">
        <v>9.25</v>
      </c>
      <c r="M565" t="n">
        <v>7</v>
      </c>
      <c r="N565" t="n">
        <v>55.73</v>
      </c>
      <c r="O565" t="n">
        <v>29454.44</v>
      </c>
      <c r="P565" t="n">
        <v>102.5</v>
      </c>
      <c r="Q565" t="n">
        <v>596.61</v>
      </c>
      <c r="R565" t="n">
        <v>32.36</v>
      </c>
      <c r="S565" t="n">
        <v>26.8</v>
      </c>
      <c r="T565" t="n">
        <v>2824.97</v>
      </c>
      <c r="U565" t="n">
        <v>0.83</v>
      </c>
      <c r="V565" t="n">
        <v>0.96</v>
      </c>
      <c r="W565" t="n">
        <v>0.12</v>
      </c>
      <c r="X565" t="n">
        <v>0.16</v>
      </c>
      <c r="Y565" t="n">
        <v>1</v>
      </c>
      <c r="Z565" t="n">
        <v>10</v>
      </c>
    </row>
    <row r="566">
      <c r="A566" t="n">
        <v>34</v>
      </c>
      <c r="B566" t="n">
        <v>115</v>
      </c>
      <c r="C566" t="inlineStr">
        <is>
          <t xml:space="preserve">CONCLUIDO	</t>
        </is>
      </c>
      <c r="D566" t="n">
        <v>9.0275</v>
      </c>
      <c r="E566" t="n">
        <v>11.08</v>
      </c>
      <c r="F566" t="n">
        <v>8.02</v>
      </c>
      <c r="G566" t="n">
        <v>53.48</v>
      </c>
      <c r="H566" t="n">
        <v>0.71</v>
      </c>
      <c r="I566" t="n">
        <v>9</v>
      </c>
      <c r="J566" t="n">
        <v>237.35</v>
      </c>
      <c r="K566" t="n">
        <v>56.94</v>
      </c>
      <c r="L566" t="n">
        <v>9.5</v>
      </c>
      <c r="M566" t="n">
        <v>7</v>
      </c>
      <c r="N566" t="n">
        <v>55.91</v>
      </c>
      <c r="O566" t="n">
        <v>29507.8</v>
      </c>
      <c r="P566" t="n">
        <v>102.46</v>
      </c>
      <c r="Q566" t="n">
        <v>596.66</v>
      </c>
      <c r="R566" t="n">
        <v>32.54</v>
      </c>
      <c r="S566" t="n">
        <v>26.8</v>
      </c>
      <c r="T566" t="n">
        <v>2911.41</v>
      </c>
      <c r="U566" t="n">
        <v>0.82</v>
      </c>
      <c r="V566" t="n">
        <v>0.96</v>
      </c>
      <c r="W566" t="n">
        <v>0.12</v>
      </c>
      <c r="X566" t="n">
        <v>0.17</v>
      </c>
      <c r="Y566" t="n">
        <v>1</v>
      </c>
      <c r="Z566" t="n">
        <v>10</v>
      </c>
    </row>
    <row r="567">
      <c r="A567" t="n">
        <v>35</v>
      </c>
      <c r="B567" t="n">
        <v>115</v>
      </c>
      <c r="C567" t="inlineStr">
        <is>
          <t xml:space="preserve">CONCLUIDO	</t>
        </is>
      </c>
      <c r="D567" t="n">
        <v>9.033899999999999</v>
      </c>
      <c r="E567" t="n">
        <v>11.07</v>
      </c>
      <c r="F567" t="n">
        <v>8.01</v>
      </c>
      <c r="G567" t="n">
        <v>53.42</v>
      </c>
      <c r="H567" t="n">
        <v>0.73</v>
      </c>
      <c r="I567" t="n">
        <v>9</v>
      </c>
      <c r="J567" t="n">
        <v>237.79</v>
      </c>
      <c r="K567" t="n">
        <v>56.94</v>
      </c>
      <c r="L567" t="n">
        <v>9.75</v>
      </c>
      <c r="M567" t="n">
        <v>7</v>
      </c>
      <c r="N567" t="n">
        <v>56.09</v>
      </c>
      <c r="O567" t="n">
        <v>29561.22</v>
      </c>
      <c r="P567" t="n">
        <v>101.63</v>
      </c>
      <c r="Q567" t="n">
        <v>596.61</v>
      </c>
      <c r="R567" t="n">
        <v>32.21</v>
      </c>
      <c r="S567" t="n">
        <v>26.8</v>
      </c>
      <c r="T567" t="n">
        <v>2748.46</v>
      </c>
      <c r="U567" t="n">
        <v>0.83</v>
      </c>
      <c r="V567" t="n">
        <v>0.96</v>
      </c>
      <c r="W567" t="n">
        <v>0.12</v>
      </c>
      <c r="X567" t="n">
        <v>0.16</v>
      </c>
      <c r="Y567" t="n">
        <v>1</v>
      </c>
      <c r="Z567" t="n">
        <v>10</v>
      </c>
    </row>
    <row r="568">
      <c r="A568" t="n">
        <v>36</v>
      </c>
      <c r="B568" t="n">
        <v>115</v>
      </c>
      <c r="C568" t="inlineStr">
        <is>
          <t xml:space="preserve">CONCLUIDO	</t>
        </is>
      </c>
      <c r="D568" t="n">
        <v>9.0303</v>
      </c>
      <c r="E568" t="n">
        <v>11.07</v>
      </c>
      <c r="F568" t="n">
        <v>8.02</v>
      </c>
      <c r="G568" t="n">
        <v>53.45</v>
      </c>
      <c r="H568" t="n">
        <v>0.75</v>
      </c>
      <c r="I568" t="n">
        <v>9</v>
      </c>
      <c r="J568" t="n">
        <v>238.22</v>
      </c>
      <c r="K568" t="n">
        <v>56.94</v>
      </c>
      <c r="L568" t="n">
        <v>10</v>
      </c>
      <c r="M568" t="n">
        <v>7</v>
      </c>
      <c r="N568" t="n">
        <v>56.28</v>
      </c>
      <c r="O568" t="n">
        <v>29614.71</v>
      </c>
      <c r="P568" t="n">
        <v>100.52</v>
      </c>
      <c r="Q568" t="n">
        <v>596.64</v>
      </c>
      <c r="R568" t="n">
        <v>32.4</v>
      </c>
      <c r="S568" t="n">
        <v>26.8</v>
      </c>
      <c r="T568" t="n">
        <v>2841.16</v>
      </c>
      <c r="U568" t="n">
        <v>0.83</v>
      </c>
      <c r="V568" t="n">
        <v>0.96</v>
      </c>
      <c r="W568" t="n">
        <v>0.12</v>
      </c>
      <c r="X568" t="n">
        <v>0.17</v>
      </c>
      <c r="Y568" t="n">
        <v>1</v>
      </c>
      <c r="Z568" t="n">
        <v>10</v>
      </c>
    </row>
    <row r="569">
      <c r="A569" t="n">
        <v>37</v>
      </c>
      <c r="B569" t="n">
        <v>115</v>
      </c>
      <c r="C569" t="inlineStr">
        <is>
          <t xml:space="preserve">CONCLUIDO	</t>
        </is>
      </c>
      <c r="D569" t="n">
        <v>9.0875</v>
      </c>
      <c r="E569" t="n">
        <v>11</v>
      </c>
      <c r="F569" t="n">
        <v>7.99</v>
      </c>
      <c r="G569" t="n">
        <v>59.94</v>
      </c>
      <c r="H569" t="n">
        <v>0.76</v>
      </c>
      <c r="I569" t="n">
        <v>8</v>
      </c>
      <c r="J569" t="n">
        <v>238.66</v>
      </c>
      <c r="K569" t="n">
        <v>56.94</v>
      </c>
      <c r="L569" t="n">
        <v>10.25</v>
      </c>
      <c r="M569" t="n">
        <v>6</v>
      </c>
      <c r="N569" t="n">
        <v>56.46</v>
      </c>
      <c r="O569" t="n">
        <v>29668.27</v>
      </c>
      <c r="P569" t="n">
        <v>99.13</v>
      </c>
      <c r="Q569" t="n">
        <v>596.64</v>
      </c>
      <c r="R569" t="n">
        <v>31.6</v>
      </c>
      <c r="S569" t="n">
        <v>26.8</v>
      </c>
      <c r="T569" t="n">
        <v>2447.88</v>
      </c>
      <c r="U569" t="n">
        <v>0.85</v>
      </c>
      <c r="V569" t="n">
        <v>0.96</v>
      </c>
      <c r="W569" t="n">
        <v>0.12</v>
      </c>
      <c r="X569" t="n">
        <v>0.14</v>
      </c>
      <c r="Y569" t="n">
        <v>1</v>
      </c>
      <c r="Z569" t="n">
        <v>10</v>
      </c>
    </row>
    <row r="570">
      <c r="A570" t="n">
        <v>38</v>
      </c>
      <c r="B570" t="n">
        <v>115</v>
      </c>
      <c r="C570" t="inlineStr">
        <is>
          <t xml:space="preserve">CONCLUIDO	</t>
        </is>
      </c>
      <c r="D570" t="n">
        <v>9.1029</v>
      </c>
      <c r="E570" t="n">
        <v>10.99</v>
      </c>
      <c r="F570" t="n">
        <v>7.97</v>
      </c>
      <c r="G570" t="n">
        <v>59.8</v>
      </c>
      <c r="H570" t="n">
        <v>0.78</v>
      </c>
      <c r="I570" t="n">
        <v>8</v>
      </c>
      <c r="J570" t="n">
        <v>239.09</v>
      </c>
      <c r="K570" t="n">
        <v>56.94</v>
      </c>
      <c r="L570" t="n">
        <v>10.5</v>
      </c>
      <c r="M570" t="n">
        <v>6</v>
      </c>
      <c r="N570" t="n">
        <v>56.65</v>
      </c>
      <c r="O570" t="n">
        <v>29721.89</v>
      </c>
      <c r="P570" t="n">
        <v>98.79000000000001</v>
      </c>
      <c r="Q570" t="n">
        <v>596.62</v>
      </c>
      <c r="R570" t="n">
        <v>31.03</v>
      </c>
      <c r="S570" t="n">
        <v>26.8</v>
      </c>
      <c r="T570" t="n">
        <v>2161.11</v>
      </c>
      <c r="U570" t="n">
        <v>0.86</v>
      </c>
      <c r="V570" t="n">
        <v>0.96</v>
      </c>
      <c r="W570" t="n">
        <v>0.12</v>
      </c>
      <c r="X570" t="n">
        <v>0.12</v>
      </c>
      <c r="Y570" t="n">
        <v>1</v>
      </c>
      <c r="Z570" t="n">
        <v>10</v>
      </c>
    </row>
    <row r="571">
      <c r="A571" t="n">
        <v>39</v>
      </c>
      <c r="B571" t="n">
        <v>115</v>
      </c>
      <c r="C571" t="inlineStr">
        <is>
          <t xml:space="preserve">CONCLUIDO	</t>
        </is>
      </c>
      <c r="D571" t="n">
        <v>9.0769</v>
      </c>
      <c r="E571" t="n">
        <v>11.02</v>
      </c>
      <c r="F571" t="n">
        <v>8.01</v>
      </c>
      <c r="G571" t="n">
        <v>60.04</v>
      </c>
      <c r="H571" t="n">
        <v>0.8</v>
      </c>
      <c r="I571" t="n">
        <v>8</v>
      </c>
      <c r="J571" t="n">
        <v>239.53</v>
      </c>
      <c r="K571" t="n">
        <v>56.94</v>
      </c>
      <c r="L571" t="n">
        <v>10.75</v>
      </c>
      <c r="M571" t="n">
        <v>6</v>
      </c>
      <c r="N571" t="n">
        <v>56.83</v>
      </c>
      <c r="O571" t="n">
        <v>29775.57</v>
      </c>
      <c r="P571" t="n">
        <v>98.86</v>
      </c>
      <c r="Q571" t="n">
        <v>596.61</v>
      </c>
      <c r="R571" t="n">
        <v>32.14</v>
      </c>
      <c r="S571" t="n">
        <v>26.8</v>
      </c>
      <c r="T571" t="n">
        <v>2717</v>
      </c>
      <c r="U571" t="n">
        <v>0.83</v>
      </c>
      <c r="V571" t="n">
        <v>0.96</v>
      </c>
      <c r="W571" t="n">
        <v>0.12</v>
      </c>
      <c r="X571" t="n">
        <v>0.15</v>
      </c>
      <c r="Y571" t="n">
        <v>1</v>
      </c>
      <c r="Z571" t="n">
        <v>10</v>
      </c>
    </row>
    <row r="572">
      <c r="A572" t="n">
        <v>40</v>
      </c>
      <c r="B572" t="n">
        <v>115</v>
      </c>
      <c r="C572" t="inlineStr">
        <is>
          <t xml:space="preserve">CONCLUIDO	</t>
        </is>
      </c>
      <c r="D572" t="n">
        <v>9.086499999999999</v>
      </c>
      <c r="E572" t="n">
        <v>11.01</v>
      </c>
      <c r="F572" t="n">
        <v>7.99</v>
      </c>
      <c r="G572" t="n">
        <v>59.95</v>
      </c>
      <c r="H572" t="n">
        <v>0.82</v>
      </c>
      <c r="I572" t="n">
        <v>8</v>
      </c>
      <c r="J572" t="n">
        <v>239.96</v>
      </c>
      <c r="K572" t="n">
        <v>56.94</v>
      </c>
      <c r="L572" t="n">
        <v>11</v>
      </c>
      <c r="M572" t="n">
        <v>6</v>
      </c>
      <c r="N572" t="n">
        <v>57.02</v>
      </c>
      <c r="O572" t="n">
        <v>29829.32</v>
      </c>
      <c r="P572" t="n">
        <v>97.81999999999999</v>
      </c>
      <c r="Q572" t="n">
        <v>596.61</v>
      </c>
      <c r="R572" t="n">
        <v>31.66</v>
      </c>
      <c r="S572" t="n">
        <v>26.8</v>
      </c>
      <c r="T572" t="n">
        <v>2478.82</v>
      </c>
      <c r="U572" t="n">
        <v>0.85</v>
      </c>
      <c r="V572" t="n">
        <v>0.96</v>
      </c>
      <c r="W572" t="n">
        <v>0.12</v>
      </c>
      <c r="X572" t="n">
        <v>0.14</v>
      </c>
      <c r="Y572" t="n">
        <v>1</v>
      </c>
      <c r="Z572" t="n">
        <v>10</v>
      </c>
    </row>
    <row r="573">
      <c r="A573" t="n">
        <v>41</v>
      </c>
      <c r="B573" t="n">
        <v>115</v>
      </c>
      <c r="C573" t="inlineStr">
        <is>
          <t xml:space="preserve">CONCLUIDO	</t>
        </is>
      </c>
      <c r="D573" t="n">
        <v>9.075100000000001</v>
      </c>
      <c r="E573" t="n">
        <v>11.02</v>
      </c>
      <c r="F573" t="n">
        <v>8.01</v>
      </c>
      <c r="G573" t="n">
        <v>60.05</v>
      </c>
      <c r="H573" t="n">
        <v>0.83</v>
      </c>
      <c r="I573" t="n">
        <v>8</v>
      </c>
      <c r="J573" t="n">
        <v>240.4</v>
      </c>
      <c r="K573" t="n">
        <v>56.94</v>
      </c>
      <c r="L573" t="n">
        <v>11.25</v>
      </c>
      <c r="M573" t="n">
        <v>6</v>
      </c>
      <c r="N573" t="n">
        <v>57.21</v>
      </c>
      <c r="O573" t="n">
        <v>29883.27</v>
      </c>
      <c r="P573" t="n">
        <v>97.08</v>
      </c>
      <c r="Q573" t="n">
        <v>596.6900000000001</v>
      </c>
      <c r="R573" t="n">
        <v>32.11</v>
      </c>
      <c r="S573" t="n">
        <v>26.8</v>
      </c>
      <c r="T573" t="n">
        <v>2703.96</v>
      </c>
      <c r="U573" t="n">
        <v>0.83</v>
      </c>
      <c r="V573" t="n">
        <v>0.96</v>
      </c>
      <c r="W573" t="n">
        <v>0.12</v>
      </c>
      <c r="X573" t="n">
        <v>0.15</v>
      </c>
      <c r="Y573" t="n">
        <v>1</v>
      </c>
      <c r="Z573" t="n">
        <v>10</v>
      </c>
    </row>
    <row r="574">
      <c r="A574" t="n">
        <v>42</v>
      </c>
      <c r="B574" t="n">
        <v>115</v>
      </c>
      <c r="C574" t="inlineStr">
        <is>
          <t xml:space="preserve">CONCLUIDO	</t>
        </is>
      </c>
      <c r="D574" t="n">
        <v>9.139099999999999</v>
      </c>
      <c r="E574" t="n">
        <v>10.94</v>
      </c>
      <c r="F574" t="n">
        <v>7.97</v>
      </c>
      <c r="G574" t="n">
        <v>68.34999999999999</v>
      </c>
      <c r="H574" t="n">
        <v>0.85</v>
      </c>
      <c r="I574" t="n">
        <v>7</v>
      </c>
      <c r="J574" t="n">
        <v>240.84</v>
      </c>
      <c r="K574" t="n">
        <v>56.94</v>
      </c>
      <c r="L574" t="n">
        <v>11.5</v>
      </c>
      <c r="M574" t="n">
        <v>5</v>
      </c>
      <c r="N574" t="n">
        <v>57.39</v>
      </c>
      <c r="O574" t="n">
        <v>29937.16</v>
      </c>
      <c r="P574" t="n">
        <v>95.90000000000001</v>
      </c>
      <c r="Q574" t="n">
        <v>596.63</v>
      </c>
      <c r="R574" t="n">
        <v>31.02</v>
      </c>
      <c r="S574" t="n">
        <v>26.8</v>
      </c>
      <c r="T574" t="n">
        <v>2160.99</v>
      </c>
      <c r="U574" t="n">
        <v>0.86</v>
      </c>
      <c r="V574" t="n">
        <v>0.96</v>
      </c>
      <c r="W574" t="n">
        <v>0.12</v>
      </c>
      <c r="X574" t="n">
        <v>0.12</v>
      </c>
      <c r="Y574" t="n">
        <v>1</v>
      </c>
      <c r="Z574" t="n">
        <v>10</v>
      </c>
    </row>
    <row r="575">
      <c r="A575" t="n">
        <v>43</v>
      </c>
      <c r="B575" t="n">
        <v>115</v>
      </c>
      <c r="C575" t="inlineStr">
        <is>
          <t xml:space="preserve">CONCLUIDO	</t>
        </is>
      </c>
      <c r="D575" t="n">
        <v>9.1419</v>
      </c>
      <c r="E575" t="n">
        <v>10.94</v>
      </c>
      <c r="F575" t="n">
        <v>7.97</v>
      </c>
      <c r="G575" t="n">
        <v>68.31999999999999</v>
      </c>
      <c r="H575" t="n">
        <v>0.87</v>
      </c>
      <c r="I575" t="n">
        <v>7</v>
      </c>
      <c r="J575" t="n">
        <v>241.27</v>
      </c>
      <c r="K575" t="n">
        <v>56.94</v>
      </c>
      <c r="L575" t="n">
        <v>11.75</v>
      </c>
      <c r="M575" t="n">
        <v>5</v>
      </c>
      <c r="N575" t="n">
        <v>57.58</v>
      </c>
      <c r="O575" t="n">
        <v>29991.11</v>
      </c>
      <c r="P575" t="n">
        <v>95.75</v>
      </c>
      <c r="Q575" t="n">
        <v>596.61</v>
      </c>
      <c r="R575" t="n">
        <v>30.9</v>
      </c>
      <c r="S575" t="n">
        <v>26.8</v>
      </c>
      <c r="T575" t="n">
        <v>2103.18</v>
      </c>
      <c r="U575" t="n">
        <v>0.87</v>
      </c>
      <c r="V575" t="n">
        <v>0.96</v>
      </c>
      <c r="W575" t="n">
        <v>0.12</v>
      </c>
      <c r="X575" t="n">
        <v>0.12</v>
      </c>
      <c r="Y575" t="n">
        <v>1</v>
      </c>
      <c r="Z575" t="n">
        <v>10</v>
      </c>
    </row>
    <row r="576">
      <c r="A576" t="n">
        <v>44</v>
      </c>
      <c r="B576" t="n">
        <v>115</v>
      </c>
      <c r="C576" t="inlineStr">
        <is>
          <t xml:space="preserve">CONCLUIDO	</t>
        </is>
      </c>
      <c r="D576" t="n">
        <v>9.1561</v>
      </c>
      <c r="E576" t="n">
        <v>10.92</v>
      </c>
      <c r="F576" t="n">
        <v>7.95</v>
      </c>
      <c r="G576" t="n">
        <v>68.17</v>
      </c>
      <c r="H576" t="n">
        <v>0.88</v>
      </c>
      <c r="I576" t="n">
        <v>7</v>
      </c>
      <c r="J576" t="n">
        <v>241.71</v>
      </c>
      <c r="K576" t="n">
        <v>56.94</v>
      </c>
      <c r="L576" t="n">
        <v>12</v>
      </c>
      <c r="M576" t="n">
        <v>4</v>
      </c>
      <c r="N576" t="n">
        <v>57.77</v>
      </c>
      <c r="O576" t="n">
        <v>30045.13</v>
      </c>
      <c r="P576" t="n">
        <v>94.56</v>
      </c>
      <c r="Q576" t="n">
        <v>596.61</v>
      </c>
      <c r="R576" t="n">
        <v>30.34</v>
      </c>
      <c r="S576" t="n">
        <v>26.8</v>
      </c>
      <c r="T576" t="n">
        <v>1822.68</v>
      </c>
      <c r="U576" t="n">
        <v>0.88</v>
      </c>
      <c r="V576" t="n">
        <v>0.96</v>
      </c>
      <c r="W576" t="n">
        <v>0.12</v>
      </c>
      <c r="X576" t="n">
        <v>0.1</v>
      </c>
      <c r="Y576" t="n">
        <v>1</v>
      </c>
      <c r="Z576" t="n">
        <v>10</v>
      </c>
    </row>
    <row r="577">
      <c r="A577" t="n">
        <v>45</v>
      </c>
      <c r="B577" t="n">
        <v>115</v>
      </c>
      <c r="C577" t="inlineStr">
        <is>
          <t xml:space="preserve">CONCLUIDO	</t>
        </is>
      </c>
      <c r="D577" t="n">
        <v>9.1241</v>
      </c>
      <c r="E577" t="n">
        <v>10.96</v>
      </c>
      <c r="F577" t="n">
        <v>7.99</v>
      </c>
      <c r="G577" t="n">
        <v>68.5</v>
      </c>
      <c r="H577" t="n">
        <v>0.9</v>
      </c>
      <c r="I577" t="n">
        <v>7</v>
      </c>
      <c r="J577" t="n">
        <v>242.15</v>
      </c>
      <c r="K577" t="n">
        <v>56.94</v>
      </c>
      <c r="L577" t="n">
        <v>12.25</v>
      </c>
      <c r="M577" t="n">
        <v>4</v>
      </c>
      <c r="N577" t="n">
        <v>57.96</v>
      </c>
      <c r="O577" t="n">
        <v>30099.23</v>
      </c>
      <c r="P577" t="n">
        <v>94.44</v>
      </c>
      <c r="Q577" t="n">
        <v>596.61</v>
      </c>
      <c r="R577" t="n">
        <v>31.63</v>
      </c>
      <c r="S577" t="n">
        <v>26.8</v>
      </c>
      <c r="T577" t="n">
        <v>2468.24</v>
      </c>
      <c r="U577" t="n">
        <v>0.85</v>
      </c>
      <c r="V577" t="n">
        <v>0.96</v>
      </c>
      <c r="W577" t="n">
        <v>0.12</v>
      </c>
      <c r="X577" t="n">
        <v>0.14</v>
      </c>
      <c r="Y577" t="n">
        <v>1</v>
      </c>
      <c r="Z577" t="n">
        <v>10</v>
      </c>
    </row>
    <row r="578">
      <c r="A578" t="n">
        <v>46</v>
      </c>
      <c r="B578" t="n">
        <v>115</v>
      </c>
      <c r="C578" t="inlineStr">
        <is>
          <t xml:space="preserve">CONCLUIDO	</t>
        </is>
      </c>
      <c r="D578" t="n">
        <v>9.1419</v>
      </c>
      <c r="E578" t="n">
        <v>10.94</v>
      </c>
      <c r="F578" t="n">
        <v>7.97</v>
      </c>
      <c r="G578" t="n">
        <v>68.31999999999999</v>
      </c>
      <c r="H578" t="n">
        <v>0.92</v>
      </c>
      <c r="I578" t="n">
        <v>7</v>
      </c>
      <c r="J578" t="n">
        <v>242.59</v>
      </c>
      <c r="K578" t="n">
        <v>56.94</v>
      </c>
      <c r="L578" t="n">
        <v>12.5</v>
      </c>
      <c r="M578" t="n">
        <v>4</v>
      </c>
      <c r="N578" t="n">
        <v>58.15</v>
      </c>
      <c r="O578" t="n">
        <v>30153.38</v>
      </c>
      <c r="P578" t="n">
        <v>94.03</v>
      </c>
      <c r="Q578" t="n">
        <v>596.61</v>
      </c>
      <c r="R578" t="n">
        <v>30.89</v>
      </c>
      <c r="S578" t="n">
        <v>26.8</v>
      </c>
      <c r="T578" t="n">
        <v>2098.8</v>
      </c>
      <c r="U578" t="n">
        <v>0.87</v>
      </c>
      <c r="V578" t="n">
        <v>0.96</v>
      </c>
      <c r="W578" t="n">
        <v>0.12</v>
      </c>
      <c r="X578" t="n">
        <v>0.12</v>
      </c>
      <c r="Y578" t="n">
        <v>1</v>
      </c>
      <c r="Z578" t="n">
        <v>10</v>
      </c>
    </row>
    <row r="579">
      <c r="A579" t="n">
        <v>47</v>
      </c>
      <c r="B579" t="n">
        <v>115</v>
      </c>
      <c r="C579" t="inlineStr">
        <is>
          <t xml:space="preserve">CONCLUIDO	</t>
        </is>
      </c>
      <c r="D579" t="n">
        <v>9.1343</v>
      </c>
      <c r="E579" t="n">
        <v>10.95</v>
      </c>
      <c r="F579" t="n">
        <v>7.98</v>
      </c>
      <c r="G579" t="n">
        <v>68.40000000000001</v>
      </c>
      <c r="H579" t="n">
        <v>0.93</v>
      </c>
      <c r="I579" t="n">
        <v>7</v>
      </c>
      <c r="J579" t="n">
        <v>243.03</v>
      </c>
      <c r="K579" t="n">
        <v>56.94</v>
      </c>
      <c r="L579" t="n">
        <v>12.75</v>
      </c>
      <c r="M579" t="n">
        <v>2</v>
      </c>
      <c r="N579" t="n">
        <v>58.34</v>
      </c>
      <c r="O579" t="n">
        <v>30207.61</v>
      </c>
      <c r="P579" t="n">
        <v>93.76000000000001</v>
      </c>
      <c r="Q579" t="n">
        <v>596.63</v>
      </c>
      <c r="R579" t="n">
        <v>31.14</v>
      </c>
      <c r="S579" t="n">
        <v>26.8</v>
      </c>
      <c r="T579" t="n">
        <v>2220.92</v>
      </c>
      <c r="U579" t="n">
        <v>0.86</v>
      </c>
      <c r="V579" t="n">
        <v>0.96</v>
      </c>
      <c r="W579" t="n">
        <v>0.12</v>
      </c>
      <c r="X579" t="n">
        <v>0.13</v>
      </c>
      <c r="Y579" t="n">
        <v>1</v>
      </c>
      <c r="Z579" t="n">
        <v>10</v>
      </c>
    </row>
    <row r="580">
      <c r="A580" t="n">
        <v>48</v>
      </c>
      <c r="B580" t="n">
        <v>115</v>
      </c>
      <c r="C580" t="inlineStr">
        <is>
          <t xml:space="preserve">CONCLUIDO	</t>
        </is>
      </c>
      <c r="D580" t="n">
        <v>9.1271</v>
      </c>
      <c r="E580" t="n">
        <v>10.96</v>
      </c>
      <c r="F580" t="n">
        <v>7.99</v>
      </c>
      <c r="G580" t="n">
        <v>68.47</v>
      </c>
      <c r="H580" t="n">
        <v>0.95</v>
      </c>
      <c r="I580" t="n">
        <v>7</v>
      </c>
      <c r="J580" t="n">
        <v>243.47</v>
      </c>
      <c r="K580" t="n">
        <v>56.94</v>
      </c>
      <c r="L580" t="n">
        <v>13</v>
      </c>
      <c r="M580" t="n">
        <v>1</v>
      </c>
      <c r="N580" t="n">
        <v>58.53</v>
      </c>
      <c r="O580" t="n">
        <v>30261.91</v>
      </c>
      <c r="P580" t="n">
        <v>93.56999999999999</v>
      </c>
      <c r="Q580" t="n">
        <v>596.63</v>
      </c>
      <c r="R580" t="n">
        <v>31.39</v>
      </c>
      <c r="S580" t="n">
        <v>26.8</v>
      </c>
      <c r="T580" t="n">
        <v>2347.46</v>
      </c>
      <c r="U580" t="n">
        <v>0.85</v>
      </c>
      <c r="V580" t="n">
        <v>0.96</v>
      </c>
      <c r="W580" t="n">
        <v>0.12</v>
      </c>
      <c r="X580" t="n">
        <v>0.14</v>
      </c>
      <c r="Y580" t="n">
        <v>1</v>
      </c>
      <c r="Z580" t="n">
        <v>10</v>
      </c>
    </row>
    <row r="581">
      <c r="A581" t="n">
        <v>49</v>
      </c>
      <c r="B581" t="n">
        <v>115</v>
      </c>
      <c r="C581" t="inlineStr">
        <is>
          <t xml:space="preserve">CONCLUIDO	</t>
        </is>
      </c>
      <c r="D581" t="n">
        <v>9.123900000000001</v>
      </c>
      <c r="E581" t="n">
        <v>10.96</v>
      </c>
      <c r="F581" t="n">
        <v>7.99</v>
      </c>
      <c r="G581" t="n">
        <v>68.5</v>
      </c>
      <c r="H581" t="n">
        <v>0.97</v>
      </c>
      <c r="I581" t="n">
        <v>7</v>
      </c>
      <c r="J581" t="n">
        <v>243.91</v>
      </c>
      <c r="K581" t="n">
        <v>56.94</v>
      </c>
      <c r="L581" t="n">
        <v>13.25</v>
      </c>
      <c r="M581" t="n">
        <v>1</v>
      </c>
      <c r="N581" t="n">
        <v>58.72</v>
      </c>
      <c r="O581" t="n">
        <v>30316.27</v>
      </c>
      <c r="P581" t="n">
        <v>93.34999999999999</v>
      </c>
      <c r="Q581" t="n">
        <v>596.63</v>
      </c>
      <c r="R581" t="n">
        <v>31.48</v>
      </c>
      <c r="S581" t="n">
        <v>26.8</v>
      </c>
      <c r="T581" t="n">
        <v>2390.83</v>
      </c>
      <c r="U581" t="n">
        <v>0.85</v>
      </c>
      <c r="V581" t="n">
        <v>0.96</v>
      </c>
      <c r="W581" t="n">
        <v>0.13</v>
      </c>
      <c r="X581" t="n">
        <v>0.14</v>
      </c>
      <c r="Y581" t="n">
        <v>1</v>
      </c>
      <c r="Z581" t="n">
        <v>10</v>
      </c>
    </row>
    <row r="582">
      <c r="A582" t="n">
        <v>50</v>
      </c>
      <c r="B582" t="n">
        <v>115</v>
      </c>
      <c r="C582" t="inlineStr">
        <is>
          <t xml:space="preserve">CONCLUIDO	</t>
        </is>
      </c>
      <c r="D582" t="n">
        <v>9.1257</v>
      </c>
      <c r="E582" t="n">
        <v>10.96</v>
      </c>
      <c r="F582" t="n">
        <v>7.99</v>
      </c>
      <c r="G582" t="n">
        <v>68.48999999999999</v>
      </c>
      <c r="H582" t="n">
        <v>0.98</v>
      </c>
      <c r="I582" t="n">
        <v>7</v>
      </c>
      <c r="J582" t="n">
        <v>244.35</v>
      </c>
      <c r="K582" t="n">
        <v>56.94</v>
      </c>
      <c r="L582" t="n">
        <v>13.5</v>
      </c>
      <c r="M582" t="n">
        <v>0</v>
      </c>
      <c r="N582" t="n">
        <v>58.91</v>
      </c>
      <c r="O582" t="n">
        <v>30370.7</v>
      </c>
      <c r="P582" t="n">
        <v>93.39</v>
      </c>
      <c r="Q582" t="n">
        <v>596.63</v>
      </c>
      <c r="R582" t="n">
        <v>31.37</v>
      </c>
      <c r="S582" t="n">
        <v>26.8</v>
      </c>
      <c r="T582" t="n">
        <v>2337.52</v>
      </c>
      <c r="U582" t="n">
        <v>0.85</v>
      </c>
      <c r="V582" t="n">
        <v>0.96</v>
      </c>
      <c r="W582" t="n">
        <v>0.13</v>
      </c>
      <c r="X582" t="n">
        <v>0.14</v>
      </c>
      <c r="Y582" t="n">
        <v>1</v>
      </c>
      <c r="Z582" t="n">
        <v>10</v>
      </c>
    </row>
    <row r="583">
      <c r="A583" t="n">
        <v>0</v>
      </c>
      <c r="B583" t="n">
        <v>35</v>
      </c>
      <c r="C583" t="inlineStr">
        <is>
          <t xml:space="preserve">CONCLUIDO	</t>
        </is>
      </c>
      <c r="D583" t="n">
        <v>8.7483</v>
      </c>
      <c r="E583" t="n">
        <v>11.43</v>
      </c>
      <c r="F583" t="n">
        <v>8.75</v>
      </c>
      <c r="G583" t="n">
        <v>11.41</v>
      </c>
      <c r="H583" t="n">
        <v>0.22</v>
      </c>
      <c r="I583" t="n">
        <v>46</v>
      </c>
      <c r="J583" t="n">
        <v>80.84</v>
      </c>
      <c r="K583" t="n">
        <v>35.1</v>
      </c>
      <c r="L583" t="n">
        <v>1</v>
      </c>
      <c r="M583" t="n">
        <v>44</v>
      </c>
      <c r="N583" t="n">
        <v>9.74</v>
      </c>
      <c r="O583" t="n">
        <v>10204.21</v>
      </c>
      <c r="P583" t="n">
        <v>62.76</v>
      </c>
      <c r="Q583" t="n">
        <v>596.77</v>
      </c>
      <c r="R583" t="n">
        <v>54.91</v>
      </c>
      <c r="S583" t="n">
        <v>26.8</v>
      </c>
      <c r="T583" t="n">
        <v>13914.31</v>
      </c>
      <c r="U583" t="n">
        <v>0.49</v>
      </c>
      <c r="V583" t="n">
        <v>0.88</v>
      </c>
      <c r="W583" t="n">
        <v>0.18</v>
      </c>
      <c r="X583" t="n">
        <v>0.89</v>
      </c>
      <c r="Y583" t="n">
        <v>1</v>
      </c>
      <c r="Z583" t="n">
        <v>10</v>
      </c>
    </row>
    <row r="584">
      <c r="A584" t="n">
        <v>1</v>
      </c>
      <c r="B584" t="n">
        <v>35</v>
      </c>
      <c r="C584" t="inlineStr">
        <is>
          <t xml:space="preserve">CONCLUIDO	</t>
        </is>
      </c>
      <c r="D584" t="n">
        <v>9.127599999999999</v>
      </c>
      <c r="E584" t="n">
        <v>10.96</v>
      </c>
      <c r="F584" t="n">
        <v>8.460000000000001</v>
      </c>
      <c r="G584" t="n">
        <v>14.5</v>
      </c>
      <c r="H584" t="n">
        <v>0.27</v>
      </c>
      <c r="I584" t="n">
        <v>35</v>
      </c>
      <c r="J584" t="n">
        <v>81.14</v>
      </c>
      <c r="K584" t="n">
        <v>35.1</v>
      </c>
      <c r="L584" t="n">
        <v>1.25</v>
      </c>
      <c r="M584" t="n">
        <v>33</v>
      </c>
      <c r="N584" t="n">
        <v>9.789999999999999</v>
      </c>
      <c r="O584" t="n">
        <v>10241.25</v>
      </c>
      <c r="P584" t="n">
        <v>58.89</v>
      </c>
      <c r="Q584" t="n">
        <v>596.6900000000001</v>
      </c>
      <c r="R584" t="n">
        <v>46.45</v>
      </c>
      <c r="S584" t="n">
        <v>26.8</v>
      </c>
      <c r="T584" t="n">
        <v>9738.09</v>
      </c>
      <c r="U584" t="n">
        <v>0.58</v>
      </c>
      <c r="V584" t="n">
        <v>0.91</v>
      </c>
      <c r="W584" t="n">
        <v>0.15</v>
      </c>
      <c r="X584" t="n">
        <v>0.61</v>
      </c>
      <c r="Y584" t="n">
        <v>1</v>
      </c>
      <c r="Z584" t="n">
        <v>10</v>
      </c>
    </row>
    <row r="585">
      <c r="A585" t="n">
        <v>2</v>
      </c>
      <c r="B585" t="n">
        <v>35</v>
      </c>
      <c r="C585" t="inlineStr">
        <is>
          <t xml:space="preserve">CONCLUIDO	</t>
        </is>
      </c>
      <c r="D585" t="n">
        <v>9.2376</v>
      </c>
      <c r="E585" t="n">
        <v>10.83</v>
      </c>
      <c r="F585" t="n">
        <v>8.43</v>
      </c>
      <c r="G585" t="n">
        <v>17.45</v>
      </c>
      <c r="H585" t="n">
        <v>0.32</v>
      </c>
      <c r="I585" t="n">
        <v>29</v>
      </c>
      <c r="J585" t="n">
        <v>81.44</v>
      </c>
      <c r="K585" t="n">
        <v>35.1</v>
      </c>
      <c r="L585" t="n">
        <v>1.5</v>
      </c>
      <c r="M585" t="n">
        <v>27</v>
      </c>
      <c r="N585" t="n">
        <v>9.84</v>
      </c>
      <c r="O585" t="n">
        <v>10278.32</v>
      </c>
      <c r="P585" t="n">
        <v>56.96</v>
      </c>
      <c r="Q585" t="n">
        <v>596.71</v>
      </c>
      <c r="R585" t="n">
        <v>45.45</v>
      </c>
      <c r="S585" t="n">
        <v>26.8</v>
      </c>
      <c r="T585" t="n">
        <v>9268.110000000001</v>
      </c>
      <c r="U585" t="n">
        <v>0.59</v>
      </c>
      <c r="V585" t="n">
        <v>0.91</v>
      </c>
      <c r="W585" t="n">
        <v>0.15</v>
      </c>
      <c r="X585" t="n">
        <v>0.58</v>
      </c>
      <c r="Y585" t="n">
        <v>1</v>
      </c>
      <c r="Z585" t="n">
        <v>10</v>
      </c>
    </row>
    <row r="586">
      <c r="A586" t="n">
        <v>3</v>
      </c>
      <c r="B586" t="n">
        <v>35</v>
      </c>
      <c r="C586" t="inlineStr">
        <is>
          <t xml:space="preserve">CONCLUIDO	</t>
        </is>
      </c>
      <c r="D586" t="n">
        <v>9.3963</v>
      </c>
      <c r="E586" t="n">
        <v>10.64</v>
      </c>
      <c r="F586" t="n">
        <v>8.34</v>
      </c>
      <c r="G586" t="n">
        <v>20.84</v>
      </c>
      <c r="H586" t="n">
        <v>0.38</v>
      </c>
      <c r="I586" t="n">
        <v>24</v>
      </c>
      <c r="J586" t="n">
        <v>81.73999999999999</v>
      </c>
      <c r="K586" t="n">
        <v>35.1</v>
      </c>
      <c r="L586" t="n">
        <v>1.75</v>
      </c>
      <c r="M586" t="n">
        <v>21</v>
      </c>
      <c r="N586" t="n">
        <v>9.890000000000001</v>
      </c>
      <c r="O586" t="n">
        <v>10315.41</v>
      </c>
      <c r="P586" t="n">
        <v>54.24</v>
      </c>
      <c r="Q586" t="n">
        <v>596.66</v>
      </c>
      <c r="R586" t="n">
        <v>42.31</v>
      </c>
      <c r="S586" t="n">
        <v>26.8</v>
      </c>
      <c r="T586" t="n">
        <v>7724.08</v>
      </c>
      <c r="U586" t="n">
        <v>0.63</v>
      </c>
      <c r="V586" t="n">
        <v>0.92</v>
      </c>
      <c r="W586" t="n">
        <v>0.15</v>
      </c>
      <c r="X586" t="n">
        <v>0.48</v>
      </c>
      <c r="Y586" t="n">
        <v>1</v>
      </c>
      <c r="Z586" t="n">
        <v>10</v>
      </c>
    </row>
    <row r="587">
      <c r="A587" t="n">
        <v>4</v>
      </c>
      <c r="B587" t="n">
        <v>35</v>
      </c>
      <c r="C587" t="inlineStr">
        <is>
          <t xml:space="preserve">CONCLUIDO	</t>
        </is>
      </c>
      <c r="D587" t="n">
        <v>9.546799999999999</v>
      </c>
      <c r="E587" t="n">
        <v>10.47</v>
      </c>
      <c r="F587" t="n">
        <v>8.24</v>
      </c>
      <c r="G587" t="n">
        <v>24.71</v>
      </c>
      <c r="H587" t="n">
        <v>0.43</v>
      </c>
      <c r="I587" t="n">
        <v>20</v>
      </c>
      <c r="J587" t="n">
        <v>82.04000000000001</v>
      </c>
      <c r="K587" t="n">
        <v>35.1</v>
      </c>
      <c r="L587" t="n">
        <v>2</v>
      </c>
      <c r="M587" t="n">
        <v>16</v>
      </c>
      <c r="N587" t="n">
        <v>9.94</v>
      </c>
      <c r="O587" t="n">
        <v>10352.53</v>
      </c>
      <c r="P587" t="n">
        <v>51.78</v>
      </c>
      <c r="Q587" t="n">
        <v>596.61</v>
      </c>
      <c r="R587" t="n">
        <v>39.17</v>
      </c>
      <c r="S587" t="n">
        <v>26.8</v>
      </c>
      <c r="T587" t="n">
        <v>6172.55</v>
      </c>
      <c r="U587" t="n">
        <v>0.68</v>
      </c>
      <c r="V587" t="n">
        <v>0.93</v>
      </c>
      <c r="W587" t="n">
        <v>0.14</v>
      </c>
      <c r="X587" t="n">
        <v>0.39</v>
      </c>
      <c r="Y587" t="n">
        <v>1</v>
      </c>
      <c r="Z587" t="n">
        <v>10</v>
      </c>
    </row>
    <row r="588">
      <c r="A588" t="n">
        <v>5</v>
      </c>
      <c r="B588" t="n">
        <v>35</v>
      </c>
      <c r="C588" t="inlineStr">
        <is>
          <t xml:space="preserve">CONCLUIDO	</t>
        </is>
      </c>
      <c r="D588" t="n">
        <v>9.5939</v>
      </c>
      <c r="E588" t="n">
        <v>10.42</v>
      </c>
      <c r="F588" t="n">
        <v>8.199999999999999</v>
      </c>
      <c r="G588" t="n">
        <v>25.91</v>
      </c>
      <c r="H588" t="n">
        <v>0.48</v>
      </c>
      <c r="I588" t="n">
        <v>19</v>
      </c>
      <c r="J588" t="n">
        <v>82.34</v>
      </c>
      <c r="K588" t="n">
        <v>35.1</v>
      </c>
      <c r="L588" t="n">
        <v>2.25</v>
      </c>
      <c r="M588" t="n">
        <v>3</v>
      </c>
      <c r="N588" t="n">
        <v>9.99</v>
      </c>
      <c r="O588" t="n">
        <v>10389.66</v>
      </c>
      <c r="P588" t="n">
        <v>50.41</v>
      </c>
      <c r="Q588" t="n">
        <v>596.75</v>
      </c>
      <c r="R588" t="n">
        <v>37.39</v>
      </c>
      <c r="S588" t="n">
        <v>26.8</v>
      </c>
      <c r="T588" t="n">
        <v>5289.49</v>
      </c>
      <c r="U588" t="n">
        <v>0.72</v>
      </c>
      <c r="V588" t="n">
        <v>0.9399999999999999</v>
      </c>
      <c r="W588" t="n">
        <v>0.16</v>
      </c>
      <c r="X588" t="n">
        <v>0.35</v>
      </c>
      <c r="Y588" t="n">
        <v>1</v>
      </c>
      <c r="Z588" t="n">
        <v>10</v>
      </c>
    </row>
    <row r="589">
      <c r="A589" t="n">
        <v>6</v>
      </c>
      <c r="B589" t="n">
        <v>35</v>
      </c>
      <c r="C589" t="inlineStr">
        <is>
          <t xml:space="preserve">CONCLUIDO	</t>
        </is>
      </c>
      <c r="D589" t="n">
        <v>9.589499999999999</v>
      </c>
      <c r="E589" t="n">
        <v>10.43</v>
      </c>
      <c r="F589" t="n">
        <v>8.210000000000001</v>
      </c>
      <c r="G589" t="n">
        <v>25.92</v>
      </c>
      <c r="H589" t="n">
        <v>0.53</v>
      </c>
      <c r="I589" t="n">
        <v>19</v>
      </c>
      <c r="J589" t="n">
        <v>82.65000000000001</v>
      </c>
      <c r="K589" t="n">
        <v>35.1</v>
      </c>
      <c r="L589" t="n">
        <v>2.5</v>
      </c>
      <c r="M589" t="n">
        <v>0</v>
      </c>
      <c r="N589" t="n">
        <v>10.04</v>
      </c>
      <c r="O589" t="n">
        <v>10426.82</v>
      </c>
      <c r="P589" t="n">
        <v>50.53</v>
      </c>
      <c r="Q589" t="n">
        <v>596.65</v>
      </c>
      <c r="R589" t="n">
        <v>37.44</v>
      </c>
      <c r="S589" t="n">
        <v>26.8</v>
      </c>
      <c r="T589" t="n">
        <v>5314.1</v>
      </c>
      <c r="U589" t="n">
        <v>0.72</v>
      </c>
      <c r="V589" t="n">
        <v>0.93</v>
      </c>
      <c r="W589" t="n">
        <v>0.16</v>
      </c>
      <c r="X589" t="n">
        <v>0.36</v>
      </c>
      <c r="Y589" t="n">
        <v>1</v>
      </c>
      <c r="Z589" t="n">
        <v>10</v>
      </c>
    </row>
    <row r="590">
      <c r="A590" t="n">
        <v>0</v>
      </c>
      <c r="B590" t="n">
        <v>50</v>
      </c>
      <c r="C590" t="inlineStr">
        <is>
          <t xml:space="preserve">CONCLUIDO	</t>
        </is>
      </c>
      <c r="D590" t="n">
        <v>8.0541</v>
      </c>
      <c r="E590" t="n">
        <v>12.42</v>
      </c>
      <c r="F590" t="n">
        <v>9.050000000000001</v>
      </c>
      <c r="G590" t="n">
        <v>9.050000000000001</v>
      </c>
      <c r="H590" t="n">
        <v>0.16</v>
      </c>
      <c r="I590" t="n">
        <v>60</v>
      </c>
      <c r="J590" t="n">
        <v>107.41</v>
      </c>
      <c r="K590" t="n">
        <v>41.65</v>
      </c>
      <c r="L590" t="n">
        <v>1</v>
      </c>
      <c r="M590" t="n">
        <v>58</v>
      </c>
      <c r="N590" t="n">
        <v>14.77</v>
      </c>
      <c r="O590" t="n">
        <v>13481.73</v>
      </c>
      <c r="P590" t="n">
        <v>81.58</v>
      </c>
      <c r="Q590" t="n">
        <v>596.75</v>
      </c>
      <c r="R590" t="n">
        <v>64.47</v>
      </c>
      <c r="S590" t="n">
        <v>26.8</v>
      </c>
      <c r="T590" t="n">
        <v>18625.35</v>
      </c>
      <c r="U590" t="n">
        <v>0.42</v>
      </c>
      <c r="V590" t="n">
        <v>0.85</v>
      </c>
      <c r="W590" t="n">
        <v>0.2</v>
      </c>
      <c r="X590" t="n">
        <v>1.19</v>
      </c>
      <c r="Y590" t="n">
        <v>1</v>
      </c>
      <c r="Z590" t="n">
        <v>10</v>
      </c>
    </row>
    <row r="591">
      <c r="A591" t="n">
        <v>1</v>
      </c>
      <c r="B591" t="n">
        <v>50</v>
      </c>
      <c r="C591" t="inlineStr">
        <is>
          <t xml:space="preserve">CONCLUIDO	</t>
        </is>
      </c>
      <c r="D591" t="n">
        <v>8.462199999999999</v>
      </c>
      <c r="E591" t="n">
        <v>11.82</v>
      </c>
      <c r="F591" t="n">
        <v>8.76</v>
      </c>
      <c r="G591" t="n">
        <v>11.42</v>
      </c>
      <c r="H591" t="n">
        <v>0.2</v>
      </c>
      <c r="I591" t="n">
        <v>46</v>
      </c>
      <c r="J591" t="n">
        <v>107.73</v>
      </c>
      <c r="K591" t="n">
        <v>41.65</v>
      </c>
      <c r="L591" t="n">
        <v>1.25</v>
      </c>
      <c r="M591" t="n">
        <v>44</v>
      </c>
      <c r="N591" t="n">
        <v>14.83</v>
      </c>
      <c r="O591" t="n">
        <v>13520.81</v>
      </c>
      <c r="P591" t="n">
        <v>77.69</v>
      </c>
      <c r="Q591" t="n">
        <v>596.62</v>
      </c>
      <c r="R591" t="n">
        <v>55.28</v>
      </c>
      <c r="S591" t="n">
        <v>26.8</v>
      </c>
      <c r="T591" t="n">
        <v>14100.1</v>
      </c>
      <c r="U591" t="n">
        <v>0.48</v>
      </c>
      <c r="V591" t="n">
        <v>0.88</v>
      </c>
      <c r="W591" t="n">
        <v>0.19</v>
      </c>
      <c r="X591" t="n">
        <v>0.91</v>
      </c>
      <c r="Y591" t="n">
        <v>1</v>
      </c>
      <c r="Z591" t="n">
        <v>10</v>
      </c>
    </row>
    <row r="592">
      <c r="A592" t="n">
        <v>2</v>
      </c>
      <c r="B592" t="n">
        <v>50</v>
      </c>
      <c r="C592" t="inlineStr">
        <is>
          <t xml:space="preserve">CONCLUIDO	</t>
        </is>
      </c>
      <c r="D592" t="n">
        <v>8.8729</v>
      </c>
      <c r="E592" t="n">
        <v>11.27</v>
      </c>
      <c r="F592" t="n">
        <v>8.43</v>
      </c>
      <c r="G592" t="n">
        <v>14.06</v>
      </c>
      <c r="H592" t="n">
        <v>0.24</v>
      </c>
      <c r="I592" t="n">
        <v>36</v>
      </c>
      <c r="J592" t="n">
        <v>108.05</v>
      </c>
      <c r="K592" t="n">
        <v>41.65</v>
      </c>
      <c r="L592" t="n">
        <v>1.5</v>
      </c>
      <c r="M592" t="n">
        <v>34</v>
      </c>
      <c r="N592" t="n">
        <v>14.9</v>
      </c>
      <c r="O592" t="n">
        <v>13559.91</v>
      </c>
      <c r="P592" t="n">
        <v>73.37</v>
      </c>
      <c r="Q592" t="n">
        <v>596.67</v>
      </c>
      <c r="R592" t="n">
        <v>44.86</v>
      </c>
      <c r="S592" t="n">
        <v>26.8</v>
      </c>
      <c r="T592" t="n">
        <v>8936.950000000001</v>
      </c>
      <c r="U592" t="n">
        <v>0.6</v>
      </c>
      <c r="V592" t="n">
        <v>0.91</v>
      </c>
      <c r="W592" t="n">
        <v>0.16</v>
      </c>
      <c r="X592" t="n">
        <v>0.58</v>
      </c>
      <c r="Y592" t="n">
        <v>1</v>
      </c>
      <c r="Z592" t="n">
        <v>10</v>
      </c>
    </row>
    <row r="593">
      <c r="A593" t="n">
        <v>3</v>
      </c>
      <c r="B593" t="n">
        <v>50</v>
      </c>
      <c r="C593" t="inlineStr">
        <is>
          <t xml:space="preserve">CONCLUIDO	</t>
        </is>
      </c>
      <c r="D593" t="n">
        <v>8.9169</v>
      </c>
      <c r="E593" t="n">
        <v>11.21</v>
      </c>
      <c r="F593" t="n">
        <v>8.49</v>
      </c>
      <c r="G593" t="n">
        <v>16.43</v>
      </c>
      <c r="H593" t="n">
        <v>0.28</v>
      </c>
      <c r="I593" t="n">
        <v>31</v>
      </c>
      <c r="J593" t="n">
        <v>108.37</v>
      </c>
      <c r="K593" t="n">
        <v>41.65</v>
      </c>
      <c r="L593" t="n">
        <v>1.75</v>
      </c>
      <c r="M593" t="n">
        <v>29</v>
      </c>
      <c r="N593" t="n">
        <v>14.97</v>
      </c>
      <c r="O593" t="n">
        <v>13599.17</v>
      </c>
      <c r="P593" t="n">
        <v>72.84</v>
      </c>
      <c r="Q593" t="n">
        <v>596.62</v>
      </c>
      <c r="R593" t="n">
        <v>47.32</v>
      </c>
      <c r="S593" t="n">
        <v>26.8</v>
      </c>
      <c r="T593" t="n">
        <v>10190.55</v>
      </c>
      <c r="U593" t="n">
        <v>0.57</v>
      </c>
      <c r="V593" t="n">
        <v>0.9</v>
      </c>
      <c r="W593" t="n">
        <v>0.16</v>
      </c>
      <c r="X593" t="n">
        <v>0.64</v>
      </c>
      <c r="Y593" t="n">
        <v>1</v>
      </c>
      <c r="Z593" t="n">
        <v>10</v>
      </c>
    </row>
    <row r="594">
      <c r="A594" t="n">
        <v>4</v>
      </c>
      <c r="B594" t="n">
        <v>50</v>
      </c>
      <c r="C594" t="inlineStr">
        <is>
          <t xml:space="preserve">CONCLUIDO	</t>
        </is>
      </c>
      <c r="D594" t="n">
        <v>9.069800000000001</v>
      </c>
      <c r="E594" t="n">
        <v>11.03</v>
      </c>
      <c r="F594" t="n">
        <v>8.390000000000001</v>
      </c>
      <c r="G594" t="n">
        <v>18.64</v>
      </c>
      <c r="H594" t="n">
        <v>0.32</v>
      </c>
      <c r="I594" t="n">
        <v>27</v>
      </c>
      <c r="J594" t="n">
        <v>108.68</v>
      </c>
      <c r="K594" t="n">
        <v>41.65</v>
      </c>
      <c r="L594" t="n">
        <v>2</v>
      </c>
      <c r="M594" t="n">
        <v>25</v>
      </c>
      <c r="N594" t="n">
        <v>15.03</v>
      </c>
      <c r="O594" t="n">
        <v>13638.32</v>
      </c>
      <c r="P594" t="n">
        <v>70.45999999999999</v>
      </c>
      <c r="Q594" t="n">
        <v>596.72</v>
      </c>
      <c r="R594" t="n">
        <v>43.95</v>
      </c>
      <c r="S594" t="n">
        <v>26.8</v>
      </c>
      <c r="T594" t="n">
        <v>8528.68</v>
      </c>
      <c r="U594" t="n">
        <v>0.61</v>
      </c>
      <c r="V594" t="n">
        <v>0.91</v>
      </c>
      <c r="W594" t="n">
        <v>0.15</v>
      </c>
      <c r="X594" t="n">
        <v>0.54</v>
      </c>
      <c r="Y594" t="n">
        <v>1</v>
      </c>
      <c r="Z594" t="n">
        <v>10</v>
      </c>
    </row>
    <row r="595">
      <c r="A595" t="n">
        <v>5</v>
      </c>
      <c r="B595" t="n">
        <v>50</v>
      </c>
      <c r="C595" t="inlineStr">
        <is>
          <t xml:space="preserve">CONCLUIDO	</t>
        </is>
      </c>
      <c r="D595" t="n">
        <v>9.2194</v>
      </c>
      <c r="E595" t="n">
        <v>10.85</v>
      </c>
      <c r="F595" t="n">
        <v>8.300000000000001</v>
      </c>
      <c r="G595" t="n">
        <v>21.65</v>
      </c>
      <c r="H595" t="n">
        <v>0.36</v>
      </c>
      <c r="I595" t="n">
        <v>23</v>
      </c>
      <c r="J595" t="n">
        <v>109</v>
      </c>
      <c r="K595" t="n">
        <v>41.65</v>
      </c>
      <c r="L595" t="n">
        <v>2.25</v>
      </c>
      <c r="M595" t="n">
        <v>21</v>
      </c>
      <c r="N595" t="n">
        <v>15.1</v>
      </c>
      <c r="O595" t="n">
        <v>13677.51</v>
      </c>
      <c r="P595" t="n">
        <v>68.53</v>
      </c>
      <c r="Q595" t="n">
        <v>596.61</v>
      </c>
      <c r="R595" t="n">
        <v>41.17</v>
      </c>
      <c r="S595" t="n">
        <v>26.8</v>
      </c>
      <c r="T595" t="n">
        <v>7155.72</v>
      </c>
      <c r="U595" t="n">
        <v>0.65</v>
      </c>
      <c r="V595" t="n">
        <v>0.92</v>
      </c>
      <c r="W595" t="n">
        <v>0.14</v>
      </c>
      <c r="X595" t="n">
        <v>0.45</v>
      </c>
      <c r="Y595" t="n">
        <v>1</v>
      </c>
      <c r="Z595" t="n">
        <v>10</v>
      </c>
    </row>
    <row r="596">
      <c r="A596" t="n">
        <v>6</v>
      </c>
      <c r="B596" t="n">
        <v>50</v>
      </c>
      <c r="C596" t="inlineStr">
        <is>
          <t xml:space="preserve">CONCLUIDO	</t>
        </is>
      </c>
      <c r="D596" t="n">
        <v>9.34</v>
      </c>
      <c r="E596" t="n">
        <v>10.71</v>
      </c>
      <c r="F596" t="n">
        <v>8.23</v>
      </c>
      <c r="G596" t="n">
        <v>24.68</v>
      </c>
      <c r="H596" t="n">
        <v>0.4</v>
      </c>
      <c r="I596" t="n">
        <v>20</v>
      </c>
      <c r="J596" t="n">
        <v>109.32</v>
      </c>
      <c r="K596" t="n">
        <v>41.65</v>
      </c>
      <c r="L596" t="n">
        <v>2.5</v>
      </c>
      <c r="M596" t="n">
        <v>18</v>
      </c>
      <c r="N596" t="n">
        <v>15.17</v>
      </c>
      <c r="O596" t="n">
        <v>13716.72</v>
      </c>
      <c r="P596" t="n">
        <v>66.38</v>
      </c>
      <c r="Q596" t="n">
        <v>596.66</v>
      </c>
      <c r="R596" t="n">
        <v>38.79</v>
      </c>
      <c r="S596" t="n">
        <v>26.8</v>
      </c>
      <c r="T596" t="n">
        <v>5983.89</v>
      </c>
      <c r="U596" t="n">
        <v>0.6899999999999999</v>
      </c>
      <c r="V596" t="n">
        <v>0.93</v>
      </c>
      <c r="W596" t="n">
        <v>0.14</v>
      </c>
      <c r="X596" t="n">
        <v>0.37</v>
      </c>
      <c r="Y596" t="n">
        <v>1</v>
      </c>
      <c r="Z596" t="n">
        <v>10</v>
      </c>
    </row>
    <row r="597">
      <c r="A597" t="n">
        <v>7</v>
      </c>
      <c r="B597" t="n">
        <v>50</v>
      </c>
      <c r="C597" t="inlineStr">
        <is>
          <t xml:space="preserve">CONCLUIDO	</t>
        </is>
      </c>
      <c r="D597" t="n">
        <v>9.4169</v>
      </c>
      <c r="E597" t="n">
        <v>10.62</v>
      </c>
      <c r="F597" t="n">
        <v>8.18</v>
      </c>
      <c r="G597" t="n">
        <v>27.28</v>
      </c>
      <c r="H597" t="n">
        <v>0.44</v>
      </c>
      <c r="I597" t="n">
        <v>18</v>
      </c>
      <c r="J597" t="n">
        <v>109.64</v>
      </c>
      <c r="K597" t="n">
        <v>41.65</v>
      </c>
      <c r="L597" t="n">
        <v>2.75</v>
      </c>
      <c r="M597" t="n">
        <v>16</v>
      </c>
      <c r="N597" t="n">
        <v>15.24</v>
      </c>
      <c r="O597" t="n">
        <v>13755.95</v>
      </c>
      <c r="P597" t="n">
        <v>64.41</v>
      </c>
      <c r="Q597" t="n">
        <v>596.63</v>
      </c>
      <c r="R597" t="n">
        <v>37.82</v>
      </c>
      <c r="S597" t="n">
        <v>26.8</v>
      </c>
      <c r="T597" t="n">
        <v>5509.12</v>
      </c>
      <c r="U597" t="n">
        <v>0.71</v>
      </c>
      <c r="V597" t="n">
        <v>0.9399999999999999</v>
      </c>
      <c r="W597" t="n">
        <v>0.13</v>
      </c>
      <c r="X597" t="n">
        <v>0.33</v>
      </c>
      <c r="Y597" t="n">
        <v>1</v>
      </c>
      <c r="Z597" t="n">
        <v>10</v>
      </c>
    </row>
    <row r="598">
      <c r="A598" t="n">
        <v>8</v>
      </c>
      <c r="B598" t="n">
        <v>50</v>
      </c>
      <c r="C598" t="inlineStr">
        <is>
          <t xml:space="preserve">CONCLUIDO	</t>
        </is>
      </c>
      <c r="D598" t="n">
        <v>9.471399999999999</v>
      </c>
      <c r="E598" t="n">
        <v>10.56</v>
      </c>
      <c r="F598" t="n">
        <v>8.17</v>
      </c>
      <c r="G598" t="n">
        <v>30.62</v>
      </c>
      <c r="H598" t="n">
        <v>0.48</v>
      </c>
      <c r="I598" t="n">
        <v>16</v>
      </c>
      <c r="J598" t="n">
        <v>109.96</v>
      </c>
      <c r="K598" t="n">
        <v>41.65</v>
      </c>
      <c r="L598" t="n">
        <v>3</v>
      </c>
      <c r="M598" t="n">
        <v>14</v>
      </c>
      <c r="N598" t="n">
        <v>15.31</v>
      </c>
      <c r="O598" t="n">
        <v>13795.21</v>
      </c>
      <c r="P598" t="n">
        <v>62.7</v>
      </c>
      <c r="Q598" t="n">
        <v>596.64</v>
      </c>
      <c r="R598" t="n">
        <v>37.03</v>
      </c>
      <c r="S598" t="n">
        <v>26.8</v>
      </c>
      <c r="T598" t="n">
        <v>5123.01</v>
      </c>
      <c r="U598" t="n">
        <v>0.72</v>
      </c>
      <c r="V598" t="n">
        <v>0.9399999999999999</v>
      </c>
      <c r="W598" t="n">
        <v>0.13</v>
      </c>
      <c r="X598" t="n">
        <v>0.31</v>
      </c>
      <c r="Y598" t="n">
        <v>1</v>
      </c>
      <c r="Z598" t="n">
        <v>10</v>
      </c>
    </row>
    <row r="599">
      <c r="A599" t="n">
        <v>9</v>
      </c>
      <c r="B599" t="n">
        <v>50</v>
      </c>
      <c r="C599" t="inlineStr">
        <is>
          <t xml:space="preserve">CONCLUIDO	</t>
        </is>
      </c>
      <c r="D599" t="n">
        <v>9.515000000000001</v>
      </c>
      <c r="E599" t="n">
        <v>10.51</v>
      </c>
      <c r="F599" t="n">
        <v>8.140000000000001</v>
      </c>
      <c r="G599" t="n">
        <v>32.56</v>
      </c>
      <c r="H599" t="n">
        <v>0.52</v>
      </c>
      <c r="I599" t="n">
        <v>15</v>
      </c>
      <c r="J599" t="n">
        <v>110.27</v>
      </c>
      <c r="K599" t="n">
        <v>41.65</v>
      </c>
      <c r="L599" t="n">
        <v>3.25</v>
      </c>
      <c r="M599" t="n">
        <v>12</v>
      </c>
      <c r="N599" t="n">
        <v>15.37</v>
      </c>
      <c r="O599" t="n">
        <v>13834.5</v>
      </c>
      <c r="P599" t="n">
        <v>61.35</v>
      </c>
      <c r="Q599" t="n">
        <v>596.61</v>
      </c>
      <c r="R599" t="n">
        <v>36.17</v>
      </c>
      <c r="S599" t="n">
        <v>26.8</v>
      </c>
      <c r="T599" t="n">
        <v>4698.72</v>
      </c>
      <c r="U599" t="n">
        <v>0.74</v>
      </c>
      <c r="V599" t="n">
        <v>0.9399999999999999</v>
      </c>
      <c r="W599" t="n">
        <v>0.14</v>
      </c>
      <c r="X599" t="n">
        <v>0.29</v>
      </c>
      <c r="Y599" t="n">
        <v>1</v>
      </c>
      <c r="Z599" t="n">
        <v>10</v>
      </c>
    </row>
    <row r="600">
      <c r="A600" t="n">
        <v>10</v>
      </c>
      <c r="B600" t="n">
        <v>50</v>
      </c>
      <c r="C600" t="inlineStr">
        <is>
          <t xml:space="preserve">CONCLUIDO	</t>
        </is>
      </c>
      <c r="D600" t="n">
        <v>9.5402</v>
      </c>
      <c r="E600" t="n">
        <v>10.48</v>
      </c>
      <c r="F600" t="n">
        <v>8.130000000000001</v>
      </c>
      <c r="G600" t="n">
        <v>34.86</v>
      </c>
      <c r="H600" t="n">
        <v>0.5600000000000001</v>
      </c>
      <c r="I600" t="n">
        <v>14</v>
      </c>
      <c r="J600" t="n">
        <v>110.59</v>
      </c>
      <c r="K600" t="n">
        <v>41.65</v>
      </c>
      <c r="L600" t="n">
        <v>3.5</v>
      </c>
      <c r="M600" t="n">
        <v>7</v>
      </c>
      <c r="N600" t="n">
        <v>15.44</v>
      </c>
      <c r="O600" t="n">
        <v>13873.81</v>
      </c>
      <c r="P600" t="n">
        <v>59.63</v>
      </c>
      <c r="Q600" t="n">
        <v>596.66</v>
      </c>
      <c r="R600" t="n">
        <v>35.87</v>
      </c>
      <c r="S600" t="n">
        <v>26.8</v>
      </c>
      <c r="T600" t="n">
        <v>4555.32</v>
      </c>
      <c r="U600" t="n">
        <v>0.75</v>
      </c>
      <c r="V600" t="n">
        <v>0.9399999999999999</v>
      </c>
      <c r="W600" t="n">
        <v>0.14</v>
      </c>
      <c r="X600" t="n">
        <v>0.28</v>
      </c>
      <c r="Y600" t="n">
        <v>1</v>
      </c>
      <c r="Z600" t="n">
        <v>10</v>
      </c>
    </row>
    <row r="601">
      <c r="A601" t="n">
        <v>11</v>
      </c>
      <c r="B601" t="n">
        <v>50</v>
      </c>
      <c r="C601" t="inlineStr">
        <is>
          <t xml:space="preserve">CONCLUIDO	</t>
        </is>
      </c>
      <c r="D601" t="n">
        <v>9.595599999999999</v>
      </c>
      <c r="E601" t="n">
        <v>10.42</v>
      </c>
      <c r="F601" t="n">
        <v>8.1</v>
      </c>
      <c r="G601" t="n">
        <v>37.37</v>
      </c>
      <c r="H601" t="n">
        <v>0.6</v>
      </c>
      <c r="I601" t="n">
        <v>13</v>
      </c>
      <c r="J601" t="n">
        <v>110.91</v>
      </c>
      <c r="K601" t="n">
        <v>41.65</v>
      </c>
      <c r="L601" t="n">
        <v>3.75</v>
      </c>
      <c r="M601" t="n">
        <v>0</v>
      </c>
      <c r="N601" t="n">
        <v>15.51</v>
      </c>
      <c r="O601" t="n">
        <v>13913.15</v>
      </c>
      <c r="P601" t="n">
        <v>58.7</v>
      </c>
      <c r="Q601" t="n">
        <v>596.63</v>
      </c>
      <c r="R601" t="n">
        <v>34.31</v>
      </c>
      <c r="S601" t="n">
        <v>26.8</v>
      </c>
      <c r="T601" t="n">
        <v>3779.92</v>
      </c>
      <c r="U601" t="n">
        <v>0.78</v>
      </c>
      <c r="V601" t="n">
        <v>0.95</v>
      </c>
      <c r="W601" t="n">
        <v>0.14</v>
      </c>
      <c r="X601" t="n">
        <v>0.24</v>
      </c>
      <c r="Y601" t="n">
        <v>1</v>
      </c>
      <c r="Z601" t="n">
        <v>10</v>
      </c>
    </row>
    <row r="602">
      <c r="A602" t="n">
        <v>0</v>
      </c>
      <c r="B602" t="n">
        <v>25</v>
      </c>
      <c r="C602" t="inlineStr">
        <is>
          <t xml:space="preserve">CONCLUIDO	</t>
        </is>
      </c>
      <c r="D602" t="n">
        <v>9.299200000000001</v>
      </c>
      <c r="E602" t="n">
        <v>10.75</v>
      </c>
      <c r="F602" t="n">
        <v>8.470000000000001</v>
      </c>
      <c r="G602" t="n">
        <v>14.52</v>
      </c>
      <c r="H602" t="n">
        <v>0.28</v>
      </c>
      <c r="I602" t="n">
        <v>35</v>
      </c>
      <c r="J602" t="n">
        <v>61.76</v>
      </c>
      <c r="K602" t="n">
        <v>28.92</v>
      </c>
      <c r="L602" t="n">
        <v>1</v>
      </c>
      <c r="M602" t="n">
        <v>33</v>
      </c>
      <c r="N602" t="n">
        <v>6.84</v>
      </c>
      <c r="O602" t="n">
        <v>7851.41</v>
      </c>
      <c r="P602" t="n">
        <v>47.12</v>
      </c>
      <c r="Q602" t="n">
        <v>596.7</v>
      </c>
      <c r="R602" t="n">
        <v>46.9</v>
      </c>
      <c r="S602" t="n">
        <v>26.8</v>
      </c>
      <c r="T602" t="n">
        <v>9964.4</v>
      </c>
      <c r="U602" t="n">
        <v>0.57</v>
      </c>
      <c r="V602" t="n">
        <v>0.91</v>
      </c>
      <c r="W602" t="n">
        <v>0.14</v>
      </c>
      <c r="X602" t="n">
        <v>0.62</v>
      </c>
      <c r="Y602" t="n">
        <v>1</v>
      </c>
      <c r="Z602" t="n">
        <v>10</v>
      </c>
    </row>
    <row r="603">
      <c r="A603" t="n">
        <v>1</v>
      </c>
      <c r="B603" t="n">
        <v>25</v>
      </c>
      <c r="C603" t="inlineStr">
        <is>
          <t xml:space="preserve">CONCLUIDO	</t>
        </is>
      </c>
      <c r="D603" t="n">
        <v>9.469200000000001</v>
      </c>
      <c r="E603" t="n">
        <v>10.56</v>
      </c>
      <c r="F603" t="n">
        <v>8.390000000000001</v>
      </c>
      <c r="G603" t="n">
        <v>18.64</v>
      </c>
      <c r="H603" t="n">
        <v>0.35</v>
      </c>
      <c r="I603" t="n">
        <v>27</v>
      </c>
      <c r="J603" t="n">
        <v>62.05</v>
      </c>
      <c r="K603" t="n">
        <v>28.92</v>
      </c>
      <c r="L603" t="n">
        <v>1.25</v>
      </c>
      <c r="M603" t="n">
        <v>17</v>
      </c>
      <c r="N603" t="n">
        <v>6.88</v>
      </c>
      <c r="O603" t="n">
        <v>7887.12</v>
      </c>
      <c r="P603" t="n">
        <v>44.38</v>
      </c>
      <c r="Q603" t="n">
        <v>596.67</v>
      </c>
      <c r="R603" t="n">
        <v>43.67</v>
      </c>
      <c r="S603" t="n">
        <v>26.8</v>
      </c>
      <c r="T603" t="n">
        <v>8387.879999999999</v>
      </c>
      <c r="U603" t="n">
        <v>0.61</v>
      </c>
      <c r="V603" t="n">
        <v>0.91</v>
      </c>
      <c r="W603" t="n">
        <v>0.16</v>
      </c>
      <c r="X603" t="n">
        <v>0.54</v>
      </c>
      <c r="Y603" t="n">
        <v>1</v>
      </c>
      <c r="Z603" t="n">
        <v>10</v>
      </c>
    </row>
    <row r="604">
      <c r="A604" t="n">
        <v>2</v>
      </c>
      <c r="B604" t="n">
        <v>25</v>
      </c>
      <c r="C604" t="inlineStr">
        <is>
          <t xml:space="preserve">CONCLUIDO	</t>
        </is>
      </c>
      <c r="D604" t="n">
        <v>9.5261</v>
      </c>
      <c r="E604" t="n">
        <v>10.5</v>
      </c>
      <c r="F604" t="n">
        <v>8.35</v>
      </c>
      <c r="G604" t="n">
        <v>20.05</v>
      </c>
      <c r="H604" t="n">
        <v>0.42</v>
      </c>
      <c r="I604" t="n">
        <v>25</v>
      </c>
      <c r="J604" t="n">
        <v>62.34</v>
      </c>
      <c r="K604" t="n">
        <v>28.92</v>
      </c>
      <c r="L604" t="n">
        <v>1.5</v>
      </c>
      <c r="M604" t="n">
        <v>0</v>
      </c>
      <c r="N604" t="n">
        <v>6.92</v>
      </c>
      <c r="O604" t="n">
        <v>7922.85</v>
      </c>
      <c r="P604" t="n">
        <v>43.5</v>
      </c>
      <c r="Q604" t="n">
        <v>596.64</v>
      </c>
      <c r="R604" t="n">
        <v>41.95</v>
      </c>
      <c r="S604" t="n">
        <v>26.8</v>
      </c>
      <c r="T604" t="n">
        <v>7536.32</v>
      </c>
      <c r="U604" t="n">
        <v>0.64</v>
      </c>
      <c r="V604" t="n">
        <v>0.92</v>
      </c>
      <c r="W604" t="n">
        <v>0.18</v>
      </c>
      <c r="X604" t="n">
        <v>0.5</v>
      </c>
      <c r="Y604" t="n">
        <v>1</v>
      </c>
      <c r="Z604" t="n">
        <v>10</v>
      </c>
    </row>
    <row r="605">
      <c r="A605" t="n">
        <v>0</v>
      </c>
      <c r="B605" t="n">
        <v>85</v>
      </c>
      <c r="C605" t="inlineStr">
        <is>
          <t xml:space="preserve">CONCLUIDO	</t>
        </is>
      </c>
      <c r="D605" t="n">
        <v>6.6953</v>
      </c>
      <c r="E605" t="n">
        <v>14.94</v>
      </c>
      <c r="F605" t="n">
        <v>9.619999999999999</v>
      </c>
      <c r="G605" t="n">
        <v>6.63</v>
      </c>
      <c r="H605" t="n">
        <v>0.11</v>
      </c>
      <c r="I605" t="n">
        <v>87</v>
      </c>
      <c r="J605" t="n">
        <v>167.88</v>
      </c>
      <c r="K605" t="n">
        <v>51.39</v>
      </c>
      <c r="L605" t="n">
        <v>1</v>
      </c>
      <c r="M605" t="n">
        <v>85</v>
      </c>
      <c r="N605" t="n">
        <v>30.49</v>
      </c>
      <c r="O605" t="n">
        <v>20939.59</v>
      </c>
      <c r="P605" t="n">
        <v>119.39</v>
      </c>
      <c r="Q605" t="n">
        <v>596.87</v>
      </c>
      <c r="R605" t="n">
        <v>82.31</v>
      </c>
      <c r="S605" t="n">
        <v>26.8</v>
      </c>
      <c r="T605" t="n">
        <v>27408.33</v>
      </c>
      <c r="U605" t="n">
        <v>0.33</v>
      </c>
      <c r="V605" t="n">
        <v>0.8</v>
      </c>
      <c r="W605" t="n">
        <v>0.24</v>
      </c>
      <c r="X605" t="n">
        <v>1.76</v>
      </c>
      <c r="Y605" t="n">
        <v>1</v>
      </c>
      <c r="Z605" t="n">
        <v>10</v>
      </c>
    </row>
    <row r="606">
      <c r="A606" t="n">
        <v>1</v>
      </c>
      <c r="B606" t="n">
        <v>85</v>
      </c>
      <c r="C606" t="inlineStr">
        <is>
          <t xml:space="preserve">CONCLUIDO	</t>
        </is>
      </c>
      <c r="D606" t="n">
        <v>7.2636</v>
      </c>
      <c r="E606" t="n">
        <v>13.77</v>
      </c>
      <c r="F606" t="n">
        <v>9.16</v>
      </c>
      <c r="G606" t="n">
        <v>8.33</v>
      </c>
      <c r="H606" t="n">
        <v>0.13</v>
      </c>
      <c r="I606" t="n">
        <v>66</v>
      </c>
      <c r="J606" t="n">
        <v>168.25</v>
      </c>
      <c r="K606" t="n">
        <v>51.39</v>
      </c>
      <c r="L606" t="n">
        <v>1.25</v>
      </c>
      <c r="M606" t="n">
        <v>64</v>
      </c>
      <c r="N606" t="n">
        <v>30.6</v>
      </c>
      <c r="O606" t="n">
        <v>20984.25</v>
      </c>
      <c r="P606" t="n">
        <v>112.91</v>
      </c>
      <c r="Q606" t="n">
        <v>596.78</v>
      </c>
      <c r="R606" t="n">
        <v>67.84999999999999</v>
      </c>
      <c r="S606" t="n">
        <v>26.8</v>
      </c>
      <c r="T606" t="n">
        <v>20283.83</v>
      </c>
      <c r="U606" t="n">
        <v>0.39</v>
      </c>
      <c r="V606" t="n">
        <v>0.84</v>
      </c>
      <c r="W606" t="n">
        <v>0.21</v>
      </c>
      <c r="X606" t="n">
        <v>1.3</v>
      </c>
      <c r="Y606" t="n">
        <v>1</v>
      </c>
      <c r="Z606" t="n">
        <v>10</v>
      </c>
    </row>
    <row r="607">
      <c r="A607" t="n">
        <v>2</v>
      </c>
      <c r="B607" t="n">
        <v>85</v>
      </c>
      <c r="C607" t="inlineStr">
        <is>
          <t xml:space="preserve">CONCLUIDO	</t>
        </is>
      </c>
      <c r="D607" t="n">
        <v>7.6589</v>
      </c>
      <c r="E607" t="n">
        <v>13.06</v>
      </c>
      <c r="F607" t="n">
        <v>8.890000000000001</v>
      </c>
      <c r="G607" t="n">
        <v>10.06</v>
      </c>
      <c r="H607" t="n">
        <v>0.16</v>
      </c>
      <c r="I607" t="n">
        <v>53</v>
      </c>
      <c r="J607" t="n">
        <v>168.61</v>
      </c>
      <c r="K607" t="n">
        <v>51.39</v>
      </c>
      <c r="L607" t="n">
        <v>1.5</v>
      </c>
      <c r="M607" t="n">
        <v>51</v>
      </c>
      <c r="N607" t="n">
        <v>30.71</v>
      </c>
      <c r="O607" t="n">
        <v>21028.94</v>
      </c>
      <c r="P607" t="n">
        <v>108.8</v>
      </c>
      <c r="Q607" t="n">
        <v>596.67</v>
      </c>
      <c r="R607" t="n">
        <v>59.48</v>
      </c>
      <c r="S607" t="n">
        <v>26.8</v>
      </c>
      <c r="T607" t="n">
        <v>16163.53</v>
      </c>
      <c r="U607" t="n">
        <v>0.45</v>
      </c>
      <c r="V607" t="n">
        <v>0.86</v>
      </c>
      <c r="W607" t="n">
        <v>0.19</v>
      </c>
      <c r="X607" t="n">
        <v>1.03</v>
      </c>
      <c r="Y607" t="n">
        <v>1</v>
      </c>
      <c r="Z607" t="n">
        <v>10</v>
      </c>
    </row>
    <row r="608">
      <c r="A608" t="n">
        <v>3</v>
      </c>
      <c r="B608" t="n">
        <v>85</v>
      </c>
      <c r="C608" t="inlineStr">
        <is>
          <t xml:space="preserve">CONCLUIDO	</t>
        </is>
      </c>
      <c r="D608" t="n">
        <v>7.9208</v>
      </c>
      <c r="E608" t="n">
        <v>12.62</v>
      </c>
      <c r="F608" t="n">
        <v>8.73</v>
      </c>
      <c r="G608" t="n">
        <v>11.64</v>
      </c>
      <c r="H608" t="n">
        <v>0.18</v>
      </c>
      <c r="I608" t="n">
        <v>45</v>
      </c>
      <c r="J608" t="n">
        <v>168.97</v>
      </c>
      <c r="K608" t="n">
        <v>51.39</v>
      </c>
      <c r="L608" t="n">
        <v>1.75</v>
      </c>
      <c r="M608" t="n">
        <v>43</v>
      </c>
      <c r="N608" t="n">
        <v>30.83</v>
      </c>
      <c r="O608" t="n">
        <v>21073.68</v>
      </c>
      <c r="P608" t="n">
        <v>106.09</v>
      </c>
      <c r="Q608" t="n">
        <v>596.65</v>
      </c>
      <c r="R608" t="n">
        <v>54.5</v>
      </c>
      <c r="S608" t="n">
        <v>26.8</v>
      </c>
      <c r="T608" t="n">
        <v>13714.44</v>
      </c>
      <c r="U608" t="n">
        <v>0.49</v>
      </c>
      <c r="V608" t="n">
        <v>0.88</v>
      </c>
      <c r="W608" t="n">
        <v>0.18</v>
      </c>
      <c r="X608" t="n">
        <v>0.87</v>
      </c>
      <c r="Y608" t="n">
        <v>1</v>
      </c>
      <c r="Z608" t="n">
        <v>10</v>
      </c>
    </row>
    <row r="609">
      <c r="A609" t="n">
        <v>4</v>
      </c>
      <c r="B609" t="n">
        <v>85</v>
      </c>
      <c r="C609" t="inlineStr">
        <is>
          <t xml:space="preserve">CONCLUIDO	</t>
        </is>
      </c>
      <c r="D609" t="n">
        <v>8.1943</v>
      </c>
      <c r="E609" t="n">
        <v>12.2</v>
      </c>
      <c r="F609" t="n">
        <v>8.539999999999999</v>
      </c>
      <c r="G609" t="n">
        <v>13.49</v>
      </c>
      <c r="H609" t="n">
        <v>0.21</v>
      </c>
      <c r="I609" t="n">
        <v>38</v>
      </c>
      <c r="J609" t="n">
        <v>169.33</v>
      </c>
      <c r="K609" t="n">
        <v>51.39</v>
      </c>
      <c r="L609" t="n">
        <v>2</v>
      </c>
      <c r="M609" t="n">
        <v>36</v>
      </c>
      <c r="N609" t="n">
        <v>30.94</v>
      </c>
      <c r="O609" t="n">
        <v>21118.46</v>
      </c>
      <c r="P609" t="n">
        <v>103.06</v>
      </c>
      <c r="Q609" t="n">
        <v>596.62</v>
      </c>
      <c r="R609" t="n">
        <v>48.44</v>
      </c>
      <c r="S609" t="n">
        <v>26.8</v>
      </c>
      <c r="T609" t="n">
        <v>10719.46</v>
      </c>
      <c r="U609" t="n">
        <v>0.55</v>
      </c>
      <c r="V609" t="n">
        <v>0.9</v>
      </c>
      <c r="W609" t="n">
        <v>0.17</v>
      </c>
      <c r="X609" t="n">
        <v>0.6899999999999999</v>
      </c>
      <c r="Y609" t="n">
        <v>1</v>
      </c>
      <c r="Z609" t="n">
        <v>10</v>
      </c>
    </row>
    <row r="610">
      <c r="A610" t="n">
        <v>5</v>
      </c>
      <c r="B610" t="n">
        <v>85</v>
      </c>
      <c r="C610" t="inlineStr">
        <is>
          <t xml:space="preserve">CONCLUIDO	</t>
        </is>
      </c>
      <c r="D610" t="n">
        <v>8.161199999999999</v>
      </c>
      <c r="E610" t="n">
        <v>12.25</v>
      </c>
      <c r="F610" t="n">
        <v>8.69</v>
      </c>
      <c r="G610" t="n">
        <v>14.9</v>
      </c>
      <c r="H610" t="n">
        <v>0.24</v>
      </c>
      <c r="I610" t="n">
        <v>35</v>
      </c>
      <c r="J610" t="n">
        <v>169.7</v>
      </c>
      <c r="K610" t="n">
        <v>51.39</v>
      </c>
      <c r="L610" t="n">
        <v>2.25</v>
      </c>
      <c r="M610" t="n">
        <v>33</v>
      </c>
      <c r="N610" t="n">
        <v>31.05</v>
      </c>
      <c r="O610" t="n">
        <v>21163.27</v>
      </c>
      <c r="P610" t="n">
        <v>104.38</v>
      </c>
      <c r="Q610" t="n">
        <v>596.67</v>
      </c>
      <c r="R610" t="n">
        <v>55.01</v>
      </c>
      <c r="S610" t="n">
        <v>26.8</v>
      </c>
      <c r="T610" t="n">
        <v>14016.24</v>
      </c>
      <c r="U610" t="n">
        <v>0.49</v>
      </c>
      <c r="V610" t="n">
        <v>0.88</v>
      </c>
      <c r="W610" t="n">
        <v>0.14</v>
      </c>
      <c r="X610" t="n">
        <v>0.84</v>
      </c>
      <c r="Y610" t="n">
        <v>1</v>
      </c>
      <c r="Z610" t="n">
        <v>10</v>
      </c>
    </row>
    <row r="611">
      <c r="A611" t="n">
        <v>6</v>
      </c>
      <c r="B611" t="n">
        <v>85</v>
      </c>
      <c r="C611" t="inlineStr">
        <is>
          <t xml:space="preserve">CONCLUIDO	</t>
        </is>
      </c>
      <c r="D611" t="n">
        <v>8.4382</v>
      </c>
      <c r="E611" t="n">
        <v>11.85</v>
      </c>
      <c r="F611" t="n">
        <v>8.460000000000001</v>
      </c>
      <c r="G611" t="n">
        <v>16.92</v>
      </c>
      <c r="H611" t="n">
        <v>0.26</v>
      </c>
      <c r="I611" t="n">
        <v>30</v>
      </c>
      <c r="J611" t="n">
        <v>170.06</v>
      </c>
      <c r="K611" t="n">
        <v>51.39</v>
      </c>
      <c r="L611" t="n">
        <v>2.5</v>
      </c>
      <c r="M611" t="n">
        <v>28</v>
      </c>
      <c r="N611" t="n">
        <v>31.17</v>
      </c>
      <c r="O611" t="n">
        <v>21208.12</v>
      </c>
      <c r="P611" t="n">
        <v>100.61</v>
      </c>
      <c r="Q611" t="n">
        <v>596.6900000000001</v>
      </c>
      <c r="R611" t="n">
        <v>46.33</v>
      </c>
      <c r="S611" t="n">
        <v>26.8</v>
      </c>
      <c r="T611" t="n">
        <v>9704.91</v>
      </c>
      <c r="U611" t="n">
        <v>0.58</v>
      </c>
      <c r="V611" t="n">
        <v>0.91</v>
      </c>
      <c r="W611" t="n">
        <v>0.16</v>
      </c>
      <c r="X611" t="n">
        <v>0.61</v>
      </c>
      <c r="Y611" t="n">
        <v>1</v>
      </c>
      <c r="Z611" t="n">
        <v>10</v>
      </c>
    </row>
    <row r="612">
      <c r="A612" t="n">
        <v>7</v>
      </c>
      <c r="B612" t="n">
        <v>85</v>
      </c>
      <c r="C612" t="inlineStr">
        <is>
          <t xml:space="preserve">CONCLUIDO	</t>
        </is>
      </c>
      <c r="D612" t="n">
        <v>8.5663</v>
      </c>
      <c r="E612" t="n">
        <v>11.67</v>
      </c>
      <c r="F612" t="n">
        <v>8.390000000000001</v>
      </c>
      <c r="G612" t="n">
        <v>18.64</v>
      </c>
      <c r="H612" t="n">
        <v>0.29</v>
      </c>
      <c r="I612" t="n">
        <v>27</v>
      </c>
      <c r="J612" t="n">
        <v>170.42</v>
      </c>
      <c r="K612" t="n">
        <v>51.39</v>
      </c>
      <c r="L612" t="n">
        <v>2.75</v>
      </c>
      <c r="M612" t="n">
        <v>25</v>
      </c>
      <c r="N612" t="n">
        <v>31.28</v>
      </c>
      <c r="O612" t="n">
        <v>21253.01</v>
      </c>
      <c r="P612" t="n">
        <v>99.12</v>
      </c>
      <c r="Q612" t="n">
        <v>596.6900000000001</v>
      </c>
      <c r="R612" t="n">
        <v>43.8</v>
      </c>
      <c r="S612" t="n">
        <v>26.8</v>
      </c>
      <c r="T612" t="n">
        <v>8450.780000000001</v>
      </c>
      <c r="U612" t="n">
        <v>0.61</v>
      </c>
      <c r="V612" t="n">
        <v>0.92</v>
      </c>
      <c r="W612" t="n">
        <v>0.15</v>
      </c>
      <c r="X612" t="n">
        <v>0.53</v>
      </c>
      <c r="Y612" t="n">
        <v>1</v>
      </c>
      <c r="Z612" t="n">
        <v>10</v>
      </c>
    </row>
    <row r="613">
      <c r="A613" t="n">
        <v>8</v>
      </c>
      <c r="B613" t="n">
        <v>85</v>
      </c>
      <c r="C613" t="inlineStr">
        <is>
          <t xml:space="preserve">CONCLUIDO	</t>
        </is>
      </c>
      <c r="D613" t="n">
        <v>8.649100000000001</v>
      </c>
      <c r="E613" t="n">
        <v>11.56</v>
      </c>
      <c r="F613" t="n">
        <v>8.34</v>
      </c>
      <c r="G613" t="n">
        <v>20.02</v>
      </c>
      <c r="H613" t="n">
        <v>0.31</v>
      </c>
      <c r="I613" t="n">
        <v>25</v>
      </c>
      <c r="J613" t="n">
        <v>170.79</v>
      </c>
      <c r="K613" t="n">
        <v>51.39</v>
      </c>
      <c r="L613" t="n">
        <v>3</v>
      </c>
      <c r="M613" t="n">
        <v>23</v>
      </c>
      <c r="N613" t="n">
        <v>31.4</v>
      </c>
      <c r="O613" t="n">
        <v>21297.94</v>
      </c>
      <c r="P613" t="n">
        <v>97.90000000000001</v>
      </c>
      <c r="Q613" t="n">
        <v>596.76</v>
      </c>
      <c r="R613" t="n">
        <v>42.52</v>
      </c>
      <c r="S613" t="n">
        <v>26.8</v>
      </c>
      <c r="T613" t="n">
        <v>7820.85</v>
      </c>
      <c r="U613" t="n">
        <v>0.63</v>
      </c>
      <c r="V613" t="n">
        <v>0.92</v>
      </c>
      <c r="W613" t="n">
        <v>0.15</v>
      </c>
      <c r="X613" t="n">
        <v>0.49</v>
      </c>
      <c r="Y613" t="n">
        <v>1</v>
      </c>
      <c r="Z613" t="n">
        <v>10</v>
      </c>
    </row>
    <row r="614">
      <c r="A614" t="n">
        <v>9</v>
      </c>
      <c r="B614" t="n">
        <v>85</v>
      </c>
      <c r="C614" t="inlineStr">
        <is>
          <t xml:space="preserve">CONCLUIDO	</t>
        </is>
      </c>
      <c r="D614" t="n">
        <v>8.7357</v>
      </c>
      <c r="E614" t="n">
        <v>11.45</v>
      </c>
      <c r="F614" t="n">
        <v>8.300000000000001</v>
      </c>
      <c r="G614" t="n">
        <v>21.64</v>
      </c>
      <c r="H614" t="n">
        <v>0.34</v>
      </c>
      <c r="I614" t="n">
        <v>23</v>
      </c>
      <c r="J614" t="n">
        <v>171.15</v>
      </c>
      <c r="K614" t="n">
        <v>51.39</v>
      </c>
      <c r="L614" t="n">
        <v>3.25</v>
      </c>
      <c r="M614" t="n">
        <v>21</v>
      </c>
      <c r="N614" t="n">
        <v>31.51</v>
      </c>
      <c r="O614" t="n">
        <v>21342.91</v>
      </c>
      <c r="P614" t="n">
        <v>96.31999999999999</v>
      </c>
      <c r="Q614" t="n">
        <v>596.62</v>
      </c>
      <c r="R614" t="n">
        <v>41.17</v>
      </c>
      <c r="S614" t="n">
        <v>26.8</v>
      </c>
      <c r="T614" t="n">
        <v>7158.31</v>
      </c>
      <c r="U614" t="n">
        <v>0.65</v>
      </c>
      <c r="V614" t="n">
        <v>0.93</v>
      </c>
      <c r="W614" t="n">
        <v>0.14</v>
      </c>
      <c r="X614" t="n">
        <v>0.44</v>
      </c>
      <c r="Y614" t="n">
        <v>1</v>
      </c>
      <c r="Z614" t="n">
        <v>10</v>
      </c>
    </row>
    <row r="615">
      <c r="A615" t="n">
        <v>10</v>
      </c>
      <c r="B615" t="n">
        <v>85</v>
      </c>
      <c r="C615" t="inlineStr">
        <is>
          <t xml:space="preserve">CONCLUIDO	</t>
        </is>
      </c>
      <c r="D615" t="n">
        <v>8.819599999999999</v>
      </c>
      <c r="E615" t="n">
        <v>11.34</v>
      </c>
      <c r="F615" t="n">
        <v>8.25</v>
      </c>
      <c r="G615" t="n">
        <v>23.58</v>
      </c>
      <c r="H615" t="n">
        <v>0.36</v>
      </c>
      <c r="I615" t="n">
        <v>21</v>
      </c>
      <c r="J615" t="n">
        <v>171.52</v>
      </c>
      <c r="K615" t="n">
        <v>51.39</v>
      </c>
      <c r="L615" t="n">
        <v>3.5</v>
      </c>
      <c r="M615" t="n">
        <v>19</v>
      </c>
      <c r="N615" t="n">
        <v>31.63</v>
      </c>
      <c r="O615" t="n">
        <v>21387.92</v>
      </c>
      <c r="P615" t="n">
        <v>95.13</v>
      </c>
      <c r="Q615" t="n">
        <v>596.63</v>
      </c>
      <c r="R615" t="n">
        <v>39.67</v>
      </c>
      <c r="S615" t="n">
        <v>26.8</v>
      </c>
      <c r="T615" t="n">
        <v>6418.84</v>
      </c>
      <c r="U615" t="n">
        <v>0.68</v>
      </c>
      <c r="V615" t="n">
        <v>0.93</v>
      </c>
      <c r="W615" t="n">
        <v>0.14</v>
      </c>
      <c r="X615" t="n">
        <v>0.4</v>
      </c>
      <c r="Y615" t="n">
        <v>1</v>
      </c>
      <c r="Z615" t="n">
        <v>10</v>
      </c>
    </row>
    <row r="616">
      <c r="A616" t="n">
        <v>11</v>
      </c>
      <c r="B616" t="n">
        <v>85</v>
      </c>
      <c r="C616" t="inlineStr">
        <is>
          <t xml:space="preserve">CONCLUIDO	</t>
        </is>
      </c>
      <c r="D616" t="n">
        <v>8.9191</v>
      </c>
      <c r="E616" t="n">
        <v>11.21</v>
      </c>
      <c r="F616" t="n">
        <v>8.199999999999999</v>
      </c>
      <c r="G616" t="n">
        <v>25.88</v>
      </c>
      <c r="H616" t="n">
        <v>0.39</v>
      </c>
      <c r="I616" t="n">
        <v>19</v>
      </c>
      <c r="J616" t="n">
        <v>171.88</v>
      </c>
      <c r="K616" t="n">
        <v>51.39</v>
      </c>
      <c r="L616" t="n">
        <v>3.75</v>
      </c>
      <c r="M616" t="n">
        <v>17</v>
      </c>
      <c r="N616" t="n">
        <v>31.74</v>
      </c>
      <c r="O616" t="n">
        <v>21432.96</v>
      </c>
      <c r="P616" t="n">
        <v>93.73</v>
      </c>
      <c r="Q616" t="n">
        <v>596.65</v>
      </c>
      <c r="R616" t="n">
        <v>37.74</v>
      </c>
      <c r="S616" t="n">
        <v>26.8</v>
      </c>
      <c r="T616" t="n">
        <v>5464.09</v>
      </c>
      <c r="U616" t="n">
        <v>0.71</v>
      </c>
      <c r="V616" t="n">
        <v>0.9399999999999999</v>
      </c>
      <c r="W616" t="n">
        <v>0.14</v>
      </c>
      <c r="X616" t="n">
        <v>0.34</v>
      </c>
      <c r="Y616" t="n">
        <v>1</v>
      </c>
      <c r="Z616" t="n">
        <v>10</v>
      </c>
    </row>
    <row r="617">
      <c r="A617" t="n">
        <v>12</v>
      </c>
      <c r="B617" t="n">
        <v>85</v>
      </c>
      <c r="C617" t="inlineStr">
        <is>
          <t xml:space="preserve">CONCLUIDO	</t>
        </is>
      </c>
      <c r="D617" t="n">
        <v>8.928100000000001</v>
      </c>
      <c r="E617" t="n">
        <v>11.2</v>
      </c>
      <c r="F617" t="n">
        <v>8.220000000000001</v>
      </c>
      <c r="G617" t="n">
        <v>27.39</v>
      </c>
      <c r="H617" t="n">
        <v>0.41</v>
      </c>
      <c r="I617" t="n">
        <v>18</v>
      </c>
      <c r="J617" t="n">
        <v>172.25</v>
      </c>
      <c r="K617" t="n">
        <v>51.39</v>
      </c>
      <c r="L617" t="n">
        <v>4</v>
      </c>
      <c r="M617" t="n">
        <v>16</v>
      </c>
      <c r="N617" t="n">
        <v>31.86</v>
      </c>
      <c r="O617" t="n">
        <v>21478.05</v>
      </c>
      <c r="P617" t="n">
        <v>93.14</v>
      </c>
      <c r="Q617" t="n">
        <v>596.61</v>
      </c>
      <c r="R617" t="n">
        <v>39.15</v>
      </c>
      <c r="S617" t="n">
        <v>26.8</v>
      </c>
      <c r="T617" t="n">
        <v>6174.64</v>
      </c>
      <c r="U617" t="n">
        <v>0.68</v>
      </c>
      <c r="V617" t="n">
        <v>0.93</v>
      </c>
      <c r="W617" t="n">
        <v>0.13</v>
      </c>
      <c r="X617" t="n">
        <v>0.37</v>
      </c>
      <c r="Y617" t="n">
        <v>1</v>
      </c>
      <c r="Z617" t="n">
        <v>10</v>
      </c>
    </row>
    <row r="618">
      <c r="A618" t="n">
        <v>13</v>
      </c>
      <c r="B618" t="n">
        <v>85</v>
      </c>
      <c r="C618" t="inlineStr">
        <is>
          <t xml:space="preserve">CONCLUIDO	</t>
        </is>
      </c>
      <c r="D618" t="n">
        <v>8.971500000000001</v>
      </c>
      <c r="E618" t="n">
        <v>11.15</v>
      </c>
      <c r="F618" t="n">
        <v>8.199999999999999</v>
      </c>
      <c r="G618" t="n">
        <v>28.93</v>
      </c>
      <c r="H618" t="n">
        <v>0.44</v>
      </c>
      <c r="I618" t="n">
        <v>17</v>
      </c>
      <c r="J618" t="n">
        <v>172.61</v>
      </c>
      <c r="K618" t="n">
        <v>51.39</v>
      </c>
      <c r="L618" t="n">
        <v>4.25</v>
      </c>
      <c r="M618" t="n">
        <v>15</v>
      </c>
      <c r="N618" t="n">
        <v>31.97</v>
      </c>
      <c r="O618" t="n">
        <v>21523.17</v>
      </c>
      <c r="P618" t="n">
        <v>92.17</v>
      </c>
      <c r="Q618" t="n">
        <v>596.62</v>
      </c>
      <c r="R618" t="n">
        <v>38.13</v>
      </c>
      <c r="S618" t="n">
        <v>26.8</v>
      </c>
      <c r="T618" t="n">
        <v>5670.35</v>
      </c>
      <c r="U618" t="n">
        <v>0.7</v>
      </c>
      <c r="V618" t="n">
        <v>0.9399999999999999</v>
      </c>
      <c r="W618" t="n">
        <v>0.13</v>
      </c>
      <c r="X618" t="n">
        <v>0.34</v>
      </c>
      <c r="Y618" t="n">
        <v>1</v>
      </c>
      <c r="Z618" t="n">
        <v>10</v>
      </c>
    </row>
    <row r="619">
      <c r="A619" t="n">
        <v>14</v>
      </c>
      <c r="B619" t="n">
        <v>85</v>
      </c>
      <c r="C619" t="inlineStr">
        <is>
          <t xml:space="preserve">CONCLUIDO	</t>
        </is>
      </c>
      <c r="D619" t="n">
        <v>9.025700000000001</v>
      </c>
      <c r="E619" t="n">
        <v>11.08</v>
      </c>
      <c r="F619" t="n">
        <v>8.16</v>
      </c>
      <c r="G619" t="n">
        <v>30.62</v>
      </c>
      <c r="H619" t="n">
        <v>0.46</v>
      </c>
      <c r="I619" t="n">
        <v>16</v>
      </c>
      <c r="J619" t="n">
        <v>172.98</v>
      </c>
      <c r="K619" t="n">
        <v>51.39</v>
      </c>
      <c r="L619" t="n">
        <v>4.5</v>
      </c>
      <c r="M619" t="n">
        <v>14</v>
      </c>
      <c r="N619" t="n">
        <v>32.09</v>
      </c>
      <c r="O619" t="n">
        <v>21568.34</v>
      </c>
      <c r="P619" t="n">
        <v>91.01000000000001</v>
      </c>
      <c r="Q619" t="n">
        <v>596.61</v>
      </c>
      <c r="R619" t="n">
        <v>37.1</v>
      </c>
      <c r="S619" t="n">
        <v>26.8</v>
      </c>
      <c r="T619" t="n">
        <v>5155.83</v>
      </c>
      <c r="U619" t="n">
        <v>0.72</v>
      </c>
      <c r="V619" t="n">
        <v>0.9399999999999999</v>
      </c>
      <c r="W619" t="n">
        <v>0.13</v>
      </c>
      <c r="X619" t="n">
        <v>0.31</v>
      </c>
      <c r="Y619" t="n">
        <v>1</v>
      </c>
      <c r="Z619" t="n">
        <v>10</v>
      </c>
    </row>
    <row r="620">
      <c r="A620" t="n">
        <v>15</v>
      </c>
      <c r="B620" t="n">
        <v>85</v>
      </c>
      <c r="C620" t="inlineStr">
        <is>
          <t xml:space="preserve">CONCLUIDO	</t>
        </is>
      </c>
      <c r="D620" t="n">
        <v>9.0708</v>
      </c>
      <c r="E620" t="n">
        <v>11.02</v>
      </c>
      <c r="F620" t="n">
        <v>8.140000000000001</v>
      </c>
      <c r="G620" t="n">
        <v>32.57</v>
      </c>
      <c r="H620" t="n">
        <v>0.49</v>
      </c>
      <c r="I620" t="n">
        <v>15</v>
      </c>
      <c r="J620" t="n">
        <v>173.35</v>
      </c>
      <c r="K620" t="n">
        <v>51.39</v>
      </c>
      <c r="L620" t="n">
        <v>4.75</v>
      </c>
      <c r="M620" t="n">
        <v>13</v>
      </c>
      <c r="N620" t="n">
        <v>32.2</v>
      </c>
      <c r="O620" t="n">
        <v>21613.54</v>
      </c>
      <c r="P620" t="n">
        <v>90.09</v>
      </c>
      <c r="Q620" t="n">
        <v>596.65</v>
      </c>
      <c r="R620" t="n">
        <v>36.38</v>
      </c>
      <c r="S620" t="n">
        <v>26.8</v>
      </c>
      <c r="T620" t="n">
        <v>4803.69</v>
      </c>
      <c r="U620" t="n">
        <v>0.74</v>
      </c>
      <c r="V620" t="n">
        <v>0.9399999999999999</v>
      </c>
      <c r="W620" t="n">
        <v>0.13</v>
      </c>
      <c r="X620" t="n">
        <v>0.29</v>
      </c>
      <c r="Y620" t="n">
        <v>1</v>
      </c>
      <c r="Z620" t="n">
        <v>10</v>
      </c>
    </row>
    <row r="621">
      <c r="A621" t="n">
        <v>16</v>
      </c>
      <c r="B621" t="n">
        <v>85</v>
      </c>
      <c r="C621" t="inlineStr">
        <is>
          <t xml:space="preserve">CONCLUIDO	</t>
        </is>
      </c>
      <c r="D621" t="n">
        <v>9.1257</v>
      </c>
      <c r="E621" t="n">
        <v>10.96</v>
      </c>
      <c r="F621" t="n">
        <v>8.109999999999999</v>
      </c>
      <c r="G621" t="n">
        <v>34.76</v>
      </c>
      <c r="H621" t="n">
        <v>0.51</v>
      </c>
      <c r="I621" t="n">
        <v>14</v>
      </c>
      <c r="J621" t="n">
        <v>173.71</v>
      </c>
      <c r="K621" t="n">
        <v>51.39</v>
      </c>
      <c r="L621" t="n">
        <v>5</v>
      </c>
      <c r="M621" t="n">
        <v>12</v>
      </c>
      <c r="N621" t="n">
        <v>32.32</v>
      </c>
      <c r="O621" t="n">
        <v>21658.78</v>
      </c>
      <c r="P621" t="n">
        <v>88.5</v>
      </c>
      <c r="Q621" t="n">
        <v>596.63</v>
      </c>
      <c r="R621" t="n">
        <v>35.3</v>
      </c>
      <c r="S621" t="n">
        <v>26.8</v>
      </c>
      <c r="T621" t="n">
        <v>4270.12</v>
      </c>
      <c r="U621" t="n">
        <v>0.76</v>
      </c>
      <c r="V621" t="n">
        <v>0.95</v>
      </c>
      <c r="W621" t="n">
        <v>0.13</v>
      </c>
      <c r="X621" t="n">
        <v>0.26</v>
      </c>
      <c r="Y621" t="n">
        <v>1</v>
      </c>
      <c r="Z621" t="n">
        <v>10</v>
      </c>
    </row>
    <row r="622">
      <c r="A622" t="n">
        <v>17</v>
      </c>
      <c r="B622" t="n">
        <v>85</v>
      </c>
      <c r="C622" t="inlineStr">
        <is>
          <t xml:space="preserve">CONCLUIDO	</t>
        </is>
      </c>
      <c r="D622" t="n">
        <v>9.173400000000001</v>
      </c>
      <c r="E622" t="n">
        <v>10.9</v>
      </c>
      <c r="F622" t="n">
        <v>8.09</v>
      </c>
      <c r="G622" t="n">
        <v>37.33</v>
      </c>
      <c r="H622" t="n">
        <v>0.53</v>
      </c>
      <c r="I622" t="n">
        <v>13</v>
      </c>
      <c r="J622" t="n">
        <v>174.08</v>
      </c>
      <c r="K622" t="n">
        <v>51.39</v>
      </c>
      <c r="L622" t="n">
        <v>5.25</v>
      </c>
      <c r="M622" t="n">
        <v>11</v>
      </c>
      <c r="N622" t="n">
        <v>32.44</v>
      </c>
      <c r="O622" t="n">
        <v>21704.07</v>
      </c>
      <c r="P622" t="n">
        <v>87.2</v>
      </c>
      <c r="Q622" t="n">
        <v>596.63</v>
      </c>
      <c r="R622" t="n">
        <v>34.5</v>
      </c>
      <c r="S622" t="n">
        <v>26.8</v>
      </c>
      <c r="T622" t="n">
        <v>3875.31</v>
      </c>
      <c r="U622" t="n">
        <v>0.78</v>
      </c>
      <c r="V622" t="n">
        <v>0.95</v>
      </c>
      <c r="W622" t="n">
        <v>0.13</v>
      </c>
      <c r="X622" t="n">
        <v>0.23</v>
      </c>
      <c r="Y622" t="n">
        <v>1</v>
      </c>
      <c r="Z622" t="n">
        <v>10</v>
      </c>
    </row>
    <row r="623">
      <c r="A623" t="n">
        <v>18</v>
      </c>
      <c r="B623" t="n">
        <v>85</v>
      </c>
      <c r="C623" t="inlineStr">
        <is>
          <t xml:space="preserve">CONCLUIDO	</t>
        </is>
      </c>
      <c r="D623" t="n">
        <v>9.201499999999999</v>
      </c>
      <c r="E623" t="n">
        <v>10.87</v>
      </c>
      <c r="F623" t="n">
        <v>8.050000000000001</v>
      </c>
      <c r="G623" t="n">
        <v>37.18</v>
      </c>
      <c r="H623" t="n">
        <v>0.5600000000000001</v>
      </c>
      <c r="I623" t="n">
        <v>13</v>
      </c>
      <c r="J623" t="n">
        <v>174.45</v>
      </c>
      <c r="K623" t="n">
        <v>51.39</v>
      </c>
      <c r="L623" t="n">
        <v>5.5</v>
      </c>
      <c r="M623" t="n">
        <v>11</v>
      </c>
      <c r="N623" t="n">
        <v>32.56</v>
      </c>
      <c r="O623" t="n">
        <v>21749.39</v>
      </c>
      <c r="P623" t="n">
        <v>86.17</v>
      </c>
      <c r="Q623" t="n">
        <v>596.61</v>
      </c>
      <c r="R623" t="n">
        <v>33.58</v>
      </c>
      <c r="S623" t="n">
        <v>26.8</v>
      </c>
      <c r="T623" t="n">
        <v>3411.63</v>
      </c>
      <c r="U623" t="n">
        <v>0.8</v>
      </c>
      <c r="V623" t="n">
        <v>0.95</v>
      </c>
      <c r="W623" t="n">
        <v>0.12</v>
      </c>
      <c r="X623" t="n">
        <v>0.2</v>
      </c>
      <c r="Y623" t="n">
        <v>1</v>
      </c>
      <c r="Z623" t="n">
        <v>10</v>
      </c>
    </row>
    <row r="624">
      <c r="A624" t="n">
        <v>19</v>
      </c>
      <c r="B624" t="n">
        <v>85</v>
      </c>
      <c r="C624" t="inlineStr">
        <is>
          <t xml:space="preserve">CONCLUIDO	</t>
        </is>
      </c>
      <c r="D624" t="n">
        <v>9.1975</v>
      </c>
      <c r="E624" t="n">
        <v>10.87</v>
      </c>
      <c r="F624" t="n">
        <v>8.09</v>
      </c>
      <c r="G624" t="n">
        <v>40.47</v>
      </c>
      <c r="H624" t="n">
        <v>0.58</v>
      </c>
      <c r="I624" t="n">
        <v>12</v>
      </c>
      <c r="J624" t="n">
        <v>174.82</v>
      </c>
      <c r="K624" t="n">
        <v>51.39</v>
      </c>
      <c r="L624" t="n">
        <v>5.75</v>
      </c>
      <c r="M624" t="n">
        <v>10</v>
      </c>
      <c r="N624" t="n">
        <v>32.67</v>
      </c>
      <c r="O624" t="n">
        <v>21794.75</v>
      </c>
      <c r="P624" t="n">
        <v>85.87</v>
      </c>
      <c r="Q624" t="n">
        <v>596.66</v>
      </c>
      <c r="R624" t="n">
        <v>34.79</v>
      </c>
      <c r="S624" t="n">
        <v>26.8</v>
      </c>
      <c r="T624" t="n">
        <v>4023.08</v>
      </c>
      <c r="U624" t="n">
        <v>0.77</v>
      </c>
      <c r="V624" t="n">
        <v>0.95</v>
      </c>
      <c r="W624" t="n">
        <v>0.13</v>
      </c>
      <c r="X624" t="n">
        <v>0.24</v>
      </c>
      <c r="Y624" t="n">
        <v>1</v>
      </c>
      <c r="Z624" t="n">
        <v>10</v>
      </c>
    </row>
    <row r="625">
      <c r="A625" t="n">
        <v>20</v>
      </c>
      <c r="B625" t="n">
        <v>85</v>
      </c>
      <c r="C625" t="inlineStr">
        <is>
          <t xml:space="preserve">CONCLUIDO	</t>
        </is>
      </c>
      <c r="D625" t="n">
        <v>9.2013</v>
      </c>
      <c r="E625" t="n">
        <v>10.87</v>
      </c>
      <c r="F625" t="n">
        <v>8.09</v>
      </c>
      <c r="G625" t="n">
        <v>40.44</v>
      </c>
      <c r="H625" t="n">
        <v>0.61</v>
      </c>
      <c r="I625" t="n">
        <v>12</v>
      </c>
      <c r="J625" t="n">
        <v>175.18</v>
      </c>
      <c r="K625" t="n">
        <v>51.39</v>
      </c>
      <c r="L625" t="n">
        <v>6</v>
      </c>
      <c r="M625" t="n">
        <v>10</v>
      </c>
      <c r="N625" t="n">
        <v>32.79</v>
      </c>
      <c r="O625" t="n">
        <v>21840.16</v>
      </c>
      <c r="P625" t="n">
        <v>84.39</v>
      </c>
      <c r="Q625" t="n">
        <v>596.61</v>
      </c>
      <c r="R625" t="n">
        <v>34.72</v>
      </c>
      <c r="S625" t="n">
        <v>26.8</v>
      </c>
      <c r="T625" t="n">
        <v>3989.59</v>
      </c>
      <c r="U625" t="n">
        <v>0.77</v>
      </c>
      <c r="V625" t="n">
        <v>0.95</v>
      </c>
      <c r="W625" t="n">
        <v>0.13</v>
      </c>
      <c r="X625" t="n">
        <v>0.24</v>
      </c>
      <c r="Y625" t="n">
        <v>1</v>
      </c>
      <c r="Z625" t="n">
        <v>10</v>
      </c>
    </row>
    <row r="626">
      <c r="A626" t="n">
        <v>21</v>
      </c>
      <c r="B626" t="n">
        <v>85</v>
      </c>
      <c r="C626" t="inlineStr">
        <is>
          <t xml:space="preserve">CONCLUIDO	</t>
        </is>
      </c>
      <c r="D626" t="n">
        <v>9.260199999999999</v>
      </c>
      <c r="E626" t="n">
        <v>10.8</v>
      </c>
      <c r="F626" t="n">
        <v>8.050000000000001</v>
      </c>
      <c r="G626" t="n">
        <v>43.93</v>
      </c>
      <c r="H626" t="n">
        <v>0.63</v>
      </c>
      <c r="I626" t="n">
        <v>11</v>
      </c>
      <c r="J626" t="n">
        <v>175.55</v>
      </c>
      <c r="K626" t="n">
        <v>51.39</v>
      </c>
      <c r="L626" t="n">
        <v>6.25</v>
      </c>
      <c r="M626" t="n">
        <v>9</v>
      </c>
      <c r="N626" t="n">
        <v>32.91</v>
      </c>
      <c r="O626" t="n">
        <v>21885.6</v>
      </c>
      <c r="P626" t="n">
        <v>83.61</v>
      </c>
      <c r="Q626" t="n">
        <v>596.61</v>
      </c>
      <c r="R626" t="n">
        <v>33.5</v>
      </c>
      <c r="S626" t="n">
        <v>26.8</v>
      </c>
      <c r="T626" t="n">
        <v>3380.81</v>
      </c>
      <c r="U626" t="n">
        <v>0.8</v>
      </c>
      <c r="V626" t="n">
        <v>0.95</v>
      </c>
      <c r="W626" t="n">
        <v>0.13</v>
      </c>
      <c r="X626" t="n">
        <v>0.2</v>
      </c>
      <c r="Y626" t="n">
        <v>1</v>
      </c>
      <c r="Z626" t="n">
        <v>10</v>
      </c>
    </row>
    <row r="627">
      <c r="A627" t="n">
        <v>22</v>
      </c>
      <c r="B627" t="n">
        <v>85</v>
      </c>
      <c r="C627" t="inlineStr">
        <is>
          <t xml:space="preserve">CONCLUIDO	</t>
        </is>
      </c>
      <c r="D627" t="n">
        <v>9.2514</v>
      </c>
      <c r="E627" t="n">
        <v>10.81</v>
      </c>
      <c r="F627" t="n">
        <v>8.06</v>
      </c>
      <c r="G627" t="n">
        <v>43.98</v>
      </c>
      <c r="H627" t="n">
        <v>0.66</v>
      </c>
      <c r="I627" t="n">
        <v>11</v>
      </c>
      <c r="J627" t="n">
        <v>175.92</v>
      </c>
      <c r="K627" t="n">
        <v>51.39</v>
      </c>
      <c r="L627" t="n">
        <v>6.5</v>
      </c>
      <c r="M627" t="n">
        <v>9</v>
      </c>
      <c r="N627" t="n">
        <v>33.03</v>
      </c>
      <c r="O627" t="n">
        <v>21931.08</v>
      </c>
      <c r="P627" t="n">
        <v>82.36</v>
      </c>
      <c r="Q627" t="n">
        <v>596.6799999999999</v>
      </c>
      <c r="R627" t="n">
        <v>33.85</v>
      </c>
      <c r="S627" t="n">
        <v>26.8</v>
      </c>
      <c r="T627" t="n">
        <v>3555.73</v>
      </c>
      <c r="U627" t="n">
        <v>0.79</v>
      </c>
      <c r="V627" t="n">
        <v>0.95</v>
      </c>
      <c r="W627" t="n">
        <v>0.13</v>
      </c>
      <c r="X627" t="n">
        <v>0.21</v>
      </c>
      <c r="Y627" t="n">
        <v>1</v>
      </c>
      <c r="Z627" t="n">
        <v>10</v>
      </c>
    </row>
    <row r="628">
      <c r="A628" t="n">
        <v>23</v>
      </c>
      <c r="B628" t="n">
        <v>85</v>
      </c>
      <c r="C628" t="inlineStr">
        <is>
          <t xml:space="preserve">CONCLUIDO	</t>
        </is>
      </c>
      <c r="D628" t="n">
        <v>9.3429</v>
      </c>
      <c r="E628" t="n">
        <v>10.7</v>
      </c>
      <c r="F628" t="n">
        <v>7.99</v>
      </c>
      <c r="G628" t="n">
        <v>47.95</v>
      </c>
      <c r="H628" t="n">
        <v>0.68</v>
      </c>
      <c r="I628" t="n">
        <v>10</v>
      </c>
      <c r="J628" t="n">
        <v>176.29</v>
      </c>
      <c r="K628" t="n">
        <v>51.39</v>
      </c>
      <c r="L628" t="n">
        <v>6.75</v>
      </c>
      <c r="M628" t="n">
        <v>8</v>
      </c>
      <c r="N628" t="n">
        <v>33.15</v>
      </c>
      <c r="O628" t="n">
        <v>21976.61</v>
      </c>
      <c r="P628" t="n">
        <v>80.25</v>
      </c>
      <c r="Q628" t="n">
        <v>596.63</v>
      </c>
      <c r="R628" t="n">
        <v>31.51</v>
      </c>
      <c r="S628" t="n">
        <v>26.8</v>
      </c>
      <c r="T628" t="n">
        <v>2394.71</v>
      </c>
      <c r="U628" t="n">
        <v>0.85</v>
      </c>
      <c r="V628" t="n">
        <v>0.96</v>
      </c>
      <c r="W628" t="n">
        <v>0.12</v>
      </c>
      <c r="X628" t="n">
        <v>0.14</v>
      </c>
      <c r="Y628" t="n">
        <v>1</v>
      </c>
      <c r="Z628" t="n">
        <v>10</v>
      </c>
    </row>
    <row r="629">
      <c r="A629" t="n">
        <v>24</v>
      </c>
      <c r="B629" t="n">
        <v>85</v>
      </c>
      <c r="C629" t="inlineStr">
        <is>
          <t xml:space="preserve">CONCLUIDO	</t>
        </is>
      </c>
      <c r="D629" t="n">
        <v>9.297000000000001</v>
      </c>
      <c r="E629" t="n">
        <v>10.76</v>
      </c>
      <c r="F629" t="n">
        <v>8.039999999999999</v>
      </c>
      <c r="G629" t="n">
        <v>48.27</v>
      </c>
      <c r="H629" t="n">
        <v>0.7</v>
      </c>
      <c r="I629" t="n">
        <v>10</v>
      </c>
      <c r="J629" t="n">
        <v>176.66</v>
      </c>
      <c r="K629" t="n">
        <v>51.39</v>
      </c>
      <c r="L629" t="n">
        <v>7</v>
      </c>
      <c r="M629" t="n">
        <v>8</v>
      </c>
      <c r="N629" t="n">
        <v>33.27</v>
      </c>
      <c r="O629" t="n">
        <v>22022.17</v>
      </c>
      <c r="P629" t="n">
        <v>80.06999999999999</v>
      </c>
      <c r="Q629" t="n">
        <v>596.66</v>
      </c>
      <c r="R629" t="n">
        <v>33.28</v>
      </c>
      <c r="S629" t="n">
        <v>26.8</v>
      </c>
      <c r="T629" t="n">
        <v>3278.07</v>
      </c>
      <c r="U629" t="n">
        <v>0.8100000000000001</v>
      </c>
      <c r="V629" t="n">
        <v>0.95</v>
      </c>
      <c r="W629" t="n">
        <v>0.12</v>
      </c>
      <c r="X629" t="n">
        <v>0.19</v>
      </c>
      <c r="Y629" t="n">
        <v>1</v>
      </c>
      <c r="Z629" t="n">
        <v>10</v>
      </c>
    </row>
    <row r="630">
      <c r="A630" t="n">
        <v>25</v>
      </c>
      <c r="B630" t="n">
        <v>85</v>
      </c>
      <c r="C630" t="inlineStr">
        <is>
          <t xml:space="preserve">CONCLUIDO	</t>
        </is>
      </c>
      <c r="D630" t="n">
        <v>9.351100000000001</v>
      </c>
      <c r="E630" t="n">
        <v>10.69</v>
      </c>
      <c r="F630" t="n">
        <v>8.02</v>
      </c>
      <c r="G630" t="n">
        <v>53.44</v>
      </c>
      <c r="H630" t="n">
        <v>0.73</v>
      </c>
      <c r="I630" t="n">
        <v>9</v>
      </c>
      <c r="J630" t="n">
        <v>177.03</v>
      </c>
      <c r="K630" t="n">
        <v>51.39</v>
      </c>
      <c r="L630" t="n">
        <v>7.25</v>
      </c>
      <c r="M630" t="n">
        <v>6</v>
      </c>
      <c r="N630" t="n">
        <v>33.39</v>
      </c>
      <c r="O630" t="n">
        <v>22067.77</v>
      </c>
      <c r="P630" t="n">
        <v>79.25</v>
      </c>
      <c r="Q630" t="n">
        <v>596.65</v>
      </c>
      <c r="R630" t="n">
        <v>32.34</v>
      </c>
      <c r="S630" t="n">
        <v>26.8</v>
      </c>
      <c r="T630" t="n">
        <v>2814.59</v>
      </c>
      <c r="U630" t="n">
        <v>0.83</v>
      </c>
      <c r="V630" t="n">
        <v>0.96</v>
      </c>
      <c r="W630" t="n">
        <v>0.12</v>
      </c>
      <c r="X630" t="n">
        <v>0.16</v>
      </c>
      <c r="Y630" t="n">
        <v>1</v>
      </c>
      <c r="Z630" t="n">
        <v>10</v>
      </c>
    </row>
    <row r="631">
      <c r="A631" t="n">
        <v>26</v>
      </c>
      <c r="B631" t="n">
        <v>85</v>
      </c>
      <c r="C631" t="inlineStr">
        <is>
          <t xml:space="preserve">CONCLUIDO	</t>
        </is>
      </c>
      <c r="D631" t="n">
        <v>9.3489</v>
      </c>
      <c r="E631" t="n">
        <v>10.7</v>
      </c>
      <c r="F631" t="n">
        <v>8.02</v>
      </c>
      <c r="G631" t="n">
        <v>53.46</v>
      </c>
      <c r="H631" t="n">
        <v>0.75</v>
      </c>
      <c r="I631" t="n">
        <v>9</v>
      </c>
      <c r="J631" t="n">
        <v>177.4</v>
      </c>
      <c r="K631" t="n">
        <v>51.39</v>
      </c>
      <c r="L631" t="n">
        <v>7.5</v>
      </c>
      <c r="M631" t="n">
        <v>6</v>
      </c>
      <c r="N631" t="n">
        <v>33.51</v>
      </c>
      <c r="O631" t="n">
        <v>22113.42</v>
      </c>
      <c r="P631" t="n">
        <v>78.43000000000001</v>
      </c>
      <c r="Q631" t="n">
        <v>596.61</v>
      </c>
      <c r="R631" t="n">
        <v>32.41</v>
      </c>
      <c r="S631" t="n">
        <v>26.8</v>
      </c>
      <c r="T631" t="n">
        <v>2846.08</v>
      </c>
      <c r="U631" t="n">
        <v>0.83</v>
      </c>
      <c r="V631" t="n">
        <v>0.96</v>
      </c>
      <c r="W631" t="n">
        <v>0.12</v>
      </c>
      <c r="X631" t="n">
        <v>0.17</v>
      </c>
      <c r="Y631" t="n">
        <v>1</v>
      </c>
      <c r="Z631" t="n">
        <v>10</v>
      </c>
    </row>
    <row r="632">
      <c r="A632" t="n">
        <v>27</v>
      </c>
      <c r="B632" t="n">
        <v>85</v>
      </c>
      <c r="C632" t="inlineStr">
        <is>
          <t xml:space="preserve">CONCLUIDO	</t>
        </is>
      </c>
      <c r="D632" t="n">
        <v>9.3451</v>
      </c>
      <c r="E632" t="n">
        <v>10.7</v>
      </c>
      <c r="F632" t="n">
        <v>8.02</v>
      </c>
      <c r="G632" t="n">
        <v>53.49</v>
      </c>
      <c r="H632" t="n">
        <v>0.77</v>
      </c>
      <c r="I632" t="n">
        <v>9</v>
      </c>
      <c r="J632" t="n">
        <v>177.77</v>
      </c>
      <c r="K632" t="n">
        <v>51.39</v>
      </c>
      <c r="L632" t="n">
        <v>7.75</v>
      </c>
      <c r="M632" t="n">
        <v>3</v>
      </c>
      <c r="N632" t="n">
        <v>33.63</v>
      </c>
      <c r="O632" t="n">
        <v>22159.1</v>
      </c>
      <c r="P632" t="n">
        <v>77.55</v>
      </c>
      <c r="Q632" t="n">
        <v>596.61</v>
      </c>
      <c r="R632" t="n">
        <v>32.35</v>
      </c>
      <c r="S632" t="n">
        <v>26.8</v>
      </c>
      <c r="T632" t="n">
        <v>2820.4</v>
      </c>
      <c r="U632" t="n">
        <v>0.83</v>
      </c>
      <c r="V632" t="n">
        <v>0.96</v>
      </c>
      <c r="W632" t="n">
        <v>0.13</v>
      </c>
      <c r="X632" t="n">
        <v>0.17</v>
      </c>
      <c r="Y632" t="n">
        <v>1</v>
      </c>
      <c r="Z632" t="n">
        <v>10</v>
      </c>
    </row>
    <row r="633">
      <c r="A633" t="n">
        <v>28</v>
      </c>
      <c r="B633" t="n">
        <v>85</v>
      </c>
      <c r="C633" t="inlineStr">
        <is>
          <t xml:space="preserve">CONCLUIDO	</t>
        </is>
      </c>
      <c r="D633" t="n">
        <v>9.329599999999999</v>
      </c>
      <c r="E633" t="n">
        <v>10.72</v>
      </c>
      <c r="F633" t="n">
        <v>8.039999999999999</v>
      </c>
      <c r="G633" t="n">
        <v>53.61</v>
      </c>
      <c r="H633" t="n">
        <v>0.8</v>
      </c>
      <c r="I633" t="n">
        <v>9</v>
      </c>
      <c r="J633" t="n">
        <v>178.14</v>
      </c>
      <c r="K633" t="n">
        <v>51.39</v>
      </c>
      <c r="L633" t="n">
        <v>8</v>
      </c>
      <c r="M633" t="n">
        <v>2</v>
      </c>
      <c r="N633" t="n">
        <v>33.75</v>
      </c>
      <c r="O633" t="n">
        <v>22204.83</v>
      </c>
      <c r="P633" t="n">
        <v>77.17</v>
      </c>
      <c r="Q633" t="n">
        <v>596.61</v>
      </c>
      <c r="R633" t="n">
        <v>33.03</v>
      </c>
      <c r="S633" t="n">
        <v>26.8</v>
      </c>
      <c r="T633" t="n">
        <v>3155.86</v>
      </c>
      <c r="U633" t="n">
        <v>0.8100000000000001</v>
      </c>
      <c r="V633" t="n">
        <v>0.95</v>
      </c>
      <c r="W633" t="n">
        <v>0.13</v>
      </c>
      <c r="X633" t="n">
        <v>0.19</v>
      </c>
      <c r="Y633" t="n">
        <v>1</v>
      </c>
      <c r="Z633" t="n">
        <v>10</v>
      </c>
    </row>
    <row r="634">
      <c r="A634" t="n">
        <v>29</v>
      </c>
      <c r="B634" t="n">
        <v>85</v>
      </c>
      <c r="C634" t="inlineStr">
        <is>
          <t xml:space="preserve">CONCLUIDO	</t>
        </is>
      </c>
      <c r="D634" t="n">
        <v>9.3269</v>
      </c>
      <c r="E634" t="n">
        <v>10.72</v>
      </c>
      <c r="F634" t="n">
        <v>8.039999999999999</v>
      </c>
      <c r="G634" t="n">
        <v>53.63</v>
      </c>
      <c r="H634" t="n">
        <v>0.82</v>
      </c>
      <c r="I634" t="n">
        <v>9</v>
      </c>
      <c r="J634" t="n">
        <v>178.51</v>
      </c>
      <c r="K634" t="n">
        <v>51.39</v>
      </c>
      <c r="L634" t="n">
        <v>8.25</v>
      </c>
      <c r="M634" t="n">
        <v>1</v>
      </c>
      <c r="N634" t="n">
        <v>33.87</v>
      </c>
      <c r="O634" t="n">
        <v>22250.6</v>
      </c>
      <c r="P634" t="n">
        <v>77.04000000000001</v>
      </c>
      <c r="Q634" t="n">
        <v>596.61</v>
      </c>
      <c r="R634" t="n">
        <v>33.11</v>
      </c>
      <c r="S634" t="n">
        <v>26.8</v>
      </c>
      <c r="T634" t="n">
        <v>3196.55</v>
      </c>
      <c r="U634" t="n">
        <v>0.8100000000000001</v>
      </c>
      <c r="V634" t="n">
        <v>0.95</v>
      </c>
      <c r="W634" t="n">
        <v>0.13</v>
      </c>
      <c r="X634" t="n">
        <v>0.19</v>
      </c>
      <c r="Y634" t="n">
        <v>1</v>
      </c>
      <c r="Z634" t="n">
        <v>10</v>
      </c>
    </row>
    <row r="635">
      <c r="A635" t="n">
        <v>30</v>
      </c>
      <c r="B635" t="n">
        <v>85</v>
      </c>
      <c r="C635" t="inlineStr">
        <is>
          <t xml:space="preserve">CONCLUIDO	</t>
        </is>
      </c>
      <c r="D635" t="n">
        <v>9.322800000000001</v>
      </c>
      <c r="E635" t="n">
        <v>10.73</v>
      </c>
      <c r="F635" t="n">
        <v>8.050000000000001</v>
      </c>
      <c r="G635" t="n">
        <v>53.66</v>
      </c>
      <c r="H635" t="n">
        <v>0.84</v>
      </c>
      <c r="I635" t="n">
        <v>9</v>
      </c>
      <c r="J635" t="n">
        <v>178.88</v>
      </c>
      <c r="K635" t="n">
        <v>51.39</v>
      </c>
      <c r="L635" t="n">
        <v>8.5</v>
      </c>
      <c r="M635" t="n">
        <v>0</v>
      </c>
      <c r="N635" t="n">
        <v>33.99</v>
      </c>
      <c r="O635" t="n">
        <v>22296.41</v>
      </c>
      <c r="P635" t="n">
        <v>77.03</v>
      </c>
      <c r="Q635" t="n">
        <v>596.61</v>
      </c>
      <c r="R635" t="n">
        <v>33.24</v>
      </c>
      <c r="S635" t="n">
        <v>26.8</v>
      </c>
      <c r="T635" t="n">
        <v>3260.67</v>
      </c>
      <c r="U635" t="n">
        <v>0.8100000000000001</v>
      </c>
      <c r="V635" t="n">
        <v>0.95</v>
      </c>
      <c r="W635" t="n">
        <v>0.13</v>
      </c>
      <c r="X635" t="n">
        <v>0.2</v>
      </c>
      <c r="Y635" t="n">
        <v>1</v>
      </c>
      <c r="Z635" t="n">
        <v>10</v>
      </c>
    </row>
    <row r="636">
      <c r="A636" t="n">
        <v>0</v>
      </c>
      <c r="B636" t="n">
        <v>20</v>
      </c>
      <c r="C636" t="inlineStr">
        <is>
          <t xml:space="preserve">CONCLUIDO	</t>
        </is>
      </c>
      <c r="D636" t="n">
        <v>9.387499999999999</v>
      </c>
      <c r="E636" t="n">
        <v>10.65</v>
      </c>
      <c r="F636" t="n">
        <v>8.51</v>
      </c>
      <c r="G636" t="n">
        <v>15.96</v>
      </c>
      <c r="H636" t="n">
        <v>0.34</v>
      </c>
      <c r="I636" t="n">
        <v>32</v>
      </c>
      <c r="J636" t="n">
        <v>51.33</v>
      </c>
      <c r="K636" t="n">
        <v>24.83</v>
      </c>
      <c r="L636" t="n">
        <v>1</v>
      </c>
      <c r="M636" t="n">
        <v>7</v>
      </c>
      <c r="N636" t="n">
        <v>5.51</v>
      </c>
      <c r="O636" t="n">
        <v>6564.78</v>
      </c>
      <c r="P636" t="n">
        <v>39.31</v>
      </c>
      <c r="Q636" t="n">
        <v>596.6799999999999</v>
      </c>
      <c r="R636" t="n">
        <v>46.89</v>
      </c>
      <c r="S636" t="n">
        <v>26.8</v>
      </c>
      <c r="T636" t="n">
        <v>9970.559999999999</v>
      </c>
      <c r="U636" t="n">
        <v>0.57</v>
      </c>
      <c r="V636" t="n">
        <v>0.9</v>
      </c>
      <c r="W636" t="n">
        <v>0.19</v>
      </c>
      <c r="X636" t="n">
        <v>0.66</v>
      </c>
      <c r="Y636" t="n">
        <v>1</v>
      </c>
      <c r="Z636" t="n">
        <v>10</v>
      </c>
    </row>
    <row r="637">
      <c r="A637" t="n">
        <v>1</v>
      </c>
      <c r="B637" t="n">
        <v>20</v>
      </c>
      <c r="C637" t="inlineStr">
        <is>
          <t xml:space="preserve">CONCLUIDO	</t>
        </is>
      </c>
      <c r="D637" t="n">
        <v>9.4275</v>
      </c>
      <c r="E637" t="n">
        <v>10.61</v>
      </c>
      <c r="F637" t="n">
        <v>8.48</v>
      </c>
      <c r="G637" t="n">
        <v>16.41</v>
      </c>
      <c r="H637" t="n">
        <v>0.42</v>
      </c>
      <c r="I637" t="n">
        <v>31</v>
      </c>
      <c r="J637" t="n">
        <v>51.62</v>
      </c>
      <c r="K637" t="n">
        <v>24.83</v>
      </c>
      <c r="L637" t="n">
        <v>1.25</v>
      </c>
      <c r="M637" t="n">
        <v>0</v>
      </c>
      <c r="N637" t="n">
        <v>5.54</v>
      </c>
      <c r="O637" t="n">
        <v>6599.8</v>
      </c>
      <c r="P637" t="n">
        <v>39.25</v>
      </c>
      <c r="Q637" t="n">
        <v>596.72</v>
      </c>
      <c r="R637" t="n">
        <v>45.47</v>
      </c>
      <c r="S637" t="n">
        <v>26.8</v>
      </c>
      <c r="T637" t="n">
        <v>9267.07</v>
      </c>
      <c r="U637" t="n">
        <v>0.59</v>
      </c>
      <c r="V637" t="n">
        <v>0.91</v>
      </c>
      <c r="W637" t="n">
        <v>0.2</v>
      </c>
      <c r="X637" t="n">
        <v>0.63</v>
      </c>
      <c r="Y637" t="n">
        <v>1</v>
      </c>
      <c r="Z637" t="n">
        <v>10</v>
      </c>
    </row>
    <row r="638">
      <c r="A638" t="n">
        <v>0</v>
      </c>
      <c r="B638" t="n">
        <v>120</v>
      </c>
      <c r="C638" t="inlineStr">
        <is>
          <t xml:space="preserve">CONCLUIDO	</t>
        </is>
      </c>
      <c r="D638" t="n">
        <v>5.5314</v>
      </c>
      <c r="E638" t="n">
        <v>18.08</v>
      </c>
      <c r="F638" t="n">
        <v>10.18</v>
      </c>
      <c r="G638" t="n">
        <v>5.36</v>
      </c>
      <c r="H638" t="n">
        <v>0.08</v>
      </c>
      <c r="I638" t="n">
        <v>114</v>
      </c>
      <c r="J638" t="n">
        <v>232.68</v>
      </c>
      <c r="K638" t="n">
        <v>57.72</v>
      </c>
      <c r="L638" t="n">
        <v>1</v>
      </c>
      <c r="M638" t="n">
        <v>112</v>
      </c>
      <c r="N638" t="n">
        <v>53.95</v>
      </c>
      <c r="O638" t="n">
        <v>28931.02</v>
      </c>
      <c r="P638" t="n">
        <v>157.09</v>
      </c>
      <c r="Q638" t="n">
        <v>596.84</v>
      </c>
      <c r="R638" t="n">
        <v>99.76000000000001</v>
      </c>
      <c r="S638" t="n">
        <v>26.8</v>
      </c>
      <c r="T638" t="n">
        <v>35999.21</v>
      </c>
      <c r="U638" t="n">
        <v>0.27</v>
      </c>
      <c r="V638" t="n">
        <v>0.75</v>
      </c>
      <c r="W638" t="n">
        <v>0.29</v>
      </c>
      <c r="X638" t="n">
        <v>2.32</v>
      </c>
      <c r="Y638" t="n">
        <v>1</v>
      </c>
      <c r="Z638" t="n">
        <v>10</v>
      </c>
    </row>
    <row r="639">
      <c r="A639" t="n">
        <v>1</v>
      </c>
      <c r="B639" t="n">
        <v>120</v>
      </c>
      <c r="C639" t="inlineStr">
        <is>
          <t xml:space="preserve">CONCLUIDO	</t>
        </is>
      </c>
      <c r="D639" t="n">
        <v>6.1662</v>
      </c>
      <c r="E639" t="n">
        <v>16.22</v>
      </c>
      <c r="F639" t="n">
        <v>9.59</v>
      </c>
      <c r="G639" t="n">
        <v>6.69</v>
      </c>
      <c r="H639" t="n">
        <v>0.1</v>
      </c>
      <c r="I639" t="n">
        <v>86</v>
      </c>
      <c r="J639" t="n">
        <v>233.1</v>
      </c>
      <c r="K639" t="n">
        <v>57.72</v>
      </c>
      <c r="L639" t="n">
        <v>1.25</v>
      </c>
      <c r="M639" t="n">
        <v>84</v>
      </c>
      <c r="N639" t="n">
        <v>54.13</v>
      </c>
      <c r="O639" t="n">
        <v>28983.75</v>
      </c>
      <c r="P639" t="n">
        <v>147.45</v>
      </c>
      <c r="Q639" t="n">
        <v>596.75</v>
      </c>
      <c r="R639" t="n">
        <v>81.56999999999999</v>
      </c>
      <c r="S639" t="n">
        <v>26.8</v>
      </c>
      <c r="T639" t="n">
        <v>27043.99</v>
      </c>
      <c r="U639" t="n">
        <v>0.33</v>
      </c>
      <c r="V639" t="n">
        <v>0.8</v>
      </c>
      <c r="W639" t="n">
        <v>0.24</v>
      </c>
      <c r="X639" t="n">
        <v>1.74</v>
      </c>
      <c r="Y639" t="n">
        <v>1</v>
      </c>
      <c r="Z639" t="n">
        <v>10</v>
      </c>
    </row>
    <row r="640">
      <c r="A640" t="n">
        <v>2</v>
      </c>
      <c r="B640" t="n">
        <v>120</v>
      </c>
      <c r="C640" t="inlineStr">
        <is>
          <t xml:space="preserve">CONCLUIDO	</t>
        </is>
      </c>
      <c r="D640" t="n">
        <v>6.6224</v>
      </c>
      <c r="E640" t="n">
        <v>15.1</v>
      </c>
      <c r="F640" t="n">
        <v>9.25</v>
      </c>
      <c r="G640" t="n">
        <v>8.039999999999999</v>
      </c>
      <c r="H640" t="n">
        <v>0.11</v>
      </c>
      <c r="I640" t="n">
        <v>69</v>
      </c>
      <c r="J640" t="n">
        <v>233.53</v>
      </c>
      <c r="K640" t="n">
        <v>57.72</v>
      </c>
      <c r="L640" t="n">
        <v>1.5</v>
      </c>
      <c r="M640" t="n">
        <v>67</v>
      </c>
      <c r="N640" t="n">
        <v>54.31</v>
      </c>
      <c r="O640" t="n">
        <v>29036.54</v>
      </c>
      <c r="P640" t="n">
        <v>141.65</v>
      </c>
      <c r="Q640" t="n">
        <v>596.79</v>
      </c>
      <c r="R640" t="n">
        <v>71.03</v>
      </c>
      <c r="S640" t="n">
        <v>26.8</v>
      </c>
      <c r="T640" t="n">
        <v>21856.96</v>
      </c>
      <c r="U640" t="n">
        <v>0.38</v>
      </c>
      <c r="V640" t="n">
        <v>0.83</v>
      </c>
      <c r="W640" t="n">
        <v>0.21</v>
      </c>
      <c r="X640" t="n">
        <v>1.39</v>
      </c>
      <c r="Y640" t="n">
        <v>1</v>
      </c>
      <c r="Z640" t="n">
        <v>10</v>
      </c>
    </row>
    <row r="641">
      <c r="A641" t="n">
        <v>3</v>
      </c>
      <c r="B641" t="n">
        <v>120</v>
      </c>
      <c r="C641" t="inlineStr">
        <is>
          <t xml:space="preserve">CONCLUIDO	</t>
        </is>
      </c>
      <c r="D641" t="n">
        <v>6.9637</v>
      </c>
      <c r="E641" t="n">
        <v>14.36</v>
      </c>
      <c r="F641" t="n">
        <v>9.01</v>
      </c>
      <c r="G641" t="n">
        <v>9.32</v>
      </c>
      <c r="H641" t="n">
        <v>0.13</v>
      </c>
      <c r="I641" t="n">
        <v>58</v>
      </c>
      <c r="J641" t="n">
        <v>233.96</v>
      </c>
      <c r="K641" t="n">
        <v>57.72</v>
      </c>
      <c r="L641" t="n">
        <v>1.75</v>
      </c>
      <c r="M641" t="n">
        <v>56</v>
      </c>
      <c r="N641" t="n">
        <v>54.49</v>
      </c>
      <c r="O641" t="n">
        <v>29089.39</v>
      </c>
      <c r="P641" t="n">
        <v>137.47</v>
      </c>
      <c r="Q641" t="n">
        <v>596.7</v>
      </c>
      <c r="R641" t="n">
        <v>63.35</v>
      </c>
      <c r="S641" t="n">
        <v>26.8</v>
      </c>
      <c r="T641" t="n">
        <v>18074.15</v>
      </c>
      <c r="U641" t="n">
        <v>0.42</v>
      </c>
      <c r="V641" t="n">
        <v>0.85</v>
      </c>
      <c r="W641" t="n">
        <v>0.2</v>
      </c>
      <c r="X641" t="n">
        <v>1.15</v>
      </c>
      <c r="Y641" t="n">
        <v>1</v>
      </c>
      <c r="Z641" t="n">
        <v>10</v>
      </c>
    </row>
    <row r="642">
      <c r="A642" t="n">
        <v>4</v>
      </c>
      <c r="B642" t="n">
        <v>120</v>
      </c>
      <c r="C642" t="inlineStr">
        <is>
          <t xml:space="preserve">CONCLUIDO	</t>
        </is>
      </c>
      <c r="D642" t="n">
        <v>7.2698</v>
      </c>
      <c r="E642" t="n">
        <v>13.76</v>
      </c>
      <c r="F642" t="n">
        <v>8.81</v>
      </c>
      <c r="G642" t="n">
        <v>10.79</v>
      </c>
      <c r="H642" t="n">
        <v>0.15</v>
      </c>
      <c r="I642" t="n">
        <v>49</v>
      </c>
      <c r="J642" t="n">
        <v>234.39</v>
      </c>
      <c r="K642" t="n">
        <v>57.72</v>
      </c>
      <c r="L642" t="n">
        <v>2</v>
      </c>
      <c r="M642" t="n">
        <v>47</v>
      </c>
      <c r="N642" t="n">
        <v>54.67</v>
      </c>
      <c r="O642" t="n">
        <v>29142.31</v>
      </c>
      <c r="P642" t="n">
        <v>133.92</v>
      </c>
      <c r="Q642" t="n">
        <v>596.71</v>
      </c>
      <c r="R642" t="n">
        <v>57.06</v>
      </c>
      <c r="S642" t="n">
        <v>26.8</v>
      </c>
      <c r="T642" t="n">
        <v>14975.23</v>
      </c>
      <c r="U642" t="n">
        <v>0.47</v>
      </c>
      <c r="V642" t="n">
        <v>0.87</v>
      </c>
      <c r="W642" t="n">
        <v>0.19</v>
      </c>
      <c r="X642" t="n">
        <v>0.96</v>
      </c>
      <c r="Y642" t="n">
        <v>1</v>
      </c>
      <c r="Z642" t="n">
        <v>10</v>
      </c>
    </row>
    <row r="643">
      <c r="A643" t="n">
        <v>5</v>
      </c>
      <c r="B643" t="n">
        <v>120</v>
      </c>
      <c r="C643" t="inlineStr">
        <is>
          <t xml:space="preserve">CONCLUIDO	</t>
        </is>
      </c>
      <c r="D643" t="n">
        <v>7.4899</v>
      </c>
      <c r="E643" t="n">
        <v>13.35</v>
      </c>
      <c r="F643" t="n">
        <v>8.68</v>
      </c>
      <c r="G643" t="n">
        <v>12.12</v>
      </c>
      <c r="H643" t="n">
        <v>0.17</v>
      </c>
      <c r="I643" t="n">
        <v>43</v>
      </c>
      <c r="J643" t="n">
        <v>234.82</v>
      </c>
      <c r="K643" t="n">
        <v>57.72</v>
      </c>
      <c r="L643" t="n">
        <v>2.25</v>
      </c>
      <c r="M643" t="n">
        <v>41</v>
      </c>
      <c r="N643" t="n">
        <v>54.85</v>
      </c>
      <c r="O643" t="n">
        <v>29195.29</v>
      </c>
      <c r="P643" t="n">
        <v>131.43</v>
      </c>
      <c r="Q643" t="n">
        <v>596.84</v>
      </c>
      <c r="R643" t="n">
        <v>52.95</v>
      </c>
      <c r="S643" t="n">
        <v>26.8</v>
      </c>
      <c r="T643" t="n">
        <v>12950.19</v>
      </c>
      <c r="U643" t="n">
        <v>0.51</v>
      </c>
      <c r="V643" t="n">
        <v>0.88</v>
      </c>
      <c r="W643" t="n">
        <v>0.18</v>
      </c>
      <c r="X643" t="n">
        <v>0.83</v>
      </c>
      <c r="Y643" t="n">
        <v>1</v>
      </c>
      <c r="Z643" t="n">
        <v>10</v>
      </c>
    </row>
    <row r="644">
      <c r="A644" t="n">
        <v>6</v>
      </c>
      <c r="B644" t="n">
        <v>120</v>
      </c>
      <c r="C644" t="inlineStr">
        <is>
          <t xml:space="preserve">CONCLUIDO	</t>
        </is>
      </c>
      <c r="D644" t="n">
        <v>7.7028</v>
      </c>
      <c r="E644" t="n">
        <v>12.98</v>
      </c>
      <c r="F644" t="n">
        <v>8.539999999999999</v>
      </c>
      <c r="G644" t="n">
        <v>13.49</v>
      </c>
      <c r="H644" t="n">
        <v>0.19</v>
      </c>
      <c r="I644" t="n">
        <v>38</v>
      </c>
      <c r="J644" t="n">
        <v>235.25</v>
      </c>
      <c r="K644" t="n">
        <v>57.72</v>
      </c>
      <c r="L644" t="n">
        <v>2.5</v>
      </c>
      <c r="M644" t="n">
        <v>36</v>
      </c>
      <c r="N644" t="n">
        <v>55.03</v>
      </c>
      <c r="O644" t="n">
        <v>29248.33</v>
      </c>
      <c r="P644" t="n">
        <v>128.8</v>
      </c>
      <c r="Q644" t="n">
        <v>596.6900000000001</v>
      </c>
      <c r="R644" t="n">
        <v>48.41</v>
      </c>
      <c r="S644" t="n">
        <v>26.8</v>
      </c>
      <c r="T644" t="n">
        <v>10704.97</v>
      </c>
      <c r="U644" t="n">
        <v>0.55</v>
      </c>
      <c r="V644" t="n">
        <v>0.9</v>
      </c>
      <c r="W644" t="n">
        <v>0.17</v>
      </c>
      <c r="X644" t="n">
        <v>0.6899999999999999</v>
      </c>
      <c r="Y644" t="n">
        <v>1</v>
      </c>
      <c r="Z644" t="n">
        <v>10</v>
      </c>
    </row>
    <row r="645">
      <c r="A645" t="n">
        <v>7</v>
      </c>
      <c r="B645" t="n">
        <v>120</v>
      </c>
      <c r="C645" t="inlineStr">
        <is>
          <t xml:space="preserve">CONCLUIDO	</t>
        </is>
      </c>
      <c r="D645" t="n">
        <v>7.7826</v>
      </c>
      <c r="E645" t="n">
        <v>12.85</v>
      </c>
      <c r="F645" t="n">
        <v>8.550000000000001</v>
      </c>
      <c r="G645" t="n">
        <v>14.65</v>
      </c>
      <c r="H645" t="n">
        <v>0.21</v>
      </c>
      <c r="I645" t="n">
        <v>35</v>
      </c>
      <c r="J645" t="n">
        <v>235.68</v>
      </c>
      <c r="K645" t="n">
        <v>57.72</v>
      </c>
      <c r="L645" t="n">
        <v>2.75</v>
      </c>
      <c r="M645" t="n">
        <v>33</v>
      </c>
      <c r="N645" t="n">
        <v>55.21</v>
      </c>
      <c r="O645" t="n">
        <v>29301.44</v>
      </c>
      <c r="P645" t="n">
        <v>128.4</v>
      </c>
      <c r="Q645" t="n">
        <v>596.67</v>
      </c>
      <c r="R645" t="n">
        <v>49.68</v>
      </c>
      <c r="S645" t="n">
        <v>26.8</v>
      </c>
      <c r="T645" t="n">
        <v>11352.32</v>
      </c>
      <c r="U645" t="n">
        <v>0.54</v>
      </c>
      <c r="V645" t="n">
        <v>0.9</v>
      </c>
      <c r="W645" t="n">
        <v>0.14</v>
      </c>
      <c r="X645" t="n">
        <v>0.6899999999999999</v>
      </c>
      <c r="Y645" t="n">
        <v>1</v>
      </c>
      <c r="Z645" t="n">
        <v>10</v>
      </c>
    </row>
    <row r="646">
      <c r="A646" t="n">
        <v>8</v>
      </c>
      <c r="B646" t="n">
        <v>120</v>
      </c>
      <c r="C646" t="inlineStr">
        <is>
          <t xml:space="preserve">CONCLUIDO	</t>
        </is>
      </c>
      <c r="D646" t="n">
        <v>7.8908</v>
      </c>
      <c r="E646" t="n">
        <v>12.67</v>
      </c>
      <c r="F646" t="n">
        <v>8.51</v>
      </c>
      <c r="G646" t="n">
        <v>15.95</v>
      </c>
      <c r="H646" t="n">
        <v>0.23</v>
      </c>
      <c r="I646" t="n">
        <v>32</v>
      </c>
      <c r="J646" t="n">
        <v>236.11</v>
      </c>
      <c r="K646" t="n">
        <v>57.72</v>
      </c>
      <c r="L646" t="n">
        <v>3</v>
      </c>
      <c r="M646" t="n">
        <v>30</v>
      </c>
      <c r="N646" t="n">
        <v>55.39</v>
      </c>
      <c r="O646" t="n">
        <v>29354.61</v>
      </c>
      <c r="P646" t="n">
        <v>127.33</v>
      </c>
      <c r="Q646" t="n">
        <v>596.63</v>
      </c>
      <c r="R646" t="n">
        <v>47.71</v>
      </c>
      <c r="S646" t="n">
        <v>26.8</v>
      </c>
      <c r="T646" t="n">
        <v>10383.41</v>
      </c>
      <c r="U646" t="n">
        <v>0.5600000000000001</v>
      </c>
      <c r="V646" t="n">
        <v>0.9</v>
      </c>
      <c r="W646" t="n">
        <v>0.16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120</v>
      </c>
      <c r="C647" t="inlineStr">
        <is>
          <t xml:space="preserve">CONCLUIDO	</t>
        </is>
      </c>
      <c r="D647" t="n">
        <v>8.0237</v>
      </c>
      <c r="E647" t="n">
        <v>12.46</v>
      </c>
      <c r="F647" t="n">
        <v>8.43</v>
      </c>
      <c r="G647" t="n">
        <v>17.45</v>
      </c>
      <c r="H647" t="n">
        <v>0.24</v>
      </c>
      <c r="I647" t="n">
        <v>29</v>
      </c>
      <c r="J647" t="n">
        <v>236.54</v>
      </c>
      <c r="K647" t="n">
        <v>57.72</v>
      </c>
      <c r="L647" t="n">
        <v>3.25</v>
      </c>
      <c r="M647" t="n">
        <v>27</v>
      </c>
      <c r="N647" t="n">
        <v>55.57</v>
      </c>
      <c r="O647" t="n">
        <v>29407.85</v>
      </c>
      <c r="P647" t="n">
        <v>125.74</v>
      </c>
      <c r="Q647" t="n">
        <v>596.65</v>
      </c>
      <c r="R647" t="n">
        <v>45.49</v>
      </c>
      <c r="S647" t="n">
        <v>26.8</v>
      </c>
      <c r="T647" t="n">
        <v>9286.219999999999</v>
      </c>
      <c r="U647" t="n">
        <v>0.59</v>
      </c>
      <c r="V647" t="n">
        <v>0.91</v>
      </c>
      <c r="W647" t="n">
        <v>0.15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120</v>
      </c>
      <c r="C648" t="inlineStr">
        <is>
          <t xml:space="preserve">CONCLUIDO	</t>
        </is>
      </c>
      <c r="D648" t="n">
        <v>8.118499999999999</v>
      </c>
      <c r="E648" t="n">
        <v>12.32</v>
      </c>
      <c r="F648" t="n">
        <v>8.380000000000001</v>
      </c>
      <c r="G648" t="n">
        <v>18.62</v>
      </c>
      <c r="H648" t="n">
        <v>0.26</v>
      </c>
      <c r="I648" t="n">
        <v>27</v>
      </c>
      <c r="J648" t="n">
        <v>236.98</v>
      </c>
      <c r="K648" t="n">
        <v>57.72</v>
      </c>
      <c r="L648" t="n">
        <v>3.5</v>
      </c>
      <c r="M648" t="n">
        <v>25</v>
      </c>
      <c r="N648" t="n">
        <v>55.75</v>
      </c>
      <c r="O648" t="n">
        <v>29461.15</v>
      </c>
      <c r="P648" t="n">
        <v>124.47</v>
      </c>
      <c r="Q648" t="n">
        <v>596.79</v>
      </c>
      <c r="R648" t="n">
        <v>43.76</v>
      </c>
      <c r="S648" t="n">
        <v>26.8</v>
      </c>
      <c r="T648" t="n">
        <v>8431.66</v>
      </c>
      <c r="U648" t="n">
        <v>0.61</v>
      </c>
      <c r="V648" t="n">
        <v>0.92</v>
      </c>
      <c r="W648" t="n">
        <v>0.15</v>
      </c>
      <c r="X648" t="n">
        <v>0.52</v>
      </c>
      <c r="Y648" t="n">
        <v>1</v>
      </c>
      <c r="Z648" t="n">
        <v>10</v>
      </c>
    </row>
    <row r="649">
      <c r="A649" t="n">
        <v>11</v>
      </c>
      <c r="B649" t="n">
        <v>120</v>
      </c>
      <c r="C649" t="inlineStr">
        <is>
          <t xml:space="preserve">CONCLUIDO	</t>
        </is>
      </c>
      <c r="D649" t="n">
        <v>8.205299999999999</v>
      </c>
      <c r="E649" t="n">
        <v>12.19</v>
      </c>
      <c r="F649" t="n">
        <v>8.34</v>
      </c>
      <c r="G649" t="n">
        <v>20.01</v>
      </c>
      <c r="H649" t="n">
        <v>0.28</v>
      </c>
      <c r="I649" t="n">
        <v>25</v>
      </c>
      <c r="J649" t="n">
        <v>237.41</v>
      </c>
      <c r="K649" t="n">
        <v>57.72</v>
      </c>
      <c r="L649" t="n">
        <v>3.75</v>
      </c>
      <c r="M649" t="n">
        <v>23</v>
      </c>
      <c r="N649" t="n">
        <v>55.93</v>
      </c>
      <c r="O649" t="n">
        <v>29514.51</v>
      </c>
      <c r="P649" t="n">
        <v>123.37</v>
      </c>
      <c r="Q649" t="n">
        <v>596.61</v>
      </c>
      <c r="R649" t="n">
        <v>42.49</v>
      </c>
      <c r="S649" t="n">
        <v>26.8</v>
      </c>
      <c r="T649" t="n">
        <v>7807.56</v>
      </c>
      <c r="U649" t="n">
        <v>0.63</v>
      </c>
      <c r="V649" t="n">
        <v>0.92</v>
      </c>
      <c r="W649" t="n">
        <v>0.15</v>
      </c>
      <c r="X649" t="n">
        <v>0.49</v>
      </c>
      <c r="Y649" t="n">
        <v>1</v>
      </c>
      <c r="Z649" t="n">
        <v>10</v>
      </c>
    </row>
    <row r="650">
      <c r="A650" t="n">
        <v>12</v>
      </c>
      <c r="B650" t="n">
        <v>120</v>
      </c>
      <c r="C650" t="inlineStr">
        <is>
          <t xml:space="preserve">CONCLUIDO	</t>
        </is>
      </c>
      <c r="D650" t="n">
        <v>8.301399999999999</v>
      </c>
      <c r="E650" t="n">
        <v>12.05</v>
      </c>
      <c r="F650" t="n">
        <v>8.289999999999999</v>
      </c>
      <c r="G650" t="n">
        <v>21.62</v>
      </c>
      <c r="H650" t="n">
        <v>0.3</v>
      </c>
      <c r="I650" t="n">
        <v>23</v>
      </c>
      <c r="J650" t="n">
        <v>237.84</v>
      </c>
      <c r="K650" t="n">
        <v>57.72</v>
      </c>
      <c r="L650" t="n">
        <v>4</v>
      </c>
      <c r="M650" t="n">
        <v>21</v>
      </c>
      <c r="N650" t="n">
        <v>56.12</v>
      </c>
      <c r="O650" t="n">
        <v>29567.95</v>
      </c>
      <c r="P650" t="n">
        <v>122.14</v>
      </c>
      <c r="Q650" t="n">
        <v>596.61</v>
      </c>
      <c r="R650" t="n">
        <v>40.96</v>
      </c>
      <c r="S650" t="n">
        <v>26.8</v>
      </c>
      <c r="T650" t="n">
        <v>7051.53</v>
      </c>
      <c r="U650" t="n">
        <v>0.65</v>
      </c>
      <c r="V650" t="n">
        <v>0.93</v>
      </c>
      <c r="W650" t="n">
        <v>0.14</v>
      </c>
      <c r="X650" t="n">
        <v>0.44</v>
      </c>
      <c r="Y650" t="n">
        <v>1</v>
      </c>
      <c r="Z650" t="n">
        <v>10</v>
      </c>
    </row>
    <row r="651">
      <c r="A651" t="n">
        <v>13</v>
      </c>
      <c r="B651" t="n">
        <v>120</v>
      </c>
      <c r="C651" t="inlineStr">
        <is>
          <t xml:space="preserve">CONCLUIDO	</t>
        </is>
      </c>
      <c r="D651" t="n">
        <v>8.3469</v>
      </c>
      <c r="E651" t="n">
        <v>11.98</v>
      </c>
      <c r="F651" t="n">
        <v>8.27</v>
      </c>
      <c r="G651" t="n">
        <v>22.55</v>
      </c>
      <c r="H651" t="n">
        <v>0.32</v>
      </c>
      <c r="I651" t="n">
        <v>22</v>
      </c>
      <c r="J651" t="n">
        <v>238.28</v>
      </c>
      <c r="K651" t="n">
        <v>57.72</v>
      </c>
      <c r="L651" t="n">
        <v>4.25</v>
      </c>
      <c r="M651" t="n">
        <v>20</v>
      </c>
      <c r="N651" t="n">
        <v>56.3</v>
      </c>
      <c r="O651" t="n">
        <v>29621.44</v>
      </c>
      <c r="P651" t="n">
        <v>121.41</v>
      </c>
      <c r="Q651" t="n">
        <v>596.61</v>
      </c>
      <c r="R651" t="n">
        <v>40.26</v>
      </c>
      <c r="S651" t="n">
        <v>26.8</v>
      </c>
      <c r="T651" t="n">
        <v>6708.64</v>
      </c>
      <c r="U651" t="n">
        <v>0.67</v>
      </c>
      <c r="V651" t="n">
        <v>0.93</v>
      </c>
      <c r="W651" t="n">
        <v>0.14</v>
      </c>
      <c r="X651" t="n">
        <v>0.42</v>
      </c>
      <c r="Y651" t="n">
        <v>1</v>
      </c>
      <c r="Z651" t="n">
        <v>10</v>
      </c>
    </row>
    <row r="652">
      <c r="A652" t="n">
        <v>14</v>
      </c>
      <c r="B652" t="n">
        <v>120</v>
      </c>
      <c r="C652" t="inlineStr">
        <is>
          <t xml:space="preserve">CONCLUIDO	</t>
        </is>
      </c>
      <c r="D652" t="n">
        <v>8.387700000000001</v>
      </c>
      <c r="E652" t="n">
        <v>11.92</v>
      </c>
      <c r="F652" t="n">
        <v>8.26</v>
      </c>
      <c r="G652" t="n">
        <v>23.59</v>
      </c>
      <c r="H652" t="n">
        <v>0.34</v>
      </c>
      <c r="I652" t="n">
        <v>21</v>
      </c>
      <c r="J652" t="n">
        <v>238.71</v>
      </c>
      <c r="K652" t="n">
        <v>57.72</v>
      </c>
      <c r="L652" t="n">
        <v>4.5</v>
      </c>
      <c r="M652" t="n">
        <v>19</v>
      </c>
      <c r="N652" t="n">
        <v>56.49</v>
      </c>
      <c r="O652" t="n">
        <v>29675.01</v>
      </c>
      <c r="P652" t="n">
        <v>120.77</v>
      </c>
      <c r="Q652" t="n">
        <v>596.7</v>
      </c>
      <c r="R652" t="n">
        <v>39.84</v>
      </c>
      <c r="S652" t="n">
        <v>26.8</v>
      </c>
      <c r="T652" t="n">
        <v>6501.73</v>
      </c>
      <c r="U652" t="n">
        <v>0.67</v>
      </c>
      <c r="V652" t="n">
        <v>0.93</v>
      </c>
      <c r="W652" t="n">
        <v>0.14</v>
      </c>
      <c r="X652" t="n">
        <v>0.4</v>
      </c>
      <c r="Y652" t="n">
        <v>1</v>
      </c>
      <c r="Z652" t="n">
        <v>10</v>
      </c>
    </row>
    <row r="653">
      <c r="A653" t="n">
        <v>15</v>
      </c>
      <c r="B653" t="n">
        <v>120</v>
      </c>
      <c r="C653" t="inlineStr">
        <is>
          <t xml:space="preserve">CONCLUIDO	</t>
        </is>
      </c>
      <c r="D653" t="n">
        <v>8.4932</v>
      </c>
      <c r="E653" t="n">
        <v>11.77</v>
      </c>
      <c r="F653" t="n">
        <v>8.199999999999999</v>
      </c>
      <c r="G653" t="n">
        <v>25.89</v>
      </c>
      <c r="H653" t="n">
        <v>0.35</v>
      </c>
      <c r="I653" t="n">
        <v>19</v>
      </c>
      <c r="J653" t="n">
        <v>239.14</v>
      </c>
      <c r="K653" t="n">
        <v>57.72</v>
      </c>
      <c r="L653" t="n">
        <v>4.75</v>
      </c>
      <c r="M653" t="n">
        <v>17</v>
      </c>
      <c r="N653" t="n">
        <v>56.67</v>
      </c>
      <c r="O653" t="n">
        <v>29728.63</v>
      </c>
      <c r="P653" t="n">
        <v>119.27</v>
      </c>
      <c r="Q653" t="n">
        <v>596.66</v>
      </c>
      <c r="R653" t="n">
        <v>37.88</v>
      </c>
      <c r="S653" t="n">
        <v>26.8</v>
      </c>
      <c r="T653" t="n">
        <v>5533.78</v>
      </c>
      <c r="U653" t="n">
        <v>0.71</v>
      </c>
      <c r="V653" t="n">
        <v>0.9399999999999999</v>
      </c>
      <c r="W653" t="n">
        <v>0.14</v>
      </c>
      <c r="X653" t="n">
        <v>0.35</v>
      </c>
      <c r="Y653" t="n">
        <v>1</v>
      </c>
      <c r="Z653" t="n">
        <v>10</v>
      </c>
    </row>
    <row r="654">
      <c r="A654" t="n">
        <v>16</v>
      </c>
      <c r="B654" t="n">
        <v>120</v>
      </c>
      <c r="C654" t="inlineStr">
        <is>
          <t xml:space="preserve">CONCLUIDO	</t>
        </is>
      </c>
      <c r="D654" t="n">
        <v>8.5806</v>
      </c>
      <c r="E654" t="n">
        <v>11.65</v>
      </c>
      <c r="F654" t="n">
        <v>8.130000000000001</v>
      </c>
      <c r="G654" t="n">
        <v>27.08</v>
      </c>
      <c r="H654" t="n">
        <v>0.37</v>
      </c>
      <c r="I654" t="n">
        <v>18</v>
      </c>
      <c r="J654" t="n">
        <v>239.58</v>
      </c>
      <c r="K654" t="n">
        <v>57.72</v>
      </c>
      <c r="L654" t="n">
        <v>5</v>
      </c>
      <c r="M654" t="n">
        <v>16</v>
      </c>
      <c r="N654" t="n">
        <v>56.86</v>
      </c>
      <c r="O654" t="n">
        <v>29782.33</v>
      </c>
      <c r="P654" t="n">
        <v>117.45</v>
      </c>
      <c r="Q654" t="n">
        <v>596.61</v>
      </c>
      <c r="R654" t="n">
        <v>35.78</v>
      </c>
      <c r="S654" t="n">
        <v>26.8</v>
      </c>
      <c r="T654" t="n">
        <v>4485.77</v>
      </c>
      <c r="U654" t="n">
        <v>0.75</v>
      </c>
      <c r="V654" t="n">
        <v>0.9399999999999999</v>
      </c>
      <c r="W654" t="n">
        <v>0.13</v>
      </c>
      <c r="X654" t="n">
        <v>0.27</v>
      </c>
      <c r="Y654" t="n">
        <v>1</v>
      </c>
      <c r="Z654" t="n">
        <v>10</v>
      </c>
    </row>
    <row r="655">
      <c r="A655" t="n">
        <v>17</v>
      </c>
      <c r="B655" t="n">
        <v>120</v>
      </c>
      <c r="C655" t="inlineStr">
        <is>
          <t xml:space="preserve">CONCLUIDO	</t>
        </is>
      </c>
      <c r="D655" t="n">
        <v>8.5199</v>
      </c>
      <c r="E655" t="n">
        <v>11.74</v>
      </c>
      <c r="F655" t="n">
        <v>8.210000000000001</v>
      </c>
      <c r="G655" t="n">
        <v>27.36</v>
      </c>
      <c r="H655" t="n">
        <v>0.39</v>
      </c>
      <c r="I655" t="n">
        <v>18</v>
      </c>
      <c r="J655" t="n">
        <v>240.02</v>
      </c>
      <c r="K655" t="n">
        <v>57.72</v>
      </c>
      <c r="L655" t="n">
        <v>5.25</v>
      </c>
      <c r="M655" t="n">
        <v>16</v>
      </c>
      <c r="N655" t="n">
        <v>57.04</v>
      </c>
      <c r="O655" t="n">
        <v>29836.09</v>
      </c>
      <c r="P655" t="n">
        <v>118.52</v>
      </c>
      <c r="Q655" t="n">
        <v>596.6799999999999</v>
      </c>
      <c r="R655" t="n">
        <v>38.5</v>
      </c>
      <c r="S655" t="n">
        <v>26.8</v>
      </c>
      <c r="T655" t="n">
        <v>5847.6</v>
      </c>
      <c r="U655" t="n">
        <v>0.7</v>
      </c>
      <c r="V655" t="n">
        <v>0.9399999999999999</v>
      </c>
      <c r="W655" t="n">
        <v>0.13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120</v>
      </c>
      <c r="C656" t="inlineStr">
        <is>
          <t xml:space="preserve">CONCLUIDO	</t>
        </is>
      </c>
      <c r="D656" t="n">
        <v>8.5657</v>
      </c>
      <c r="E656" t="n">
        <v>11.67</v>
      </c>
      <c r="F656" t="n">
        <v>8.19</v>
      </c>
      <c r="G656" t="n">
        <v>28.91</v>
      </c>
      <c r="H656" t="n">
        <v>0.41</v>
      </c>
      <c r="I656" t="n">
        <v>17</v>
      </c>
      <c r="J656" t="n">
        <v>240.45</v>
      </c>
      <c r="K656" t="n">
        <v>57.72</v>
      </c>
      <c r="L656" t="n">
        <v>5.5</v>
      </c>
      <c r="M656" t="n">
        <v>15</v>
      </c>
      <c r="N656" t="n">
        <v>57.23</v>
      </c>
      <c r="O656" t="n">
        <v>29890.04</v>
      </c>
      <c r="P656" t="n">
        <v>117.78</v>
      </c>
      <c r="Q656" t="n">
        <v>596.67</v>
      </c>
      <c r="R656" t="n">
        <v>37.91</v>
      </c>
      <c r="S656" t="n">
        <v>26.8</v>
      </c>
      <c r="T656" t="n">
        <v>5559.96</v>
      </c>
      <c r="U656" t="n">
        <v>0.71</v>
      </c>
      <c r="V656" t="n">
        <v>0.9399999999999999</v>
      </c>
      <c r="W656" t="n">
        <v>0.13</v>
      </c>
      <c r="X656" t="n">
        <v>0.34</v>
      </c>
      <c r="Y656" t="n">
        <v>1</v>
      </c>
      <c r="Z656" t="n">
        <v>10</v>
      </c>
    </row>
    <row r="657">
      <c r="A657" t="n">
        <v>19</v>
      </c>
      <c r="B657" t="n">
        <v>120</v>
      </c>
      <c r="C657" t="inlineStr">
        <is>
          <t xml:space="preserve">CONCLUIDO	</t>
        </is>
      </c>
      <c r="D657" t="n">
        <v>8.622999999999999</v>
      </c>
      <c r="E657" t="n">
        <v>11.6</v>
      </c>
      <c r="F657" t="n">
        <v>8.16</v>
      </c>
      <c r="G657" t="n">
        <v>30.6</v>
      </c>
      <c r="H657" t="n">
        <v>0.42</v>
      </c>
      <c r="I657" t="n">
        <v>16</v>
      </c>
      <c r="J657" t="n">
        <v>240.89</v>
      </c>
      <c r="K657" t="n">
        <v>57.72</v>
      </c>
      <c r="L657" t="n">
        <v>5.75</v>
      </c>
      <c r="M657" t="n">
        <v>14</v>
      </c>
      <c r="N657" t="n">
        <v>57.42</v>
      </c>
      <c r="O657" t="n">
        <v>29943.94</v>
      </c>
      <c r="P657" t="n">
        <v>116.94</v>
      </c>
      <c r="Q657" t="n">
        <v>596.63</v>
      </c>
      <c r="R657" t="n">
        <v>36.85</v>
      </c>
      <c r="S657" t="n">
        <v>26.8</v>
      </c>
      <c r="T657" t="n">
        <v>5032.97</v>
      </c>
      <c r="U657" t="n">
        <v>0.73</v>
      </c>
      <c r="V657" t="n">
        <v>0.9399999999999999</v>
      </c>
      <c r="W657" t="n">
        <v>0.13</v>
      </c>
      <c r="X657" t="n">
        <v>0.31</v>
      </c>
      <c r="Y657" t="n">
        <v>1</v>
      </c>
      <c r="Z657" t="n">
        <v>10</v>
      </c>
    </row>
    <row r="658">
      <c r="A658" t="n">
        <v>20</v>
      </c>
      <c r="B658" t="n">
        <v>120</v>
      </c>
      <c r="C658" t="inlineStr">
        <is>
          <t xml:space="preserve">CONCLUIDO	</t>
        </is>
      </c>
      <c r="D658" t="n">
        <v>8.670299999999999</v>
      </c>
      <c r="E658" t="n">
        <v>11.53</v>
      </c>
      <c r="F658" t="n">
        <v>8.140000000000001</v>
      </c>
      <c r="G658" t="n">
        <v>32.57</v>
      </c>
      <c r="H658" t="n">
        <v>0.44</v>
      </c>
      <c r="I658" t="n">
        <v>15</v>
      </c>
      <c r="J658" t="n">
        <v>241.33</v>
      </c>
      <c r="K658" t="n">
        <v>57.72</v>
      </c>
      <c r="L658" t="n">
        <v>6</v>
      </c>
      <c r="M658" t="n">
        <v>13</v>
      </c>
      <c r="N658" t="n">
        <v>57.6</v>
      </c>
      <c r="O658" t="n">
        <v>29997.9</v>
      </c>
      <c r="P658" t="n">
        <v>116.03</v>
      </c>
      <c r="Q658" t="n">
        <v>596.62</v>
      </c>
      <c r="R658" t="n">
        <v>36.25</v>
      </c>
      <c r="S658" t="n">
        <v>26.8</v>
      </c>
      <c r="T658" t="n">
        <v>4735.83</v>
      </c>
      <c r="U658" t="n">
        <v>0.74</v>
      </c>
      <c r="V658" t="n">
        <v>0.9399999999999999</v>
      </c>
      <c r="W658" t="n">
        <v>0.13</v>
      </c>
      <c r="X658" t="n">
        <v>0.29</v>
      </c>
      <c r="Y658" t="n">
        <v>1</v>
      </c>
      <c r="Z658" t="n">
        <v>10</v>
      </c>
    </row>
    <row r="659">
      <c r="A659" t="n">
        <v>21</v>
      </c>
      <c r="B659" t="n">
        <v>120</v>
      </c>
      <c r="C659" t="inlineStr">
        <is>
          <t xml:space="preserve">CONCLUIDO	</t>
        </is>
      </c>
      <c r="D659" t="n">
        <v>8.6707</v>
      </c>
      <c r="E659" t="n">
        <v>11.53</v>
      </c>
      <c r="F659" t="n">
        <v>8.140000000000001</v>
      </c>
      <c r="G659" t="n">
        <v>32.56</v>
      </c>
      <c r="H659" t="n">
        <v>0.46</v>
      </c>
      <c r="I659" t="n">
        <v>15</v>
      </c>
      <c r="J659" t="n">
        <v>241.77</v>
      </c>
      <c r="K659" t="n">
        <v>57.72</v>
      </c>
      <c r="L659" t="n">
        <v>6.25</v>
      </c>
      <c r="M659" t="n">
        <v>13</v>
      </c>
      <c r="N659" t="n">
        <v>57.79</v>
      </c>
      <c r="O659" t="n">
        <v>30051.93</v>
      </c>
      <c r="P659" t="n">
        <v>115.59</v>
      </c>
      <c r="Q659" t="n">
        <v>596.63</v>
      </c>
      <c r="R659" t="n">
        <v>36.26</v>
      </c>
      <c r="S659" t="n">
        <v>26.8</v>
      </c>
      <c r="T659" t="n">
        <v>4741.53</v>
      </c>
      <c r="U659" t="n">
        <v>0.74</v>
      </c>
      <c r="V659" t="n">
        <v>0.9399999999999999</v>
      </c>
      <c r="W659" t="n">
        <v>0.13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120</v>
      </c>
      <c r="C660" t="inlineStr">
        <is>
          <t xml:space="preserve">CONCLUIDO	</t>
        </is>
      </c>
      <c r="D660" t="n">
        <v>8.723699999999999</v>
      </c>
      <c r="E660" t="n">
        <v>11.46</v>
      </c>
      <c r="F660" t="n">
        <v>8.119999999999999</v>
      </c>
      <c r="G660" t="n">
        <v>34.78</v>
      </c>
      <c r="H660" t="n">
        <v>0.48</v>
      </c>
      <c r="I660" t="n">
        <v>14</v>
      </c>
      <c r="J660" t="n">
        <v>242.2</v>
      </c>
      <c r="K660" t="n">
        <v>57.72</v>
      </c>
      <c r="L660" t="n">
        <v>6.5</v>
      </c>
      <c r="M660" t="n">
        <v>12</v>
      </c>
      <c r="N660" t="n">
        <v>57.98</v>
      </c>
      <c r="O660" t="n">
        <v>30106.03</v>
      </c>
      <c r="P660" t="n">
        <v>114.4</v>
      </c>
      <c r="Q660" t="n">
        <v>596.62</v>
      </c>
      <c r="R660" t="n">
        <v>35.45</v>
      </c>
      <c r="S660" t="n">
        <v>26.8</v>
      </c>
      <c r="T660" t="n">
        <v>4345.4</v>
      </c>
      <c r="U660" t="n">
        <v>0.76</v>
      </c>
      <c r="V660" t="n">
        <v>0.95</v>
      </c>
      <c r="W660" t="n">
        <v>0.13</v>
      </c>
      <c r="X660" t="n">
        <v>0.26</v>
      </c>
      <c r="Y660" t="n">
        <v>1</v>
      </c>
      <c r="Z660" t="n">
        <v>10</v>
      </c>
    </row>
    <row r="661">
      <c r="A661" t="n">
        <v>23</v>
      </c>
      <c r="B661" t="n">
        <v>120</v>
      </c>
      <c r="C661" t="inlineStr">
        <is>
          <t xml:space="preserve">CONCLUIDO	</t>
        </is>
      </c>
      <c r="D661" t="n">
        <v>8.780900000000001</v>
      </c>
      <c r="E661" t="n">
        <v>11.39</v>
      </c>
      <c r="F661" t="n">
        <v>8.09</v>
      </c>
      <c r="G661" t="n">
        <v>37.33</v>
      </c>
      <c r="H661" t="n">
        <v>0.49</v>
      </c>
      <c r="I661" t="n">
        <v>13</v>
      </c>
      <c r="J661" t="n">
        <v>242.64</v>
      </c>
      <c r="K661" t="n">
        <v>57.72</v>
      </c>
      <c r="L661" t="n">
        <v>6.75</v>
      </c>
      <c r="M661" t="n">
        <v>11</v>
      </c>
      <c r="N661" t="n">
        <v>58.17</v>
      </c>
      <c r="O661" t="n">
        <v>30160.2</v>
      </c>
      <c r="P661" t="n">
        <v>113.21</v>
      </c>
      <c r="Q661" t="n">
        <v>596.62</v>
      </c>
      <c r="R661" t="n">
        <v>34.61</v>
      </c>
      <c r="S661" t="n">
        <v>26.8</v>
      </c>
      <c r="T661" t="n">
        <v>3926.33</v>
      </c>
      <c r="U661" t="n">
        <v>0.77</v>
      </c>
      <c r="V661" t="n">
        <v>0.95</v>
      </c>
      <c r="W661" t="n">
        <v>0.13</v>
      </c>
      <c r="X661" t="n">
        <v>0.23</v>
      </c>
      <c r="Y661" t="n">
        <v>1</v>
      </c>
      <c r="Z661" t="n">
        <v>10</v>
      </c>
    </row>
    <row r="662">
      <c r="A662" t="n">
        <v>24</v>
      </c>
      <c r="B662" t="n">
        <v>120</v>
      </c>
      <c r="C662" t="inlineStr">
        <is>
          <t xml:space="preserve">CONCLUIDO	</t>
        </is>
      </c>
      <c r="D662" t="n">
        <v>8.7906</v>
      </c>
      <c r="E662" t="n">
        <v>11.38</v>
      </c>
      <c r="F662" t="n">
        <v>8.07</v>
      </c>
      <c r="G662" t="n">
        <v>37.27</v>
      </c>
      <c r="H662" t="n">
        <v>0.51</v>
      </c>
      <c r="I662" t="n">
        <v>13</v>
      </c>
      <c r="J662" t="n">
        <v>243.08</v>
      </c>
      <c r="K662" t="n">
        <v>57.72</v>
      </c>
      <c r="L662" t="n">
        <v>7</v>
      </c>
      <c r="M662" t="n">
        <v>11</v>
      </c>
      <c r="N662" t="n">
        <v>58.36</v>
      </c>
      <c r="O662" t="n">
        <v>30214.44</v>
      </c>
      <c r="P662" t="n">
        <v>113.21</v>
      </c>
      <c r="Q662" t="n">
        <v>596.63</v>
      </c>
      <c r="R662" t="n">
        <v>34.05</v>
      </c>
      <c r="S662" t="n">
        <v>26.8</v>
      </c>
      <c r="T662" t="n">
        <v>3647.93</v>
      </c>
      <c r="U662" t="n">
        <v>0.79</v>
      </c>
      <c r="V662" t="n">
        <v>0.95</v>
      </c>
      <c r="W662" t="n">
        <v>0.13</v>
      </c>
      <c r="X662" t="n">
        <v>0.22</v>
      </c>
      <c r="Y662" t="n">
        <v>1</v>
      </c>
      <c r="Z662" t="n">
        <v>10</v>
      </c>
    </row>
    <row r="663">
      <c r="A663" t="n">
        <v>25</v>
      </c>
      <c r="B663" t="n">
        <v>120</v>
      </c>
      <c r="C663" t="inlineStr">
        <is>
          <t xml:space="preserve">CONCLUIDO	</t>
        </is>
      </c>
      <c r="D663" t="n">
        <v>8.776199999999999</v>
      </c>
      <c r="E663" t="n">
        <v>11.39</v>
      </c>
      <c r="F663" t="n">
        <v>8.09</v>
      </c>
      <c r="G663" t="n">
        <v>37.35</v>
      </c>
      <c r="H663" t="n">
        <v>0.53</v>
      </c>
      <c r="I663" t="n">
        <v>13</v>
      </c>
      <c r="J663" t="n">
        <v>243.52</v>
      </c>
      <c r="K663" t="n">
        <v>57.72</v>
      </c>
      <c r="L663" t="n">
        <v>7.25</v>
      </c>
      <c r="M663" t="n">
        <v>11</v>
      </c>
      <c r="N663" t="n">
        <v>58.55</v>
      </c>
      <c r="O663" t="n">
        <v>30268.74</v>
      </c>
      <c r="P663" t="n">
        <v>112.72</v>
      </c>
      <c r="Q663" t="n">
        <v>596.64</v>
      </c>
      <c r="R663" t="n">
        <v>34.96</v>
      </c>
      <c r="S663" t="n">
        <v>26.8</v>
      </c>
      <c r="T663" t="n">
        <v>4104.89</v>
      </c>
      <c r="U663" t="n">
        <v>0.77</v>
      </c>
      <c r="V663" t="n">
        <v>0.95</v>
      </c>
      <c r="W663" t="n">
        <v>0.12</v>
      </c>
      <c r="X663" t="n">
        <v>0.24</v>
      </c>
      <c r="Y663" t="n">
        <v>1</v>
      </c>
      <c r="Z663" t="n">
        <v>10</v>
      </c>
    </row>
    <row r="664">
      <c r="A664" t="n">
        <v>26</v>
      </c>
      <c r="B664" t="n">
        <v>120</v>
      </c>
      <c r="C664" t="inlineStr">
        <is>
          <t xml:space="preserve">CONCLUIDO	</t>
        </is>
      </c>
      <c r="D664" t="n">
        <v>8.815099999999999</v>
      </c>
      <c r="E664" t="n">
        <v>11.34</v>
      </c>
      <c r="F664" t="n">
        <v>8.09</v>
      </c>
      <c r="G664" t="n">
        <v>40.44</v>
      </c>
      <c r="H664" t="n">
        <v>0.55</v>
      </c>
      <c r="I664" t="n">
        <v>12</v>
      </c>
      <c r="J664" t="n">
        <v>243.96</v>
      </c>
      <c r="K664" t="n">
        <v>57.72</v>
      </c>
      <c r="L664" t="n">
        <v>7.5</v>
      </c>
      <c r="M664" t="n">
        <v>10</v>
      </c>
      <c r="N664" t="n">
        <v>58.74</v>
      </c>
      <c r="O664" t="n">
        <v>30323.11</v>
      </c>
      <c r="P664" t="n">
        <v>112.34</v>
      </c>
      <c r="Q664" t="n">
        <v>596.61</v>
      </c>
      <c r="R664" t="n">
        <v>34.68</v>
      </c>
      <c r="S664" t="n">
        <v>26.8</v>
      </c>
      <c r="T664" t="n">
        <v>3967.72</v>
      </c>
      <c r="U664" t="n">
        <v>0.77</v>
      </c>
      <c r="V664" t="n">
        <v>0.95</v>
      </c>
      <c r="W664" t="n">
        <v>0.13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120</v>
      </c>
      <c r="C665" t="inlineStr">
        <is>
          <t xml:space="preserve">CONCLUIDO	</t>
        </is>
      </c>
      <c r="D665" t="n">
        <v>8.816000000000001</v>
      </c>
      <c r="E665" t="n">
        <v>11.34</v>
      </c>
      <c r="F665" t="n">
        <v>8.09</v>
      </c>
      <c r="G665" t="n">
        <v>40.44</v>
      </c>
      <c r="H665" t="n">
        <v>0.5600000000000001</v>
      </c>
      <c r="I665" t="n">
        <v>12</v>
      </c>
      <c r="J665" t="n">
        <v>244.41</v>
      </c>
      <c r="K665" t="n">
        <v>57.72</v>
      </c>
      <c r="L665" t="n">
        <v>7.75</v>
      </c>
      <c r="M665" t="n">
        <v>10</v>
      </c>
      <c r="N665" t="n">
        <v>58.93</v>
      </c>
      <c r="O665" t="n">
        <v>30377.55</v>
      </c>
      <c r="P665" t="n">
        <v>111.71</v>
      </c>
      <c r="Q665" t="n">
        <v>596.61</v>
      </c>
      <c r="R665" t="n">
        <v>34.61</v>
      </c>
      <c r="S665" t="n">
        <v>26.8</v>
      </c>
      <c r="T665" t="n">
        <v>3934.12</v>
      </c>
      <c r="U665" t="n">
        <v>0.77</v>
      </c>
      <c r="V665" t="n">
        <v>0.95</v>
      </c>
      <c r="W665" t="n">
        <v>0.13</v>
      </c>
      <c r="X665" t="n">
        <v>0.23</v>
      </c>
      <c r="Y665" t="n">
        <v>1</v>
      </c>
      <c r="Z665" t="n">
        <v>10</v>
      </c>
    </row>
    <row r="666">
      <c r="A666" t="n">
        <v>28</v>
      </c>
      <c r="B666" t="n">
        <v>120</v>
      </c>
      <c r="C666" t="inlineStr">
        <is>
          <t xml:space="preserve">CONCLUIDO	</t>
        </is>
      </c>
      <c r="D666" t="n">
        <v>8.8757</v>
      </c>
      <c r="E666" t="n">
        <v>11.27</v>
      </c>
      <c r="F666" t="n">
        <v>8.06</v>
      </c>
      <c r="G666" t="n">
        <v>43.95</v>
      </c>
      <c r="H666" t="n">
        <v>0.58</v>
      </c>
      <c r="I666" t="n">
        <v>11</v>
      </c>
      <c r="J666" t="n">
        <v>244.85</v>
      </c>
      <c r="K666" t="n">
        <v>57.72</v>
      </c>
      <c r="L666" t="n">
        <v>8</v>
      </c>
      <c r="M666" t="n">
        <v>9</v>
      </c>
      <c r="N666" t="n">
        <v>59.12</v>
      </c>
      <c r="O666" t="n">
        <v>30432.06</v>
      </c>
      <c r="P666" t="n">
        <v>110.59</v>
      </c>
      <c r="Q666" t="n">
        <v>596.65</v>
      </c>
      <c r="R666" t="n">
        <v>33.63</v>
      </c>
      <c r="S666" t="n">
        <v>26.8</v>
      </c>
      <c r="T666" t="n">
        <v>3449.03</v>
      </c>
      <c r="U666" t="n">
        <v>0.8</v>
      </c>
      <c r="V666" t="n">
        <v>0.95</v>
      </c>
      <c r="W666" t="n">
        <v>0.13</v>
      </c>
      <c r="X666" t="n">
        <v>0.2</v>
      </c>
      <c r="Y666" t="n">
        <v>1</v>
      </c>
      <c r="Z666" t="n">
        <v>10</v>
      </c>
    </row>
    <row r="667">
      <c r="A667" t="n">
        <v>29</v>
      </c>
      <c r="B667" t="n">
        <v>120</v>
      </c>
      <c r="C667" t="inlineStr">
        <is>
          <t xml:space="preserve">CONCLUIDO	</t>
        </is>
      </c>
      <c r="D667" t="n">
        <v>8.8781</v>
      </c>
      <c r="E667" t="n">
        <v>11.26</v>
      </c>
      <c r="F667" t="n">
        <v>8.050000000000001</v>
      </c>
      <c r="G667" t="n">
        <v>43.93</v>
      </c>
      <c r="H667" t="n">
        <v>0.6</v>
      </c>
      <c r="I667" t="n">
        <v>11</v>
      </c>
      <c r="J667" t="n">
        <v>245.29</v>
      </c>
      <c r="K667" t="n">
        <v>57.72</v>
      </c>
      <c r="L667" t="n">
        <v>8.25</v>
      </c>
      <c r="M667" t="n">
        <v>9</v>
      </c>
      <c r="N667" t="n">
        <v>59.32</v>
      </c>
      <c r="O667" t="n">
        <v>30486.64</v>
      </c>
      <c r="P667" t="n">
        <v>110.2</v>
      </c>
      <c r="Q667" t="n">
        <v>596.61</v>
      </c>
      <c r="R667" t="n">
        <v>33.47</v>
      </c>
      <c r="S667" t="n">
        <v>26.8</v>
      </c>
      <c r="T667" t="n">
        <v>3365.65</v>
      </c>
      <c r="U667" t="n">
        <v>0.8</v>
      </c>
      <c r="V667" t="n">
        <v>0.95</v>
      </c>
      <c r="W667" t="n">
        <v>0.13</v>
      </c>
      <c r="X667" t="n">
        <v>0.2</v>
      </c>
      <c r="Y667" t="n">
        <v>1</v>
      </c>
      <c r="Z667" t="n">
        <v>10</v>
      </c>
    </row>
    <row r="668">
      <c r="A668" t="n">
        <v>30</v>
      </c>
      <c r="B668" t="n">
        <v>120</v>
      </c>
      <c r="C668" t="inlineStr">
        <is>
          <t xml:space="preserve">CONCLUIDO	</t>
        </is>
      </c>
      <c r="D668" t="n">
        <v>8.876200000000001</v>
      </c>
      <c r="E668" t="n">
        <v>11.27</v>
      </c>
      <c r="F668" t="n">
        <v>8.06</v>
      </c>
      <c r="G668" t="n">
        <v>43.94</v>
      </c>
      <c r="H668" t="n">
        <v>0.62</v>
      </c>
      <c r="I668" t="n">
        <v>11</v>
      </c>
      <c r="J668" t="n">
        <v>245.73</v>
      </c>
      <c r="K668" t="n">
        <v>57.72</v>
      </c>
      <c r="L668" t="n">
        <v>8.5</v>
      </c>
      <c r="M668" t="n">
        <v>9</v>
      </c>
      <c r="N668" t="n">
        <v>59.51</v>
      </c>
      <c r="O668" t="n">
        <v>30541.29</v>
      </c>
      <c r="P668" t="n">
        <v>109.37</v>
      </c>
      <c r="Q668" t="n">
        <v>596.64</v>
      </c>
      <c r="R668" t="n">
        <v>33.61</v>
      </c>
      <c r="S668" t="n">
        <v>26.8</v>
      </c>
      <c r="T668" t="n">
        <v>3440.06</v>
      </c>
      <c r="U668" t="n">
        <v>0.8</v>
      </c>
      <c r="V668" t="n">
        <v>0.95</v>
      </c>
      <c r="W668" t="n">
        <v>0.13</v>
      </c>
      <c r="X668" t="n">
        <v>0.2</v>
      </c>
      <c r="Y668" t="n">
        <v>1</v>
      </c>
      <c r="Z668" t="n">
        <v>10</v>
      </c>
    </row>
    <row r="669">
      <c r="A669" t="n">
        <v>31</v>
      </c>
      <c r="B669" t="n">
        <v>120</v>
      </c>
      <c r="C669" t="inlineStr">
        <is>
          <t xml:space="preserve">CONCLUIDO	</t>
        </is>
      </c>
      <c r="D669" t="n">
        <v>8.933</v>
      </c>
      <c r="E669" t="n">
        <v>11.19</v>
      </c>
      <c r="F669" t="n">
        <v>8.029999999999999</v>
      </c>
      <c r="G669" t="n">
        <v>48.18</v>
      </c>
      <c r="H669" t="n">
        <v>0.63</v>
      </c>
      <c r="I669" t="n">
        <v>10</v>
      </c>
      <c r="J669" t="n">
        <v>246.18</v>
      </c>
      <c r="K669" t="n">
        <v>57.72</v>
      </c>
      <c r="L669" t="n">
        <v>8.75</v>
      </c>
      <c r="M669" t="n">
        <v>8</v>
      </c>
      <c r="N669" t="n">
        <v>59.7</v>
      </c>
      <c r="O669" t="n">
        <v>30596.01</v>
      </c>
      <c r="P669" t="n">
        <v>108.49</v>
      </c>
      <c r="Q669" t="n">
        <v>596.62</v>
      </c>
      <c r="R669" t="n">
        <v>32.71</v>
      </c>
      <c r="S669" t="n">
        <v>26.8</v>
      </c>
      <c r="T669" t="n">
        <v>2994.85</v>
      </c>
      <c r="U669" t="n">
        <v>0.82</v>
      </c>
      <c r="V669" t="n">
        <v>0.96</v>
      </c>
      <c r="W669" t="n">
        <v>0.13</v>
      </c>
      <c r="X669" t="n">
        <v>0.18</v>
      </c>
      <c r="Y669" t="n">
        <v>1</v>
      </c>
      <c r="Z669" t="n">
        <v>10</v>
      </c>
    </row>
    <row r="670">
      <c r="A670" t="n">
        <v>32</v>
      </c>
      <c r="B670" t="n">
        <v>120</v>
      </c>
      <c r="C670" t="inlineStr">
        <is>
          <t xml:space="preserve">CONCLUIDO	</t>
        </is>
      </c>
      <c r="D670" t="n">
        <v>8.9633</v>
      </c>
      <c r="E670" t="n">
        <v>11.16</v>
      </c>
      <c r="F670" t="n">
        <v>7.99</v>
      </c>
      <c r="G670" t="n">
        <v>47.95</v>
      </c>
      <c r="H670" t="n">
        <v>0.65</v>
      </c>
      <c r="I670" t="n">
        <v>10</v>
      </c>
      <c r="J670" t="n">
        <v>246.62</v>
      </c>
      <c r="K670" t="n">
        <v>57.72</v>
      </c>
      <c r="L670" t="n">
        <v>9</v>
      </c>
      <c r="M670" t="n">
        <v>8</v>
      </c>
      <c r="N670" t="n">
        <v>59.9</v>
      </c>
      <c r="O670" t="n">
        <v>30650.8</v>
      </c>
      <c r="P670" t="n">
        <v>107.15</v>
      </c>
      <c r="Q670" t="n">
        <v>596.61</v>
      </c>
      <c r="R670" t="n">
        <v>31.43</v>
      </c>
      <c r="S670" t="n">
        <v>26.8</v>
      </c>
      <c r="T670" t="n">
        <v>2352.02</v>
      </c>
      <c r="U670" t="n">
        <v>0.85</v>
      </c>
      <c r="V670" t="n">
        <v>0.96</v>
      </c>
      <c r="W670" t="n">
        <v>0.12</v>
      </c>
      <c r="X670" t="n">
        <v>0.14</v>
      </c>
      <c r="Y670" t="n">
        <v>1</v>
      </c>
      <c r="Z670" t="n">
        <v>10</v>
      </c>
    </row>
    <row r="671">
      <c r="A671" t="n">
        <v>33</v>
      </c>
      <c r="B671" t="n">
        <v>120</v>
      </c>
      <c r="C671" t="inlineStr">
        <is>
          <t xml:space="preserve">CONCLUIDO	</t>
        </is>
      </c>
      <c r="D671" t="n">
        <v>8.910399999999999</v>
      </c>
      <c r="E671" t="n">
        <v>11.22</v>
      </c>
      <c r="F671" t="n">
        <v>8.06</v>
      </c>
      <c r="G671" t="n">
        <v>48.35</v>
      </c>
      <c r="H671" t="n">
        <v>0.67</v>
      </c>
      <c r="I671" t="n">
        <v>10</v>
      </c>
      <c r="J671" t="n">
        <v>247.07</v>
      </c>
      <c r="K671" t="n">
        <v>57.72</v>
      </c>
      <c r="L671" t="n">
        <v>9.25</v>
      </c>
      <c r="M671" t="n">
        <v>8</v>
      </c>
      <c r="N671" t="n">
        <v>60.09</v>
      </c>
      <c r="O671" t="n">
        <v>30705.66</v>
      </c>
      <c r="P671" t="n">
        <v>107.6</v>
      </c>
      <c r="Q671" t="n">
        <v>596.61</v>
      </c>
      <c r="R671" t="n">
        <v>33.88</v>
      </c>
      <c r="S671" t="n">
        <v>26.8</v>
      </c>
      <c r="T671" t="n">
        <v>3576.65</v>
      </c>
      <c r="U671" t="n">
        <v>0.79</v>
      </c>
      <c r="V671" t="n">
        <v>0.95</v>
      </c>
      <c r="W671" t="n">
        <v>0.12</v>
      </c>
      <c r="X671" t="n">
        <v>0.21</v>
      </c>
      <c r="Y671" t="n">
        <v>1</v>
      </c>
      <c r="Z671" t="n">
        <v>10</v>
      </c>
    </row>
    <row r="672">
      <c r="A672" t="n">
        <v>34</v>
      </c>
      <c r="B672" t="n">
        <v>120</v>
      </c>
      <c r="C672" t="inlineStr">
        <is>
          <t xml:space="preserve">CONCLUIDO	</t>
        </is>
      </c>
      <c r="D672" t="n">
        <v>8.9169</v>
      </c>
      <c r="E672" t="n">
        <v>11.21</v>
      </c>
      <c r="F672" t="n">
        <v>8.050000000000001</v>
      </c>
      <c r="G672" t="n">
        <v>48.3</v>
      </c>
      <c r="H672" t="n">
        <v>0.68</v>
      </c>
      <c r="I672" t="n">
        <v>10</v>
      </c>
      <c r="J672" t="n">
        <v>247.51</v>
      </c>
      <c r="K672" t="n">
        <v>57.72</v>
      </c>
      <c r="L672" t="n">
        <v>9.5</v>
      </c>
      <c r="M672" t="n">
        <v>8</v>
      </c>
      <c r="N672" t="n">
        <v>60.29</v>
      </c>
      <c r="O672" t="n">
        <v>30760.6</v>
      </c>
      <c r="P672" t="n">
        <v>106.84</v>
      </c>
      <c r="Q672" t="n">
        <v>596.64</v>
      </c>
      <c r="R672" t="n">
        <v>33.57</v>
      </c>
      <c r="S672" t="n">
        <v>26.8</v>
      </c>
      <c r="T672" t="n">
        <v>3425.36</v>
      </c>
      <c r="U672" t="n">
        <v>0.8</v>
      </c>
      <c r="V672" t="n">
        <v>0.95</v>
      </c>
      <c r="W672" t="n">
        <v>0.12</v>
      </c>
      <c r="X672" t="n">
        <v>0.2</v>
      </c>
      <c r="Y672" t="n">
        <v>1</v>
      </c>
      <c r="Z672" t="n">
        <v>10</v>
      </c>
    </row>
    <row r="673">
      <c r="A673" t="n">
        <v>35</v>
      </c>
      <c r="B673" t="n">
        <v>120</v>
      </c>
      <c r="C673" t="inlineStr">
        <is>
          <t xml:space="preserve">CONCLUIDO	</t>
        </is>
      </c>
      <c r="D673" t="n">
        <v>8.9823</v>
      </c>
      <c r="E673" t="n">
        <v>11.13</v>
      </c>
      <c r="F673" t="n">
        <v>8.01</v>
      </c>
      <c r="G673" t="n">
        <v>53.43</v>
      </c>
      <c r="H673" t="n">
        <v>0.7</v>
      </c>
      <c r="I673" t="n">
        <v>9</v>
      </c>
      <c r="J673" t="n">
        <v>247.96</v>
      </c>
      <c r="K673" t="n">
        <v>57.72</v>
      </c>
      <c r="L673" t="n">
        <v>9.75</v>
      </c>
      <c r="M673" t="n">
        <v>7</v>
      </c>
      <c r="N673" t="n">
        <v>60.48</v>
      </c>
      <c r="O673" t="n">
        <v>30815.6</v>
      </c>
      <c r="P673" t="n">
        <v>106.23</v>
      </c>
      <c r="Q673" t="n">
        <v>596.65</v>
      </c>
      <c r="R673" t="n">
        <v>32.34</v>
      </c>
      <c r="S673" t="n">
        <v>26.8</v>
      </c>
      <c r="T673" t="n">
        <v>2811.08</v>
      </c>
      <c r="U673" t="n">
        <v>0.83</v>
      </c>
      <c r="V673" t="n">
        <v>0.96</v>
      </c>
      <c r="W673" t="n">
        <v>0.12</v>
      </c>
      <c r="X673" t="n">
        <v>0.16</v>
      </c>
      <c r="Y673" t="n">
        <v>1</v>
      </c>
      <c r="Z673" t="n">
        <v>10</v>
      </c>
    </row>
    <row r="674">
      <c r="A674" t="n">
        <v>36</v>
      </c>
      <c r="B674" t="n">
        <v>120</v>
      </c>
      <c r="C674" t="inlineStr">
        <is>
          <t xml:space="preserve">CONCLUIDO	</t>
        </is>
      </c>
      <c r="D674" t="n">
        <v>8.9742</v>
      </c>
      <c r="E674" t="n">
        <v>11.14</v>
      </c>
      <c r="F674" t="n">
        <v>8.02</v>
      </c>
      <c r="G674" t="n">
        <v>53.49</v>
      </c>
      <c r="H674" t="n">
        <v>0.72</v>
      </c>
      <c r="I674" t="n">
        <v>9</v>
      </c>
      <c r="J674" t="n">
        <v>248.4</v>
      </c>
      <c r="K674" t="n">
        <v>57.72</v>
      </c>
      <c r="L674" t="n">
        <v>10</v>
      </c>
      <c r="M674" t="n">
        <v>7</v>
      </c>
      <c r="N674" t="n">
        <v>60.68</v>
      </c>
      <c r="O674" t="n">
        <v>30870.67</v>
      </c>
      <c r="P674" t="n">
        <v>105.78</v>
      </c>
      <c r="Q674" t="n">
        <v>596.61</v>
      </c>
      <c r="R674" t="n">
        <v>32.67</v>
      </c>
      <c r="S674" t="n">
        <v>26.8</v>
      </c>
      <c r="T674" t="n">
        <v>2975.51</v>
      </c>
      <c r="U674" t="n">
        <v>0.82</v>
      </c>
      <c r="V674" t="n">
        <v>0.96</v>
      </c>
      <c r="W674" t="n">
        <v>0.12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120</v>
      </c>
      <c r="C675" t="inlineStr">
        <is>
          <t xml:space="preserve">CONCLUIDO	</t>
        </is>
      </c>
      <c r="D675" t="n">
        <v>8.9793</v>
      </c>
      <c r="E675" t="n">
        <v>11.14</v>
      </c>
      <c r="F675" t="n">
        <v>8.02</v>
      </c>
      <c r="G675" t="n">
        <v>53.45</v>
      </c>
      <c r="H675" t="n">
        <v>0.73</v>
      </c>
      <c r="I675" t="n">
        <v>9</v>
      </c>
      <c r="J675" t="n">
        <v>248.85</v>
      </c>
      <c r="K675" t="n">
        <v>57.72</v>
      </c>
      <c r="L675" t="n">
        <v>10.25</v>
      </c>
      <c r="M675" t="n">
        <v>7</v>
      </c>
      <c r="N675" t="n">
        <v>60.88</v>
      </c>
      <c r="O675" t="n">
        <v>30925.82</v>
      </c>
      <c r="P675" t="n">
        <v>105.29</v>
      </c>
      <c r="Q675" t="n">
        <v>596.61</v>
      </c>
      <c r="R675" t="n">
        <v>32.44</v>
      </c>
      <c r="S675" t="n">
        <v>26.8</v>
      </c>
      <c r="T675" t="n">
        <v>2863.01</v>
      </c>
      <c r="U675" t="n">
        <v>0.83</v>
      </c>
      <c r="V675" t="n">
        <v>0.96</v>
      </c>
      <c r="W675" t="n">
        <v>0.12</v>
      </c>
      <c r="X675" t="n">
        <v>0.17</v>
      </c>
      <c r="Y675" t="n">
        <v>1</v>
      </c>
      <c r="Z675" t="n">
        <v>10</v>
      </c>
    </row>
    <row r="676">
      <c r="A676" t="n">
        <v>38</v>
      </c>
      <c r="B676" t="n">
        <v>120</v>
      </c>
      <c r="C676" t="inlineStr">
        <is>
          <t xml:space="preserve">CONCLUIDO	</t>
        </is>
      </c>
      <c r="D676" t="n">
        <v>8.9823</v>
      </c>
      <c r="E676" t="n">
        <v>11.13</v>
      </c>
      <c r="F676" t="n">
        <v>8.01</v>
      </c>
      <c r="G676" t="n">
        <v>53.43</v>
      </c>
      <c r="H676" t="n">
        <v>0.75</v>
      </c>
      <c r="I676" t="n">
        <v>9</v>
      </c>
      <c r="J676" t="n">
        <v>249.3</v>
      </c>
      <c r="K676" t="n">
        <v>57.72</v>
      </c>
      <c r="L676" t="n">
        <v>10.5</v>
      </c>
      <c r="M676" t="n">
        <v>7</v>
      </c>
      <c r="N676" t="n">
        <v>61.07</v>
      </c>
      <c r="O676" t="n">
        <v>30981.04</v>
      </c>
      <c r="P676" t="n">
        <v>103.55</v>
      </c>
      <c r="Q676" t="n">
        <v>596.6799999999999</v>
      </c>
      <c r="R676" t="n">
        <v>32.28</v>
      </c>
      <c r="S676" t="n">
        <v>26.8</v>
      </c>
      <c r="T676" t="n">
        <v>2781.66</v>
      </c>
      <c r="U676" t="n">
        <v>0.83</v>
      </c>
      <c r="V676" t="n">
        <v>0.96</v>
      </c>
      <c r="W676" t="n">
        <v>0.12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120</v>
      </c>
      <c r="C677" t="inlineStr">
        <is>
          <t xml:space="preserve">CONCLUIDO	</t>
        </is>
      </c>
      <c r="D677" t="n">
        <v>9.0525</v>
      </c>
      <c r="E677" t="n">
        <v>11.05</v>
      </c>
      <c r="F677" t="n">
        <v>7.97</v>
      </c>
      <c r="G677" t="n">
        <v>59.8</v>
      </c>
      <c r="H677" t="n">
        <v>0.77</v>
      </c>
      <c r="I677" t="n">
        <v>8</v>
      </c>
      <c r="J677" t="n">
        <v>249.75</v>
      </c>
      <c r="K677" t="n">
        <v>57.72</v>
      </c>
      <c r="L677" t="n">
        <v>10.75</v>
      </c>
      <c r="M677" t="n">
        <v>6</v>
      </c>
      <c r="N677" t="n">
        <v>61.27</v>
      </c>
      <c r="O677" t="n">
        <v>31036.33</v>
      </c>
      <c r="P677" t="n">
        <v>102.83</v>
      </c>
      <c r="Q677" t="n">
        <v>596.6799999999999</v>
      </c>
      <c r="R677" t="n">
        <v>30.79</v>
      </c>
      <c r="S677" t="n">
        <v>26.8</v>
      </c>
      <c r="T677" t="n">
        <v>2041.34</v>
      </c>
      <c r="U677" t="n">
        <v>0.87</v>
      </c>
      <c r="V677" t="n">
        <v>0.96</v>
      </c>
      <c r="W677" t="n">
        <v>0.12</v>
      </c>
      <c r="X677" t="n">
        <v>0.12</v>
      </c>
      <c r="Y677" t="n">
        <v>1</v>
      </c>
      <c r="Z677" t="n">
        <v>10</v>
      </c>
    </row>
    <row r="678">
      <c r="A678" t="n">
        <v>40</v>
      </c>
      <c r="B678" t="n">
        <v>120</v>
      </c>
      <c r="C678" t="inlineStr">
        <is>
          <t xml:space="preserve">CONCLUIDO	</t>
        </is>
      </c>
      <c r="D678" t="n">
        <v>9.0375</v>
      </c>
      <c r="E678" t="n">
        <v>11.06</v>
      </c>
      <c r="F678" t="n">
        <v>7.99</v>
      </c>
      <c r="G678" t="n">
        <v>59.94</v>
      </c>
      <c r="H678" t="n">
        <v>0.78</v>
      </c>
      <c r="I678" t="n">
        <v>8</v>
      </c>
      <c r="J678" t="n">
        <v>250.2</v>
      </c>
      <c r="K678" t="n">
        <v>57.72</v>
      </c>
      <c r="L678" t="n">
        <v>11</v>
      </c>
      <c r="M678" t="n">
        <v>6</v>
      </c>
      <c r="N678" t="n">
        <v>61.47</v>
      </c>
      <c r="O678" t="n">
        <v>31091.69</v>
      </c>
      <c r="P678" t="n">
        <v>102.93</v>
      </c>
      <c r="Q678" t="n">
        <v>596.61</v>
      </c>
      <c r="R678" t="n">
        <v>31.69</v>
      </c>
      <c r="S678" t="n">
        <v>26.8</v>
      </c>
      <c r="T678" t="n">
        <v>2491.79</v>
      </c>
      <c r="U678" t="n">
        <v>0.85</v>
      </c>
      <c r="V678" t="n">
        <v>0.96</v>
      </c>
      <c r="W678" t="n">
        <v>0.12</v>
      </c>
      <c r="X678" t="n">
        <v>0.14</v>
      </c>
      <c r="Y678" t="n">
        <v>1</v>
      </c>
      <c r="Z678" t="n">
        <v>10</v>
      </c>
    </row>
    <row r="679">
      <c r="A679" t="n">
        <v>41</v>
      </c>
      <c r="B679" t="n">
        <v>120</v>
      </c>
      <c r="C679" t="inlineStr">
        <is>
          <t xml:space="preserve">CONCLUIDO	</t>
        </is>
      </c>
      <c r="D679" t="n">
        <v>9.0259</v>
      </c>
      <c r="E679" t="n">
        <v>11.08</v>
      </c>
      <c r="F679" t="n">
        <v>8.01</v>
      </c>
      <c r="G679" t="n">
        <v>60.04</v>
      </c>
      <c r="H679" t="n">
        <v>0.8</v>
      </c>
      <c r="I679" t="n">
        <v>8</v>
      </c>
      <c r="J679" t="n">
        <v>250.65</v>
      </c>
      <c r="K679" t="n">
        <v>57.72</v>
      </c>
      <c r="L679" t="n">
        <v>11.25</v>
      </c>
      <c r="M679" t="n">
        <v>6</v>
      </c>
      <c r="N679" t="n">
        <v>61.67</v>
      </c>
      <c r="O679" t="n">
        <v>31147.12</v>
      </c>
      <c r="P679" t="n">
        <v>102.76</v>
      </c>
      <c r="Q679" t="n">
        <v>596.64</v>
      </c>
      <c r="R679" t="n">
        <v>32.11</v>
      </c>
      <c r="S679" t="n">
        <v>26.8</v>
      </c>
      <c r="T679" t="n">
        <v>2703.87</v>
      </c>
      <c r="U679" t="n">
        <v>0.83</v>
      </c>
      <c r="V679" t="n">
        <v>0.96</v>
      </c>
      <c r="W679" t="n">
        <v>0.12</v>
      </c>
      <c r="X679" t="n">
        <v>0.15</v>
      </c>
      <c r="Y679" t="n">
        <v>1</v>
      </c>
      <c r="Z679" t="n">
        <v>10</v>
      </c>
    </row>
    <row r="680">
      <c r="A680" t="n">
        <v>42</v>
      </c>
      <c r="B680" t="n">
        <v>120</v>
      </c>
      <c r="C680" t="inlineStr">
        <is>
          <t xml:space="preserve">CONCLUIDO	</t>
        </is>
      </c>
      <c r="D680" t="n">
        <v>9.032500000000001</v>
      </c>
      <c r="E680" t="n">
        <v>11.07</v>
      </c>
      <c r="F680" t="n">
        <v>8</v>
      </c>
      <c r="G680" t="n">
        <v>59.98</v>
      </c>
      <c r="H680" t="n">
        <v>0.8100000000000001</v>
      </c>
      <c r="I680" t="n">
        <v>8</v>
      </c>
      <c r="J680" t="n">
        <v>251.1</v>
      </c>
      <c r="K680" t="n">
        <v>57.72</v>
      </c>
      <c r="L680" t="n">
        <v>11.5</v>
      </c>
      <c r="M680" t="n">
        <v>6</v>
      </c>
      <c r="N680" t="n">
        <v>61.87</v>
      </c>
      <c r="O680" t="n">
        <v>31202.63</v>
      </c>
      <c r="P680" t="n">
        <v>101.64</v>
      </c>
      <c r="Q680" t="n">
        <v>596.63</v>
      </c>
      <c r="R680" t="n">
        <v>31.77</v>
      </c>
      <c r="S680" t="n">
        <v>26.8</v>
      </c>
      <c r="T680" t="n">
        <v>2534.24</v>
      </c>
      <c r="U680" t="n">
        <v>0.84</v>
      </c>
      <c r="V680" t="n">
        <v>0.96</v>
      </c>
      <c r="W680" t="n">
        <v>0.12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120</v>
      </c>
      <c r="C681" t="inlineStr">
        <is>
          <t xml:space="preserve">CONCLUIDO	</t>
        </is>
      </c>
      <c r="D681" t="n">
        <v>9.026899999999999</v>
      </c>
      <c r="E681" t="n">
        <v>11.08</v>
      </c>
      <c r="F681" t="n">
        <v>8</v>
      </c>
      <c r="G681" t="n">
        <v>60.04</v>
      </c>
      <c r="H681" t="n">
        <v>0.83</v>
      </c>
      <c r="I681" t="n">
        <v>8</v>
      </c>
      <c r="J681" t="n">
        <v>251.55</v>
      </c>
      <c r="K681" t="n">
        <v>57.72</v>
      </c>
      <c r="L681" t="n">
        <v>11.75</v>
      </c>
      <c r="M681" t="n">
        <v>6</v>
      </c>
      <c r="N681" t="n">
        <v>62.07</v>
      </c>
      <c r="O681" t="n">
        <v>31258.21</v>
      </c>
      <c r="P681" t="n">
        <v>100.99</v>
      </c>
      <c r="Q681" t="n">
        <v>596.61</v>
      </c>
      <c r="R681" t="n">
        <v>31.98</v>
      </c>
      <c r="S681" t="n">
        <v>26.8</v>
      </c>
      <c r="T681" t="n">
        <v>2637.89</v>
      </c>
      <c r="U681" t="n">
        <v>0.84</v>
      </c>
      <c r="V681" t="n">
        <v>0.96</v>
      </c>
      <c r="W681" t="n">
        <v>0.12</v>
      </c>
      <c r="X681" t="n">
        <v>0.15</v>
      </c>
      <c r="Y681" t="n">
        <v>1</v>
      </c>
      <c r="Z681" t="n">
        <v>10</v>
      </c>
    </row>
    <row r="682">
      <c r="A682" t="n">
        <v>44</v>
      </c>
      <c r="B682" t="n">
        <v>120</v>
      </c>
      <c r="C682" t="inlineStr">
        <is>
          <t xml:space="preserve">CONCLUIDO	</t>
        </is>
      </c>
      <c r="D682" t="n">
        <v>9.0893</v>
      </c>
      <c r="E682" t="n">
        <v>11</v>
      </c>
      <c r="F682" t="n">
        <v>7.97</v>
      </c>
      <c r="G682" t="n">
        <v>68.34999999999999</v>
      </c>
      <c r="H682" t="n">
        <v>0.85</v>
      </c>
      <c r="I682" t="n">
        <v>7</v>
      </c>
      <c r="J682" t="n">
        <v>252</v>
      </c>
      <c r="K682" t="n">
        <v>57.72</v>
      </c>
      <c r="L682" t="n">
        <v>12</v>
      </c>
      <c r="M682" t="n">
        <v>5</v>
      </c>
      <c r="N682" t="n">
        <v>62.27</v>
      </c>
      <c r="O682" t="n">
        <v>31313.87</v>
      </c>
      <c r="P682" t="n">
        <v>99.84</v>
      </c>
      <c r="Q682" t="n">
        <v>596.61</v>
      </c>
      <c r="R682" t="n">
        <v>31.05</v>
      </c>
      <c r="S682" t="n">
        <v>26.8</v>
      </c>
      <c r="T682" t="n">
        <v>2180.02</v>
      </c>
      <c r="U682" t="n">
        <v>0.86</v>
      </c>
      <c r="V682" t="n">
        <v>0.96</v>
      </c>
      <c r="W682" t="n">
        <v>0.12</v>
      </c>
      <c r="X682" t="n">
        <v>0.12</v>
      </c>
      <c r="Y682" t="n">
        <v>1</v>
      </c>
      <c r="Z682" t="n">
        <v>10</v>
      </c>
    </row>
    <row r="683">
      <c r="A683" t="n">
        <v>45</v>
      </c>
      <c r="B683" t="n">
        <v>120</v>
      </c>
      <c r="C683" t="inlineStr">
        <is>
          <t xml:space="preserve">CONCLUIDO	</t>
        </is>
      </c>
      <c r="D683" t="n">
        <v>9.093</v>
      </c>
      <c r="E683" t="n">
        <v>11</v>
      </c>
      <c r="F683" t="n">
        <v>7.97</v>
      </c>
      <c r="G683" t="n">
        <v>68.31</v>
      </c>
      <c r="H683" t="n">
        <v>0.86</v>
      </c>
      <c r="I683" t="n">
        <v>7</v>
      </c>
      <c r="J683" t="n">
        <v>252.45</v>
      </c>
      <c r="K683" t="n">
        <v>57.72</v>
      </c>
      <c r="L683" t="n">
        <v>12.25</v>
      </c>
      <c r="M683" t="n">
        <v>5</v>
      </c>
      <c r="N683" t="n">
        <v>62.48</v>
      </c>
      <c r="O683" t="n">
        <v>31369.6</v>
      </c>
      <c r="P683" t="n">
        <v>99.81</v>
      </c>
      <c r="Q683" t="n">
        <v>596.61</v>
      </c>
      <c r="R683" t="n">
        <v>30.88</v>
      </c>
      <c r="S683" t="n">
        <v>26.8</v>
      </c>
      <c r="T683" t="n">
        <v>2094.74</v>
      </c>
      <c r="U683" t="n">
        <v>0.87</v>
      </c>
      <c r="V683" t="n">
        <v>0.96</v>
      </c>
      <c r="W683" t="n">
        <v>0.12</v>
      </c>
      <c r="X683" t="n">
        <v>0.12</v>
      </c>
      <c r="Y683" t="n">
        <v>1</v>
      </c>
      <c r="Z683" t="n">
        <v>10</v>
      </c>
    </row>
    <row r="684">
      <c r="A684" t="n">
        <v>46</v>
      </c>
      <c r="B684" t="n">
        <v>120</v>
      </c>
      <c r="C684" t="inlineStr">
        <is>
          <t xml:space="preserve">CONCLUIDO	</t>
        </is>
      </c>
      <c r="D684" t="n">
        <v>9.1061</v>
      </c>
      <c r="E684" t="n">
        <v>10.98</v>
      </c>
      <c r="F684" t="n">
        <v>7.95</v>
      </c>
      <c r="G684" t="n">
        <v>68.18000000000001</v>
      </c>
      <c r="H684" t="n">
        <v>0.88</v>
      </c>
      <c r="I684" t="n">
        <v>7</v>
      </c>
      <c r="J684" t="n">
        <v>252.9</v>
      </c>
      <c r="K684" t="n">
        <v>57.72</v>
      </c>
      <c r="L684" t="n">
        <v>12.5</v>
      </c>
      <c r="M684" t="n">
        <v>5</v>
      </c>
      <c r="N684" t="n">
        <v>62.68</v>
      </c>
      <c r="O684" t="n">
        <v>31425.4</v>
      </c>
      <c r="P684" t="n">
        <v>98.56</v>
      </c>
      <c r="Q684" t="n">
        <v>596.61</v>
      </c>
      <c r="R684" t="n">
        <v>30.43</v>
      </c>
      <c r="S684" t="n">
        <v>26.8</v>
      </c>
      <c r="T684" t="n">
        <v>1868.86</v>
      </c>
      <c r="U684" t="n">
        <v>0.88</v>
      </c>
      <c r="V684" t="n">
        <v>0.96</v>
      </c>
      <c r="W684" t="n">
        <v>0.12</v>
      </c>
      <c r="X684" t="n">
        <v>0.1</v>
      </c>
      <c r="Y684" t="n">
        <v>1</v>
      </c>
      <c r="Z684" t="n">
        <v>10</v>
      </c>
    </row>
    <row r="685">
      <c r="A685" t="n">
        <v>47</v>
      </c>
      <c r="B685" t="n">
        <v>120</v>
      </c>
      <c r="C685" t="inlineStr">
        <is>
          <t xml:space="preserve">CONCLUIDO	</t>
        </is>
      </c>
      <c r="D685" t="n">
        <v>9.0822</v>
      </c>
      <c r="E685" t="n">
        <v>11.01</v>
      </c>
      <c r="F685" t="n">
        <v>7.98</v>
      </c>
      <c r="G685" t="n">
        <v>68.42</v>
      </c>
      <c r="H685" t="n">
        <v>0.9</v>
      </c>
      <c r="I685" t="n">
        <v>7</v>
      </c>
      <c r="J685" t="n">
        <v>253.35</v>
      </c>
      <c r="K685" t="n">
        <v>57.72</v>
      </c>
      <c r="L685" t="n">
        <v>12.75</v>
      </c>
      <c r="M685" t="n">
        <v>4</v>
      </c>
      <c r="N685" t="n">
        <v>62.88</v>
      </c>
      <c r="O685" t="n">
        <v>31481.28</v>
      </c>
      <c r="P685" t="n">
        <v>98.39</v>
      </c>
      <c r="Q685" t="n">
        <v>596.61</v>
      </c>
      <c r="R685" t="n">
        <v>31.31</v>
      </c>
      <c r="S685" t="n">
        <v>26.8</v>
      </c>
      <c r="T685" t="n">
        <v>2307.28</v>
      </c>
      <c r="U685" t="n">
        <v>0.86</v>
      </c>
      <c r="V685" t="n">
        <v>0.96</v>
      </c>
      <c r="W685" t="n">
        <v>0.12</v>
      </c>
      <c r="X685" t="n">
        <v>0.13</v>
      </c>
      <c r="Y685" t="n">
        <v>1</v>
      </c>
      <c r="Z685" t="n">
        <v>10</v>
      </c>
    </row>
    <row r="686">
      <c r="A686" t="n">
        <v>48</v>
      </c>
      <c r="B686" t="n">
        <v>120</v>
      </c>
      <c r="C686" t="inlineStr">
        <is>
          <t xml:space="preserve">CONCLUIDO	</t>
        </is>
      </c>
      <c r="D686" t="n">
        <v>9.0852</v>
      </c>
      <c r="E686" t="n">
        <v>11.01</v>
      </c>
      <c r="F686" t="n">
        <v>7.98</v>
      </c>
      <c r="G686" t="n">
        <v>68.39</v>
      </c>
      <c r="H686" t="n">
        <v>0.91</v>
      </c>
      <c r="I686" t="n">
        <v>7</v>
      </c>
      <c r="J686" t="n">
        <v>253.81</v>
      </c>
      <c r="K686" t="n">
        <v>57.72</v>
      </c>
      <c r="L686" t="n">
        <v>13</v>
      </c>
      <c r="M686" t="n">
        <v>4</v>
      </c>
      <c r="N686" t="n">
        <v>63.08</v>
      </c>
      <c r="O686" t="n">
        <v>31537.23</v>
      </c>
      <c r="P686" t="n">
        <v>98.02</v>
      </c>
      <c r="Q686" t="n">
        <v>596.61</v>
      </c>
      <c r="R686" t="n">
        <v>31.19</v>
      </c>
      <c r="S686" t="n">
        <v>26.8</v>
      </c>
      <c r="T686" t="n">
        <v>2247.48</v>
      </c>
      <c r="U686" t="n">
        <v>0.86</v>
      </c>
      <c r="V686" t="n">
        <v>0.96</v>
      </c>
      <c r="W686" t="n">
        <v>0.12</v>
      </c>
      <c r="X686" t="n">
        <v>0.13</v>
      </c>
      <c r="Y686" t="n">
        <v>1</v>
      </c>
      <c r="Z686" t="n">
        <v>10</v>
      </c>
    </row>
    <row r="687">
      <c r="A687" t="n">
        <v>49</v>
      </c>
      <c r="B687" t="n">
        <v>120</v>
      </c>
      <c r="C687" t="inlineStr">
        <is>
          <t xml:space="preserve">CONCLUIDO	</t>
        </is>
      </c>
      <c r="D687" t="n">
        <v>9.080399999999999</v>
      </c>
      <c r="E687" t="n">
        <v>11.01</v>
      </c>
      <c r="F687" t="n">
        <v>7.99</v>
      </c>
      <c r="G687" t="n">
        <v>68.44</v>
      </c>
      <c r="H687" t="n">
        <v>0.93</v>
      </c>
      <c r="I687" t="n">
        <v>7</v>
      </c>
      <c r="J687" t="n">
        <v>254.26</v>
      </c>
      <c r="K687" t="n">
        <v>57.72</v>
      </c>
      <c r="L687" t="n">
        <v>13.25</v>
      </c>
      <c r="M687" t="n">
        <v>4</v>
      </c>
      <c r="N687" t="n">
        <v>63.29</v>
      </c>
      <c r="O687" t="n">
        <v>31593.26</v>
      </c>
      <c r="P687" t="n">
        <v>96.65000000000001</v>
      </c>
      <c r="Q687" t="n">
        <v>596.66</v>
      </c>
      <c r="R687" t="n">
        <v>31.4</v>
      </c>
      <c r="S687" t="n">
        <v>26.8</v>
      </c>
      <c r="T687" t="n">
        <v>2353.64</v>
      </c>
      <c r="U687" t="n">
        <v>0.85</v>
      </c>
      <c r="V687" t="n">
        <v>0.96</v>
      </c>
      <c r="W687" t="n">
        <v>0.12</v>
      </c>
      <c r="X687" t="n">
        <v>0.13</v>
      </c>
      <c r="Y687" t="n">
        <v>1</v>
      </c>
      <c r="Z687" t="n">
        <v>10</v>
      </c>
    </row>
    <row r="688">
      <c r="A688" t="n">
        <v>50</v>
      </c>
      <c r="B688" t="n">
        <v>120</v>
      </c>
      <c r="C688" t="inlineStr">
        <is>
          <t xml:space="preserve">CONCLUIDO	</t>
        </is>
      </c>
      <c r="D688" t="n">
        <v>9.084</v>
      </c>
      <c r="E688" t="n">
        <v>11.01</v>
      </c>
      <c r="F688" t="n">
        <v>7.98</v>
      </c>
      <c r="G688" t="n">
        <v>68.40000000000001</v>
      </c>
      <c r="H688" t="n">
        <v>0.9399999999999999</v>
      </c>
      <c r="I688" t="n">
        <v>7</v>
      </c>
      <c r="J688" t="n">
        <v>254.72</v>
      </c>
      <c r="K688" t="n">
        <v>57.72</v>
      </c>
      <c r="L688" t="n">
        <v>13.5</v>
      </c>
      <c r="M688" t="n">
        <v>3</v>
      </c>
      <c r="N688" t="n">
        <v>63.49</v>
      </c>
      <c r="O688" t="n">
        <v>31649.36</v>
      </c>
      <c r="P688" t="n">
        <v>95.69</v>
      </c>
      <c r="Q688" t="n">
        <v>596.64</v>
      </c>
      <c r="R688" t="n">
        <v>31.16</v>
      </c>
      <c r="S688" t="n">
        <v>26.8</v>
      </c>
      <c r="T688" t="n">
        <v>2233.55</v>
      </c>
      <c r="U688" t="n">
        <v>0.86</v>
      </c>
      <c r="V688" t="n">
        <v>0.96</v>
      </c>
      <c r="W688" t="n">
        <v>0.12</v>
      </c>
      <c r="X688" t="n">
        <v>0.13</v>
      </c>
      <c r="Y688" t="n">
        <v>1</v>
      </c>
      <c r="Z688" t="n">
        <v>10</v>
      </c>
    </row>
    <row r="689">
      <c r="A689" t="n">
        <v>51</v>
      </c>
      <c r="B689" t="n">
        <v>120</v>
      </c>
      <c r="C689" t="inlineStr">
        <is>
          <t xml:space="preserve">CONCLUIDO	</t>
        </is>
      </c>
      <c r="D689" t="n">
        <v>9.0753</v>
      </c>
      <c r="E689" t="n">
        <v>11.02</v>
      </c>
      <c r="F689" t="n">
        <v>7.99</v>
      </c>
      <c r="G689" t="n">
        <v>68.5</v>
      </c>
      <c r="H689" t="n">
        <v>0.96</v>
      </c>
      <c r="I689" t="n">
        <v>7</v>
      </c>
      <c r="J689" t="n">
        <v>255.17</v>
      </c>
      <c r="K689" t="n">
        <v>57.72</v>
      </c>
      <c r="L689" t="n">
        <v>13.75</v>
      </c>
      <c r="M689" t="n">
        <v>2</v>
      </c>
      <c r="N689" t="n">
        <v>63.7</v>
      </c>
      <c r="O689" t="n">
        <v>31705.54</v>
      </c>
      <c r="P689" t="n">
        <v>95.59999999999999</v>
      </c>
      <c r="Q689" t="n">
        <v>596.64</v>
      </c>
      <c r="R689" t="n">
        <v>31.46</v>
      </c>
      <c r="S689" t="n">
        <v>26.8</v>
      </c>
      <c r="T689" t="n">
        <v>2383.99</v>
      </c>
      <c r="U689" t="n">
        <v>0.85</v>
      </c>
      <c r="V689" t="n">
        <v>0.96</v>
      </c>
      <c r="W689" t="n">
        <v>0.12</v>
      </c>
      <c r="X689" t="n">
        <v>0.14</v>
      </c>
      <c r="Y689" t="n">
        <v>1</v>
      </c>
      <c r="Z689" t="n">
        <v>10</v>
      </c>
    </row>
    <row r="690">
      <c r="A690" t="n">
        <v>52</v>
      </c>
      <c r="B690" t="n">
        <v>120</v>
      </c>
      <c r="C690" t="inlineStr">
        <is>
          <t xml:space="preserve">CONCLUIDO	</t>
        </is>
      </c>
      <c r="D690" t="n">
        <v>9.136100000000001</v>
      </c>
      <c r="E690" t="n">
        <v>10.95</v>
      </c>
      <c r="F690" t="n">
        <v>7.96</v>
      </c>
      <c r="G690" t="n">
        <v>79.63</v>
      </c>
      <c r="H690" t="n">
        <v>0.97</v>
      </c>
      <c r="I690" t="n">
        <v>6</v>
      </c>
      <c r="J690" t="n">
        <v>255.63</v>
      </c>
      <c r="K690" t="n">
        <v>57.72</v>
      </c>
      <c r="L690" t="n">
        <v>14</v>
      </c>
      <c r="M690" t="n">
        <v>0</v>
      </c>
      <c r="N690" t="n">
        <v>63.91</v>
      </c>
      <c r="O690" t="n">
        <v>31761.8</v>
      </c>
      <c r="P690" t="n">
        <v>94.79000000000001</v>
      </c>
      <c r="Q690" t="n">
        <v>596.64</v>
      </c>
      <c r="R690" t="n">
        <v>30.51</v>
      </c>
      <c r="S690" t="n">
        <v>26.8</v>
      </c>
      <c r="T690" t="n">
        <v>1911.64</v>
      </c>
      <c r="U690" t="n">
        <v>0.88</v>
      </c>
      <c r="V690" t="n">
        <v>0.96</v>
      </c>
      <c r="W690" t="n">
        <v>0.12</v>
      </c>
      <c r="X690" t="n">
        <v>0.11</v>
      </c>
      <c r="Y690" t="n">
        <v>1</v>
      </c>
      <c r="Z690" t="n">
        <v>10</v>
      </c>
    </row>
    <row r="691">
      <c r="A691" t="n">
        <v>0</v>
      </c>
      <c r="B691" t="n">
        <v>145</v>
      </c>
      <c r="C691" t="inlineStr">
        <is>
          <t xml:space="preserve">CONCLUIDO	</t>
        </is>
      </c>
      <c r="D691" t="n">
        <v>4.7775</v>
      </c>
      <c r="E691" t="n">
        <v>20.93</v>
      </c>
      <c r="F691" t="n">
        <v>10.65</v>
      </c>
      <c r="G691" t="n">
        <v>4.7</v>
      </c>
      <c r="H691" t="n">
        <v>0.06</v>
      </c>
      <c r="I691" t="n">
        <v>136</v>
      </c>
      <c r="J691" t="n">
        <v>285.18</v>
      </c>
      <c r="K691" t="n">
        <v>61.2</v>
      </c>
      <c r="L691" t="n">
        <v>1</v>
      </c>
      <c r="M691" t="n">
        <v>134</v>
      </c>
      <c r="N691" t="n">
        <v>77.98</v>
      </c>
      <c r="O691" t="n">
        <v>35406.83</v>
      </c>
      <c r="P691" t="n">
        <v>187.53</v>
      </c>
      <c r="Q691" t="n">
        <v>597</v>
      </c>
      <c r="R691" t="n">
        <v>114.93</v>
      </c>
      <c r="S691" t="n">
        <v>26.8</v>
      </c>
      <c r="T691" t="n">
        <v>43471.62</v>
      </c>
      <c r="U691" t="n">
        <v>0.23</v>
      </c>
      <c r="V691" t="n">
        <v>0.72</v>
      </c>
      <c r="W691" t="n">
        <v>0.32</v>
      </c>
      <c r="X691" t="n">
        <v>2.8</v>
      </c>
      <c r="Y691" t="n">
        <v>1</v>
      </c>
      <c r="Z691" t="n">
        <v>10</v>
      </c>
    </row>
    <row r="692">
      <c r="A692" t="n">
        <v>1</v>
      </c>
      <c r="B692" t="n">
        <v>145</v>
      </c>
      <c r="C692" t="inlineStr">
        <is>
          <t xml:space="preserve">CONCLUIDO	</t>
        </is>
      </c>
      <c r="D692" t="n">
        <v>5.4666</v>
      </c>
      <c r="E692" t="n">
        <v>18.29</v>
      </c>
      <c r="F692" t="n">
        <v>9.9</v>
      </c>
      <c r="G692" t="n">
        <v>5.88</v>
      </c>
      <c r="H692" t="n">
        <v>0.08</v>
      </c>
      <c r="I692" t="n">
        <v>101</v>
      </c>
      <c r="J692" t="n">
        <v>285.68</v>
      </c>
      <c r="K692" t="n">
        <v>61.2</v>
      </c>
      <c r="L692" t="n">
        <v>1.25</v>
      </c>
      <c r="M692" t="n">
        <v>99</v>
      </c>
      <c r="N692" t="n">
        <v>78.23999999999999</v>
      </c>
      <c r="O692" t="n">
        <v>35468.6</v>
      </c>
      <c r="P692" t="n">
        <v>173.81</v>
      </c>
      <c r="Q692" t="n">
        <v>596.86</v>
      </c>
      <c r="R692" t="n">
        <v>91.26000000000001</v>
      </c>
      <c r="S692" t="n">
        <v>26.8</v>
      </c>
      <c r="T692" t="n">
        <v>31811.63</v>
      </c>
      <c r="U692" t="n">
        <v>0.29</v>
      </c>
      <c r="V692" t="n">
        <v>0.78</v>
      </c>
      <c r="W692" t="n">
        <v>0.27</v>
      </c>
      <c r="X692" t="n">
        <v>2.05</v>
      </c>
      <c r="Y692" t="n">
        <v>1</v>
      </c>
      <c r="Z692" t="n">
        <v>10</v>
      </c>
    </row>
    <row r="693">
      <c r="A693" t="n">
        <v>2</v>
      </c>
      <c r="B693" t="n">
        <v>145</v>
      </c>
      <c r="C693" t="inlineStr">
        <is>
          <t xml:space="preserve">CONCLUIDO	</t>
        </is>
      </c>
      <c r="D693" t="n">
        <v>5.9481</v>
      </c>
      <c r="E693" t="n">
        <v>16.81</v>
      </c>
      <c r="F693" t="n">
        <v>9.5</v>
      </c>
      <c r="G693" t="n">
        <v>7.04</v>
      </c>
      <c r="H693" t="n">
        <v>0.09</v>
      </c>
      <c r="I693" t="n">
        <v>81</v>
      </c>
      <c r="J693" t="n">
        <v>286.19</v>
      </c>
      <c r="K693" t="n">
        <v>61.2</v>
      </c>
      <c r="L693" t="n">
        <v>1.5</v>
      </c>
      <c r="M693" t="n">
        <v>79</v>
      </c>
      <c r="N693" t="n">
        <v>78.48999999999999</v>
      </c>
      <c r="O693" t="n">
        <v>35530.47</v>
      </c>
      <c r="P693" t="n">
        <v>166.33</v>
      </c>
      <c r="Q693" t="n">
        <v>596.84</v>
      </c>
      <c r="R693" t="n">
        <v>78.38</v>
      </c>
      <c r="S693" t="n">
        <v>26.8</v>
      </c>
      <c r="T693" t="n">
        <v>25474.46</v>
      </c>
      <c r="U693" t="n">
        <v>0.34</v>
      </c>
      <c r="V693" t="n">
        <v>0.8100000000000001</v>
      </c>
      <c r="W693" t="n">
        <v>0.24</v>
      </c>
      <c r="X693" t="n">
        <v>1.64</v>
      </c>
      <c r="Y693" t="n">
        <v>1</v>
      </c>
      <c r="Z693" t="n">
        <v>10</v>
      </c>
    </row>
    <row r="694">
      <c r="A694" t="n">
        <v>3</v>
      </c>
      <c r="B694" t="n">
        <v>145</v>
      </c>
      <c r="C694" t="inlineStr">
        <is>
          <t xml:space="preserve">CONCLUIDO	</t>
        </is>
      </c>
      <c r="D694" t="n">
        <v>6.3445</v>
      </c>
      <c r="E694" t="n">
        <v>15.76</v>
      </c>
      <c r="F694" t="n">
        <v>9.199999999999999</v>
      </c>
      <c r="G694" t="n">
        <v>8.24</v>
      </c>
      <c r="H694" t="n">
        <v>0.11</v>
      </c>
      <c r="I694" t="n">
        <v>67</v>
      </c>
      <c r="J694" t="n">
        <v>286.69</v>
      </c>
      <c r="K694" t="n">
        <v>61.2</v>
      </c>
      <c r="L694" t="n">
        <v>1.75</v>
      </c>
      <c r="M694" t="n">
        <v>65</v>
      </c>
      <c r="N694" t="n">
        <v>78.73999999999999</v>
      </c>
      <c r="O694" t="n">
        <v>35592.57</v>
      </c>
      <c r="P694" t="n">
        <v>160.71</v>
      </c>
      <c r="Q694" t="n">
        <v>596.73</v>
      </c>
      <c r="R694" t="n">
        <v>69.51000000000001</v>
      </c>
      <c r="S694" t="n">
        <v>26.8</v>
      </c>
      <c r="T694" t="n">
        <v>21106.35</v>
      </c>
      <c r="U694" t="n">
        <v>0.39</v>
      </c>
      <c r="V694" t="n">
        <v>0.83</v>
      </c>
      <c r="W694" t="n">
        <v>0.21</v>
      </c>
      <c r="X694" t="n">
        <v>1.35</v>
      </c>
      <c r="Y694" t="n">
        <v>1</v>
      </c>
      <c r="Z694" t="n">
        <v>10</v>
      </c>
    </row>
    <row r="695">
      <c r="A695" t="n">
        <v>4</v>
      </c>
      <c r="B695" t="n">
        <v>145</v>
      </c>
      <c r="C695" t="inlineStr">
        <is>
          <t xml:space="preserve">CONCLUIDO	</t>
        </is>
      </c>
      <c r="D695" t="n">
        <v>6.6693</v>
      </c>
      <c r="E695" t="n">
        <v>14.99</v>
      </c>
      <c r="F695" t="n">
        <v>8.970000000000001</v>
      </c>
      <c r="G695" t="n">
        <v>9.449999999999999</v>
      </c>
      <c r="H695" t="n">
        <v>0.12</v>
      </c>
      <c r="I695" t="n">
        <v>57</v>
      </c>
      <c r="J695" t="n">
        <v>287.19</v>
      </c>
      <c r="K695" t="n">
        <v>61.2</v>
      </c>
      <c r="L695" t="n">
        <v>2</v>
      </c>
      <c r="M695" t="n">
        <v>55</v>
      </c>
      <c r="N695" t="n">
        <v>78.98999999999999</v>
      </c>
      <c r="O695" t="n">
        <v>35654.65</v>
      </c>
      <c r="P695" t="n">
        <v>156.33</v>
      </c>
      <c r="Q695" t="n">
        <v>596.73</v>
      </c>
      <c r="R695" t="n">
        <v>62.26</v>
      </c>
      <c r="S695" t="n">
        <v>26.8</v>
      </c>
      <c r="T695" t="n">
        <v>17534.6</v>
      </c>
      <c r="U695" t="n">
        <v>0.43</v>
      </c>
      <c r="V695" t="n">
        <v>0.86</v>
      </c>
      <c r="W695" t="n">
        <v>0.2</v>
      </c>
      <c r="X695" t="n">
        <v>1.12</v>
      </c>
      <c r="Y695" t="n">
        <v>1</v>
      </c>
      <c r="Z695" t="n">
        <v>10</v>
      </c>
    </row>
    <row r="696">
      <c r="A696" t="n">
        <v>5</v>
      </c>
      <c r="B696" t="n">
        <v>145</v>
      </c>
      <c r="C696" t="inlineStr">
        <is>
          <t xml:space="preserve">CONCLUIDO	</t>
        </is>
      </c>
      <c r="D696" t="n">
        <v>6.9109</v>
      </c>
      <c r="E696" t="n">
        <v>14.47</v>
      </c>
      <c r="F696" t="n">
        <v>8.83</v>
      </c>
      <c r="G696" t="n">
        <v>10.59</v>
      </c>
      <c r="H696" t="n">
        <v>0.14</v>
      </c>
      <c r="I696" t="n">
        <v>50</v>
      </c>
      <c r="J696" t="n">
        <v>287.7</v>
      </c>
      <c r="K696" t="n">
        <v>61.2</v>
      </c>
      <c r="L696" t="n">
        <v>2.25</v>
      </c>
      <c r="M696" t="n">
        <v>48</v>
      </c>
      <c r="N696" t="n">
        <v>79.25</v>
      </c>
      <c r="O696" t="n">
        <v>35716.83</v>
      </c>
      <c r="P696" t="n">
        <v>153.37</v>
      </c>
      <c r="Q696" t="n">
        <v>596.73</v>
      </c>
      <c r="R696" t="n">
        <v>57.66</v>
      </c>
      <c r="S696" t="n">
        <v>26.8</v>
      </c>
      <c r="T696" t="n">
        <v>15267.84</v>
      </c>
      <c r="U696" t="n">
        <v>0.46</v>
      </c>
      <c r="V696" t="n">
        <v>0.87</v>
      </c>
      <c r="W696" t="n">
        <v>0.18</v>
      </c>
      <c r="X696" t="n">
        <v>0.97</v>
      </c>
      <c r="Y696" t="n">
        <v>1</v>
      </c>
      <c r="Z696" t="n">
        <v>10</v>
      </c>
    </row>
    <row r="697">
      <c r="A697" t="n">
        <v>6</v>
      </c>
      <c r="B697" t="n">
        <v>145</v>
      </c>
      <c r="C697" t="inlineStr">
        <is>
          <t xml:space="preserve">CONCLUIDO	</t>
        </is>
      </c>
      <c r="D697" t="n">
        <v>7.0898</v>
      </c>
      <c r="E697" t="n">
        <v>14.1</v>
      </c>
      <c r="F697" t="n">
        <v>8.73</v>
      </c>
      <c r="G697" t="n">
        <v>11.64</v>
      </c>
      <c r="H697" t="n">
        <v>0.15</v>
      </c>
      <c r="I697" t="n">
        <v>45</v>
      </c>
      <c r="J697" t="n">
        <v>288.2</v>
      </c>
      <c r="K697" t="n">
        <v>61.2</v>
      </c>
      <c r="L697" t="n">
        <v>2.5</v>
      </c>
      <c r="M697" t="n">
        <v>43</v>
      </c>
      <c r="N697" t="n">
        <v>79.5</v>
      </c>
      <c r="O697" t="n">
        <v>35779.11</v>
      </c>
      <c r="P697" t="n">
        <v>151.33</v>
      </c>
      <c r="Q697" t="n">
        <v>596.65</v>
      </c>
      <c r="R697" t="n">
        <v>54.56</v>
      </c>
      <c r="S697" t="n">
        <v>26.8</v>
      </c>
      <c r="T697" t="n">
        <v>13742.98</v>
      </c>
      <c r="U697" t="n">
        <v>0.49</v>
      </c>
      <c r="V697" t="n">
        <v>0.88</v>
      </c>
      <c r="W697" t="n">
        <v>0.18</v>
      </c>
      <c r="X697" t="n">
        <v>0.88</v>
      </c>
      <c r="Y697" t="n">
        <v>1</v>
      </c>
      <c r="Z697" t="n">
        <v>10</v>
      </c>
    </row>
    <row r="698">
      <c r="A698" t="n">
        <v>7</v>
      </c>
      <c r="B698" t="n">
        <v>145</v>
      </c>
      <c r="C698" t="inlineStr">
        <is>
          <t xml:space="preserve">CONCLUIDO	</t>
        </is>
      </c>
      <c r="D698" t="n">
        <v>7.2917</v>
      </c>
      <c r="E698" t="n">
        <v>13.71</v>
      </c>
      <c r="F698" t="n">
        <v>8.609999999999999</v>
      </c>
      <c r="G698" t="n">
        <v>12.91</v>
      </c>
      <c r="H698" t="n">
        <v>0.17</v>
      </c>
      <c r="I698" t="n">
        <v>40</v>
      </c>
      <c r="J698" t="n">
        <v>288.71</v>
      </c>
      <c r="K698" t="n">
        <v>61.2</v>
      </c>
      <c r="L698" t="n">
        <v>2.75</v>
      </c>
      <c r="M698" t="n">
        <v>38</v>
      </c>
      <c r="N698" t="n">
        <v>79.76000000000001</v>
      </c>
      <c r="O698" t="n">
        <v>35841.5</v>
      </c>
      <c r="P698" t="n">
        <v>148.83</v>
      </c>
      <c r="Q698" t="n">
        <v>596.7</v>
      </c>
      <c r="R698" t="n">
        <v>50.67</v>
      </c>
      <c r="S698" t="n">
        <v>26.8</v>
      </c>
      <c r="T698" t="n">
        <v>11824.94</v>
      </c>
      <c r="U698" t="n">
        <v>0.53</v>
      </c>
      <c r="V698" t="n">
        <v>0.89</v>
      </c>
      <c r="W698" t="n">
        <v>0.17</v>
      </c>
      <c r="X698" t="n">
        <v>0.76</v>
      </c>
      <c r="Y698" t="n">
        <v>1</v>
      </c>
      <c r="Z698" t="n">
        <v>10</v>
      </c>
    </row>
    <row r="699">
      <c r="A699" t="n">
        <v>8</v>
      </c>
      <c r="B699" t="n">
        <v>145</v>
      </c>
      <c r="C699" t="inlineStr">
        <is>
          <t xml:space="preserve">CONCLUIDO	</t>
        </is>
      </c>
      <c r="D699" t="n">
        <v>7.5086</v>
      </c>
      <c r="E699" t="n">
        <v>13.32</v>
      </c>
      <c r="F699" t="n">
        <v>8.43</v>
      </c>
      <c r="G699" t="n">
        <v>14.05</v>
      </c>
      <c r="H699" t="n">
        <v>0.18</v>
      </c>
      <c r="I699" t="n">
        <v>36</v>
      </c>
      <c r="J699" t="n">
        <v>289.21</v>
      </c>
      <c r="K699" t="n">
        <v>61.2</v>
      </c>
      <c r="L699" t="n">
        <v>3</v>
      </c>
      <c r="M699" t="n">
        <v>34</v>
      </c>
      <c r="N699" t="n">
        <v>80.02</v>
      </c>
      <c r="O699" t="n">
        <v>35903.99</v>
      </c>
      <c r="P699" t="n">
        <v>145.27</v>
      </c>
      <c r="Q699" t="n">
        <v>596.66</v>
      </c>
      <c r="R699" t="n">
        <v>44.83</v>
      </c>
      <c r="S699" t="n">
        <v>26.8</v>
      </c>
      <c r="T699" t="n">
        <v>8920.719999999999</v>
      </c>
      <c r="U699" t="n">
        <v>0.6</v>
      </c>
      <c r="V699" t="n">
        <v>0.91</v>
      </c>
      <c r="W699" t="n">
        <v>0.16</v>
      </c>
      <c r="X699" t="n">
        <v>0.57</v>
      </c>
      <c r="Y699" t="n">
        <v>1</v>
      </c>
      <c r="Z699" t="n">
        <v>10</v>
      </c>
    </row>
    <row r="700">
      <c r="A700" t="n">
        <v>9</v>
      </c>
      <c r="B700" t="n">
        <v>145</v>
      </c>
      <c r="C700" t="inlineStr">
        <is>
          <t xml:space="preserve">CONCLUIDO	</t>
        </is>
      </c>
      <c r="D700" t="n">
        <v>7.4294</v>
      </c>
      <c r="E700" t="n">
        <v>13.46</v>
      </c>
      <c r="F700" t="n">
        <v>8.68</v>
      </c>
      <c r="G700" t="n">
        <v>15.32</v>
      </c>
      <c r="H700" t="n">
        <v>0.2</v>
      </c>
      <c r="I700" t="n">
        <v>34</v>
      </c>
      <c r="J700" t="n">
        <v>289.72</v>
      </c>
      <c r="K700" t="n">
        <v>61.2</v>
      </c>
      <c r="L700" t="n">
        <v>3.25</v>
      </c>
      <c r="M700" t="n">
        <v>32</v>
      </c>
      <c r="N700" t="n">
        <v>80.27</v>
      </c>
      <c r="O700" t="n">
        <v>35966.59</v>
      </c>
      <c r="P700" t="n">
        <v>149.43</v>
      </c>
      <c r="Q700" t="n">
        <v>596.74</v>
      </c>
      <c r="R700" t="n">
        <v>53.44</v>
      </c>
      <c r="S700" t="n">
        <v>26.8</v>
      </c>
      <c r="T700" t="n">
        <v>13238.46</v>
      </c>
      <c r="U700" t="n">
        <v>0.5</v>
      </c>
      <c r="V700" t="n">
        <v>0.88</v>
      </c>
      <c r="W700" t="n">
        <v>0.17</v>
      </c>
      <c r="X700" t="n">
        <v>0.82</v>
      </c>
      <c r="Y700" t="n">
        <v>1</v>
      </c>
      <c r="Z700" t="n">
        <v>10</v>
      </c>
    </row>
    <row r="701">
      <c r="A701" t="n">
        <v>10</v>
      </c>
      <c r="B701" t="n">
        <v>145</v>
      </c>
      <c r="C701" t="inlineStr">
        <is>
          <t xml:space="preserve">CONCLUIDO	</t>
        </is>
      </c>
      <c r="D701" t="n">
        <v>7.6273</v>
      </c>
      <c r="E701" t="n">
        <v>13.11</v>
      </c>
      <c r="F701" t="n">
        <v>8.49</v>
      </c>
      <c r="G701" t="n">
        <v>16.43</v>
      </c>
      <c r="H701" t="n">
        <v>0.21</v>
      </c>
      <c r="I701" t="n">
        <v>31</v>
      </c>
      <c r="J701" t="n">
        <v>290.23</v>
      </c>
      <c r="K701" t="n">
        <v>61.2</v>
      </c>
      <c r="L701" t="n">
        <v>3.5</v>
      </c>
      <c r="M701" t="n">
        <v>29</v>
      </c>
      <c r="N701" t="n">
        <v>80.53</v>
      </c>
      <c r="O701" t="n">
        <v>36029.29</v>
      </c>
      <c r="P701" t="n">
        <v>145.79</v>
      </c>
      <c r="Q701" t="n">
        <v>596.7</v>
      </c>
      <c r="R701" t="n">
        <v>47.3</v>
      </c>
      <c r="S701" t="n">
        <v>26.8</v>
      </c>
      <c r="T701" t="n">
        <v>10181.66</v>
      </c>
      <c r="U701" t="n">
        <v>0.57</v>
      </c>
      <c r="V701" t="n">
        <v>0.9</v>
      </c>
      <c r="W701" t="n">
        <v>0.16</v>
      </c>
      <c r="X701" t="n">
        <v>0.64</v>
      </c>
      <c r="Y701" t="n">
        <v>1</v>
      </c>
      <c r="Z701" t="n">
        <v>10</v>
      </c>
    </row>
    <row r="702">
      <c r="A702" t="n">
        <v>11</v>
      </c>
      <c r="B702" t="n">
        <v>145</v>
      </c>
      <c r="C702" t="inlineStr">
        <is>
          <t xml:space="preserve">CONCLUIDO	</t>
        </is>
      </c>
      <c r="D702" t="n">
        <v>7.7218</v>
      </c>
      <c r="E702" t="n">
        <v>12.95</v>
      </c>
      <c r="F702" t="n">
        <v>8.44</v>
      </c>
      <c r="G702" t="n">
        <v>17.46</v>
      </c>
      <c r="H702" t="n">
        <v>0.23</v>
      </c>
      <c r="I702" t="n">
        <v>29</v>
      </c>
      <c r="J702" t="n">
        <v>290.74</v>
      </c>
      <c r="K702" t="n">
        <v>61.2</v>
      </c>
      <c r="L702" t="n">
        <v>3.75</v>
      </c>
      <c r="M702" t="n">
        <v>27</v>
      </c>
      <c r="N702" t="n">
        <v>80.79000000000001</v>
      </c>
      <c r="O702" t="n">
        <v>36092.1</v>
      </c>
      <c r="P702" t="n">
        <v>144.51</v>
      </c>
      <c r="Q702" t="n">
        <v>596.6900000000001</v>
      </c>
      <c r="R702" t="n">
        <v>45.45</v>
      </c>
      <c r="S702" t="n">
        <v>26.8</v>
      </c>
      <c r="T702" t="n">
        <v>9267.690000000001</v>
      </c>
      <c r="U702" t="n">
        <v>0.59</v>
      </c>
      <c r="V702" t="n">
        <v>0.91</v>
      </c>
      <c r="W702" t="n">
        <v>0.16</v>
      </c>
      <c r="X702" t="n">
        <v>0.58</v>
      </c>
      <c r="Y702" t="n">
        <v>1</v>
      </c>
      <c r="Z702" t="n">
        <v>10</v>
      </c>
    </row>
    <row r="703">
      <c r="A703" t="n">
        <v>12</v>
      </c>
      <c r="B703" t="n">
        <v>145</v>
      </c>
      <c r="C703" t="inlineStr">
        <is>
          <t xml:space="preserve">CONCLUIDO	</t>
        </is>
      </c>
      <c r="D703" t="n">
        <v>7.8193</v>
      </c>
      <c r="E703" t="n">
        <v>12.79</v>
      </c>
      <c r="F703" t="n">
        <v>8.380000000000001</v>
      </c>
      <c r="G703" t="n">
        <v>18.63</v>
      </c>
      <c r="H703" t="n">
        <v>0.24</v>
      </c>
      <c r="I703" t="n">
        <v>27</v>
      </c>
      <c r="J703" t="n">
        <v>291.25</v>
      </c>
      <c r="K703" t="n">
        <v>61.2</v>
      </c>
      <c r="L703" t="n">
        <v>4</v>
      </c>
      <c r="M703" t="n">
        <v>25</v>
      </c>
      <c r="N703" t="n">
        <v>81.05</v>
      </c>
      <c r="O703" t="n">
        <v>36155.02</v>
      </c>
      <c r="P703" t="n">
        <v>143.33</v>
      </c>
      <c r="Q703" t="n">
        <v>596.65</v>
      </c>
      <c r="R703" t="n">
        <v>43.81</v>
      </c>
      <c r="S703" t="n">
        <v>26.8</v>
      </c>
      <c r="T703" t="n">
        <v>8460.379999999999</v>
      </c>
      <c r="U703" t="n">
        <v>0.61</v>
      </c>
      <c r="V703" t="n">
        <v>0.92</v>
      </c>
      <c r="W703" t="n">
        <v>0.15</v>
      </c>
      <c r="X703" t="n">
        <v>0.53</v>
      </c>
      <c r="Y703" t="n">
        <v>1</v>
      </c>
      <c r="Z703" t="n">
        <v>10</v>
      </c>
    </row>
    <row r="704">
      <c r="A704" t="n">
        <v>13</v>
      </c>
      <c r="B704" t="n">
        <v>145</v>
      </c>
      <c r="C704" t="inlineStr">
        <is>
          <t xml:space="preserve">CONCLUIDO	</t>
        </is>
      </c>
      <c r="D704" t="n">
        <v>7.9154</v>
      </c>
      <c r="E704" t="n">
        <v>12.63</v>
      </c>
      <c r="F704" t="n">
        <v>8.34</v>
      </c>
      <c r="G704" t="n">
        <v>20.01</v>
      </c>
      <c r="H704" t="n">
        <v>0.26</v>
      </c>
      <c r="I704" t="n">
        <v>25</v>
      </c>
      <c r="J704" t="n">
        <v>291.76</v>
      </c>
      <c r="K704" t="n">
        <v>61.2</v>
      </c>
      <c r="L704" t="n">
        <v>4.25</v>
      </c>
      <c r="M704" t="n">
        <v>23</v>
      </c>
      <c r="N704" t="n">
        <v>81.31</v>
      </c>
      <c r="O704" t="n">
        <v>36218.04</v>
      </c>
      <c r="P704" t="n">
        <v>142</v>
      </c>
      <c r="Q704" t="n">
        <v>596.64</v>
      </c>
      <c r="R704" t="n">
        <v>42.38</v>
      </c>
      <c r="S704" t="n">
        <v>26.8</v>
      </c>
      <c r="T704" t="n">
        <v>7751.8</v>
      </c>
      <c r="U704" t="n">
        <v>0.63</v>
      </c>
      <c r="V704" t="n">
        <v>0.92</v>
      </c>
      <c r="W704" t="n">
        <v>0.15</v>
      </c>
      <c r="X704" t="n">
        <v>0.48</v>
      </c>
      <c r="Y704" t="n">
        <v>1</v>
      </c>
      <c r="Z704" t="n">
        <v>10</v>
      </c>
    </row>
    <row r="705">
      <c r="A705" t="n">
        <v>14</v>
      </c>
      <c r="B705" t="n">
        <v>145</v>
      </c>
      <c r="C705" t="inlineStr">
        <is>
          <t xml:space="preserve">CONCLUIDO	</t>
        </is>
      </c>
      <c r="D705" t="n">
        <v>7.9572</v>
      </c>
      <c r="E705" t="n">
        <v>12.57</v>
      </c>
      <c r="F705" t="n">
        <v>8.32</v>
      </c>
      <c r="G705" t="n">
        <v>20.81</v>
      </c>
      <c r="H705" t="n">
        <v>0.27</v>
      </c>
      <c r="I705" t="n">
        <v>24</v>
      </c>
      <c r="J705" t="n">
        <v>292.27</v>
      </c>
      <c r="K705" t="n">
        <v>61.2</v>
      </c>
      <c r="L705" t="n">
        <v>4.5</v>
      </c>
      <c r="M705" t="n">
        <v>22</v>
      </c>
      <c r="N705" t="n">
        <v>81.56999999999999</v>
      </c>
      <c r="O705" t="n">
        <v>36281.16</v>
      </c>
      <c r="P705" t="n">
        <v>141.49</v>
      </c>
      <c r="Q705" t="n">
        <v>596.65</v>
      </c>
      <c r="R705" t="n">
        <v>42</v>
      </c>
      <c r="S705" t="n">
        <v>26.8</v>
      </c>
      <c r="T705" t="n">
        <v>7567.17</v>
      </c>
      <c r="U705" t="n">
        <v>0.64</v>
      </c>
      <c r="V705" t="n">
        <v>0.92</v>
      </c>
      <c r="W705" t="n">
        <v>0.15</v>
      </c>
      <c r="X705" t="n">
        <v>0.47</v>
      </c>
      <c r="Y705" t="n">
        <v>1</v>
      </c>
      <c r="Z705" t="n">
        <v>10</v>
      </c>
    </row>
    <row r="706">
      <c r="A706" t="n">
        <v>15</v>
      </c>
      <c r="B706" t="n">
        <v>145</v>
      </c>
      <c r="C706" t="inlineStr">
        <is>
          <t xml:space="preserve">CONCLUIDO	</t>
        </is>
      </c>
      <c r="D706" t="n">
        <v>8.0091</v>
      </c>
      <c r="E706" t="n">
        <v>12.49</v>
      </c>
      <c r="F706" t="n">
        <v>8.300000000000001</v>
      </c>
      <c r="G706" t="n">
        <v>21.64</v>
      </c>
      <c r="H706" t="n">
        <v>0.29</v>
      </c>
      <c r="I706" t="n">
        <v>23</v>
      </c>
      <c r="J706" t="n">
        <v>292.79</v>
      </c>
      <c r="K706" t="n">
        <v>61.2</v>
      </c>
      <c r="L706" t="n">
        <v>4.75</v>
      </c>
      <c r="M706" t="n">
        <v>21</v>
      </c>
      <c r="N706" t="n">
        <v>81.84</v>
      </c>
      <c r="O706" t="n">
        <v>36344.4</v>
      </c>
      <c r="P706" t="n">
        <v>140.59</v>
      </c>
      <c r="Q706" t="n">
        <v>596.62</v>
      </c>
      <c r="R706" t="n">
        <v>41.23</v>
      </c>
      <c r="S706" t="n">
        <v>26.8</v>
      </c>
      <c r="T706" t="n">
        <v>7188.07</v>
      </c>
      <c r="U706" t="n">
        <v>0.65</v>
      </c>
      <c r="V706" t="n">
        <v>0.92</v>
      </c>
      <c r="W706" t="n">
        <v>0.14</v>
      </c>
      <c r="X706" t="n">
        <v>0.44</v>
      </c>
      <c r="Y706" t="n">
        <v>1</v>
      </c>
      <c r="Z706" t="n">
        <v>10</v>
      </c>
    </row>
    <row r="707">
      <c r="A707" t="n">
        <v>16</v>
      </c>
      <c r="B707" t="n">
        <v>145</v>
      </c>
      <c r="C707" t="inlineStr">
        <is>
          <t xml:space="preserve">CONCLUIDO	</t>
        </is>
      </c>
      <c r="D707" t="n">
        <v>8.110799999999999</v>
      </c>
      <c r="E707" t="n">
        <v>12.33</v>
      </c>
      <c r="F707" t="n">
        <v>8.25</v>
      </c>
      <c r="G707" t="n">
        <v>23.57</v>
      </c>
      <c r="H707" t="n">
        <v>0.3</v>
      </c>
      <c r="I707" t="n">
        <v>21</v>
      </c>
      <c r="J707" t="n">
        <v>293.3</v>
      </c>
      <c r="K707" t="n">
        <v>61.2</v>
      </c>
      <c r="L707" t="n">
        <v>5</v>
      </c>
      <c r="M707" t="n">
        <v>19</v>
      </c>
      <c r="N707" t="n">
        <v>82.09999999999999</v>
      </c>
      <c r="O707" t="n">
        <v>36407.75</v>
      </c>
      <c r="P707" t="n">
        <v>139.53</v>
      </c>
      <c r="Q707" t="n">
        <v>596.63</v>
      </c>
      <c r="R707" t="n">
        <v>39.46</v>
      </c>
      <c r="S707" t="n">
        <v>26.8</v>
      </c>
      <c r="T707" t="n">
        <v>6313.79</v>
      </c>
      <c r="U707" t="n">
        <v>0.68</v>
      </c>
      <c r="V707" t="n">
        <v>0.93</v>
      </c>
      <c r="W707" t="n">
        <v>0.14</v>
      </c>
      <c r="X707" t="n">
        <v>0.4</v>
      </c>
      <c r="Y707" t="n">
        <v>1</v>
      </c>
      <c r="Z707" t="n">
        <v>10</v>
      </c>
    </row>
    <row r="708">
      <c r="A708" t="n">
        <v>17</v>
      </c>
      <c r="B708" t="n">
        <v>145</v>
      </c>
      <c r="C708" t="inlineStr">
        <is>
          <t xml:space="preserve">CONCLUIDO	</t>
        </is>
      </c>
      <c r="D708" t="n">
        <v>8.159599999999999</v>
      </c>
      <c r="E708" t="n">
        <v>12.26</v>
      </c>
      <c r="F708" t="n">
        <v>8.23</v>
      </c>
      <c r="G708" t="n">
        <v>24.69</v>
      </c>
      <c r="H708" t="n">
        <v>0.32</v>
      </c>
      <c r="I708" t="n">
        <v>20</v>
      </c>
      <c r="J708" t="n">
        <v>293.81</v>
      </c>
      <c r="K708" t="n">
        <v>61.2</v>
      </c>
      <c r="L708" t="n">
        <v>5.25</v>
      </c>
      <c r="M708" t="n">
        <v>18</v>
      </c>
      <c r="N708" t="n">
        <v>82.36</v>
      </c>
      <c r="O708" t="n">
        <v>36471.2</v>
      </c>
      <c r="P708" t="n">
        <v>138.79</v>
      </c>
      <c r="Q708" t="n">
        <v>596.6799999999999</v>
      </c>
      <c r="R708" t="n">
        <v>38.9</v>
      </c>
      <c r="S708" t="n">
        <v>26.8</v>
      </c>
      <c r="T708" t="n">
        <v>6038.76</v>
      </c>
      <c r="U708" t="n">
        <v>0.6899999999999999</v>
      </c>
      <c r="V708" t="n">
        <v>0.93</v>
      </c>
      <c r="W708" t="n">
        <v>0.14</v>
      </c>
      <c r="X708" t="n">
        <v>0.38</v>
      </c>
      <c r="Y708" t="n">
        <v>1</v>
      </c>
      <c r="Z708" t="n">
        <v>10</v>
      </c>
    </row>
    <row r="709">
      <c r="A709" t="n">
        <v>18</v>
      </c>
      <c r="B709" t="n">
        <v>145</v>
      </c>
      <c r="C709" t="inlineStr">
        <is>
          <t xml:space="preserve">CONCLUIDO	</t>
        </is>
      </c>
      <c r="D709" t="n">
        <v>8.2171</v>
      </c>
      <c r="E709" t="n">
        <v>12.17</v>
      </c>
      <c r="F709" t="n">
        <v>8.199999999999999</v>
      </c>
      <c r="G709" t="n">
        <v>25.88</v>
      </c>
      <c r="H709" t="n">
        <v>0.33</v>
      </c>
      <c r="I709" t="n">
        <v>19</v>
      </c>
      <c r="J709" t="n">
        <v>294.33</v>
      </c>
      <c r="K709" t="n">
        <v>61.2</v>
      </c>
      <c r="L709" t="n">
        <v>5.5</v>
      </c>
      <c r="M709" t="n">
        <v>17</v>
      </c>
      <c r="N709" t="n">
        <v>82.63</v>
      </c>
      <c r="O709" t="n">
        <v>36534.76</v>
      </c>
      <c r="P709" t="n">
        <v>137.85</v>
      </c>
      <c r="Q709" t="n">
        <v>596.61</v>
      </c>
      <c r="R709" t="n">
        <v>37.86</v>
      </c>
      <c r="S709" t="n">
        <v>26.8</v>
      </c>
      <c r="T709" t="n">
        <v>5524.76</v>
      </c>
      <c r="U709" t="n">
        <v>0.71</v>
      </c>
      <c r="V709" t="n">
        <v>0.9399999999999999</v>
      </c>
      <c r="W709" t="n">
        <v>0.14</v>
      </c>
      <c r="X709" t="n">
        <v>0.34</v>
      </c>
      <c r="Y709" t="n">
        <v>1</v>
      </c>
      <c r="Z709" t="n">
        <v>10</v>
      </c>
    </row>
    <row r="710">
      <c r="A710" t="n">
        <v>19</v>
      </c>
      <c r="B710" t="n">
        <v>145</v>
      </c>
      <c r="C710" t="inlineStr">
        <is>
          <t xml:space="preserve">CONCLUIDO	</t>
        </is>
      </c>
      <c r="D710" t="n">
        <v>8.313499999999999</v>
      </c>
      <c r="E710" t="n">
        <v>12.03</v>
      </c>
      <c r="F710" t="n">
        <v>8.109999999999999</v>
      </c>
      <c r="G710" t="n">
        <v>27.03</v>
      </c>
      <c r="H710" t="n">
        <v>0.35</v>
      </c>
      <c r="I710" t="n">
        <v>18</v>
      </c>
      <c r="J710" t="n">
        <v>294.84</v>
      </c>
      <c r="K710" t="n">
        <v>61.2</v>
      </c>
      <c r="L710" t="n">
        <v>5.75</v>
      </c>
      <c r="M710" t="n">
        <v>16</v>
      </c>
      <c r="N710" t="n">
        <v>82.90000000000001</v>
      </c>
      <c r="O710" t="n">
        <v>36598.44</v>
      </c>
      <c r="P710" t="n">
        <v>135.72</v>
      </c>
      <c r="Q710" t="n">
        <v>596.6900000000001</v>
      </c>
      <c r="R710" t="n">
        <v>35.04</v>
      </c>
      <c r="S710" t="n">
        <v>26.8</v>
      </c>
      <c r="T710" t="n">
        <v>4116.64</v>
      </c>
      <c r="U710" t="n">
        <v>0.76</v>
      </c>
      <c r="V710" t="n">
        <v>0.95</v>
      </c>
      <c r="W710" t="n">
        <v>0.13</v>
      </c>
      <c r="X710" t="n">
        <v>0.26</v>
      </c>
      <c r="Y710" t="n">
        <v>1</v>
      </c>
      <c r="Z710" t="n">
        <v>10</v>
      </c>
    </row>
    <row r="711">
      <c r="A711" t="n">
        <v>20</v>
      </c>
      <c r="B711" t="n">
        <v>145</v>
      </c>
      <c r="C711" t="inlineStr">
        <is>
          <t xml:space="preserve">CONCLUIDO	</t>
        </is>
      </c>
      <c r="D711" t="n">
        <v>8.206799999999999</v>
      </c>
      <c r="E711" t="n">
        <v>12.18</v>
      </c>
      <c r="F711" t="n">
        <v>8.27</v>
      </c>
      <c r="G711" t="n">
        <v>27.55</v>
      </c>
      <c r="H711" t="n">
        <v>0.36</v>
      </c>
      <c r="I711" t="n">
        <v>18</v>
      </c>
      <c r="J711" t="n">
        <v>295.36</v>
      </c>
      <c r="K711" t="n">
        <v>61.2</v>
      </c>
      <c r="L711" t="n">
        <v>6</v>
      </c>
      <c r="M711" t="n">
        <v>16</v>
      </c>
      <c r="N711" t="n">
        <v>83.16</v>
      </c>
      <c r="O711" t="n">
        <v>36662.22</v>
      </c>
      <c r="P711" t="n">
        <v>138.42</v>
      </c>
      <c r="Q711" t="n">
        <v>596.61</v>
      </c>
      <c r="R711" t="n">
        <v>40.52</v>
      </c>
      <c r="S711" t="n">
        <v>26.8</v>
      </c>
      <c r="T711" t="n">
        <v>6856.13</v>
      </c>
      <c r="U711" t="n">
        <v>0.66</v>
      </c>
      <c r="V711" t="n">
        <v>0.93</v>
      </c>
      <c r="W711" t="n">
        <v>0.14</v>
      </c>
      <c r="X711" t="n">
        <v>0.41</v>
      </c>
      <c r="Y711" t="n">
        <v>1</v>
      </c>
      <c r="Z711" t="n">
        <v>10</v>
      </c>
    </row>
    <row r="712">
      <c r="A712" t="n">
        <v>21</v>
      </c>
      <c r="B712" t="n">
        <v>145</v>
      </c>
      <c r="C712" t="inlineStr">
        <is>
          <t xml:space="preserve">CONCLUIDO	</t>
        </is>
      </c>
      <c r="D712" t="n">
        <v>8.3026</v>
      </c>
      <c r="E712" t="n">
        <v>12.04</v>
      </c>
      <c r="F712" t="n">
        <v>8.18</v>
      </c>
      <c r="G712" t="n">
        <v>28.87</v>
      </c>
      <c r="H712" t="n">
        <v>0.38</v>
      </c>
      <c r="I712" t="n">
        <v>17</v>
      </c>
      <c r="J712" t="n">
        <v>295.88</v>
      </c>
      <c r="K712" t="n">
        <v>61.2</v>
      </c>
      <c r="L712" t="n">
        <v>6.25</v>
      </c>
      <c r="M712" t="n">
        <v>15</v>
      </c>
      <c r="N712" t="n">
        <v>83.43000000000001</v>
      </c>
      <c r="O712" t="n">
        <v>36726.12</v>
      </c>
      <c r="P712" t="n">
        <v>136.59</v>
      </c>
      <c r="Q712" t="n">
        <v>596.61</v>
      </c>
      <c r="R712" t="n">
        <v>37.52</v>
      </c>
      <c r="S712" t="n">
        <v>26.8</v>
      </c>
      <c r="T712" t="n">
        <v>5364.57</v>
      </c>
      <c r="U712" t="n">
        <v>0.71</v>
      </c>
      <c r="V712" t="n">
        <v>0.9399999999999999</v>
      </c>
      <c r="W712" t="n">
        <v>0.13</v>
      </c>
      <c r="X712" t="n">
        <v>0.33</v>
      </c>
      <c r="Y712" t="n">
        <v>1</v>
      </c>
      <c r="Z712" t="n">
        <v>10</v>
      </c>
    </row>
    <row r="713">
      <c r="A713" t="n">
        <v>22</v>
      </c>
      <c r="B713" t="n">
        <v>145</v>
      </c>
      <c r="C713" t="inlineStr">
        <is>
          <t xml:space="preserve">CONCLUIDO	</t>
        </is>
      </c>
      <c r="D713" t="n">
        <v>8.3529</v>
      </c>
      <c r="E713" t="n">
        <v>11.97</v>
      </c>
      <c r="F713" t="n">
        <v>8.16</v>
      </c>
      <c r="G713" t="n">
        <v>30.6</v>
      </c>
      <c r="H713" t="n">
        <v>0.39</v>
      </c>
      <c r="I713" t="n">
        <v>16</v>
      </c>
      <c r="J713" t="n">
        <v>296.4</v>
      </c>
      <c r="K713" t="n">
        <v>61.2</v>
      </c>
      <c r="L713" t="n">
        <v>6.5</v>
      </c>
      <c r="M713" t="n">
        <v>14</v>
      </c>
      <c r="N713" t="n">
        <v>83.7</v>
      </c>
      <c r="O713" t="n">
        <v>36790.13</v>
      </c>
      <c r="P713" t="n">
        <v>135.73</v>
      </c>
      <c r="Q713" t="n">
        <v>596.62</v>
      </c>
      <c r="R713" t="n">
        <v>36.93</v>
      </c>
      <c r="S713" t="n">
        <v>26.8</v>
      </c>
      <c r="T713" t="n">
        <v>5072.91</v>
      </c>
      <c r="U713" t="n">
        <v>0.73</v>
      </c>
      <c r="V713" t="n">
        <v>0.9399999999999999</v>
      </c>
      <c r="W713" t="n">
        <v>0.13</v>
      </c>
      <c r="X713" t="n">
        <v>0.31</v>
      </c>
      <c r="Y713" t="n">
        <v>1</v>
      </c>
      <c r="Z713" t="n">
        <v>10</v>
      </c>
    </row>
    <row r="714">
      <c r="A714" t="n">
        <v>23</v>
      </c>
      <c r="B714" t="n">
        <v>145</v>
      </c>
      <c r="C714" t="inlineStr">
        <is>
          <t xml:space="preserve">CONCLUIDO	</t>
        </is>
      </c>
      <c r="D714" t="n">
        <v>8.3474</v>
      </c>
      <c r="E714" t="n">
        <v>11.98</v>
      </c>
      <c r="F714" t="n">
        <v>8.17</v>
      </c>
      <c r="G714" t="n">
        <v>30.63</v>
      </c>
      <c r="H714" t="n">
        <v>0.4</v>
      </c>
      <c r="I714" t="n">
        <v>16</v>
      </c>
      <c r="J714" t="n">
        <v>296.92</v>
      </c>
      <c r="K714" t="n">
        <v>61.2</v>
      </c>
      <c r="L714" t="n">
        <v>6.75</v>
      </c>
      <c r="M714" t="n">
        <v>14</v>
      </c>
      <c r="N714" t="n">
        <v>83.97</v>
      </c>
      <c r="O714" t="n">
        <v>36854.25</v>
      </c>
      <c r="P714" t="n">
        <v>135.73</v>
      </c>
      <c r="Q714" t="n">
        <v>596.64</v>
      </c>
      <c r="R714" t="n">
        <v>37.17</v>
      </c>
      <c r="S714" t="n">
        <v>26.8</v>
      </c>
      <c r="T714" t="n">
        <v>5191.44</v>
      </c>
      <c r="U714" t="n">
        <v>0.72</v>
      </c>
      <c r="V714" t="n">
        <v>0.9399999999999999</v>
      </c>
      <c r="W714" t="n">
        <v>0.13</v>
      </c>
      <c r="X714" t="n">
        <v>0.32</v>
      </c>
      <c r="Y714" t="n">
        <v>1</v>
      </c>
      <c r="Z714" t="n">
        <v>10</v>
      </c>
    </row>
    <row r="715">
      <c r="A715" t="n">
        <v>24</v>
      </c>
      <c r="B715" t="n">
        <v>145</v>
      </c>
      <c r="C715" t="inlineStr">
        <is>
          <t xml:space="preserve">CONCLUIDO	</t>
        </is>
      </c>
      <c r="D715" t="n">
        <v>8.4057</v>
      </c>
      <c r="E715" t="n">
        <v>11.9</v>
      </c>
      <c r="F715" t="n">
        <v>8.140000000000001</v>
      </c>
      <c r="G715" t="n">
        <v>32.56</v>
      </c>
      <c r="H715" t="n">
        <v>0.42</v>
      </c>
      <c r="I715" t="n">
        <v>15</v>
      </c>
      <c r="J715" t="n">
        <v>297.44</v>
      </c>
      <c r="K715" t="n">
        <v>61.2</v>
      </c>
      <c r="L715" t="n">
        <v>7</v>
      </c>
      <c r="M715" t="n">
        <v>13</v>
      </c>
      <c r="N715" t="n">
        <v>84.23999999999999</v>
      </c>
      <c r="O715" t="n">
        <v>36918.48</v>
      </c>
      <c r="P715" t="n">
        <v>134.8</v>
      </c>
      <c r="Q715" t="n">
        <v>596.63</v>
      </c>
      <c r="R715" t="n">
        <v>36.24</v>
      </c>
      <c r="S715" t="n">
        <v>26.8</v>
      </c>
      <c r="T715" t="n">
        <v>4731.38</v>
      </c>
      <c r="U715" t="n">
        <v>0.74</v>
      </c>
      <c r="V715" t="n">
        <v>0.9399999999999999</v>
      </c>
      <c r="W715" t="n">
        <v>0.13</v>
      </c>
      <c r="X715" t="n">
        <v>0.29</v>
      </c>
      <c r="Y715" t="n">
        <v>1</v>
      </c>
      <c r="Z715" t="n">
        <v>10</v>
      </c>
    </row>
    <row r="716">
      <c r="A716" t="n">
        <v>25</v>
      </c>
      <c r="B716" t="n">
        <v>145</v>
      </c>
      <c r="C716" t="inlineStr">
        <is>
          <t xml:space="preserve">CONCLUIDO	</t>
        </is>
      </c>
      <c r="D716" t="n">
        <v>8.4061</v>
      </c>
      <c r="E716" t="n">
        <v>11.9</v>
      </c>
      <c r="F716" t="n">
        <v>8.140000000000001</v>
      </c>
      <c r="G716" t="n">
        <v>32.55</v>
      </c>
      <c r="H716" t="n">
        <v>0.43</v>
      </c>
      <c r="I716" t="n">
        <v>15</v>
      </c>
      <c r="J716" t="n">
        <v>297.96</v>
      </c>
      <c r="K716" t="n">
        <v>61.2</v>
      </c>
      <c r="L716" t="n">
        <v>7.25</v>
      </c>
      <c r="M716" t="n">
        <v>13</v>
      </c>
      <c r="N716" t="n">
        <v>84.51000000000001</v>
      </c>
      <c r="O716" t="n">
        <v>36982.83</v>
      </c>
      <c r="P716" t="n">
        <v>134.61</v>
      </c>
      <c r="Q716" t="n">
        <v>596.61</v>
      </c>
      <c r="R716" t="n">
        <v>36.16</v>
      </c>
      <c r="S716" t="n">
        <v>26.8</v>
      </c>
      <c r="T716" t="n">
        <v>4694.19</v>
      </c>
      <c r="U716" t="n">
        <v>0.74</v>
      </c>
      <c r="V716" t="n">
        <v>0.9399999999999999</v>
      </c>
      <c r="W716" t="n">
        <v>0.13</v>
      </c>
      <c r="X716" t="n">
        <v>0.29</v>
      </c>
      <c r="Y716" t="n">
        <v>1</v>
      </c>
      <c r="Z716" t="n">
        <v>10</v>
      </c>
    </row>
    <row r="717">
      <c r="A717" t="n">
        <v>26</v>
      </c>
      <c r="B717" t="n">
        <v>145</v>
      </c>
      <c r="C717" t="inlineStr">
        <is>
          <t xml:space="preserve">CONCLUIDO	</t>
        </is>
      </c>
      <c r="D717" t="n">
        <v>8.462999999999999</v>
      </c>
      <c r="E717" t="n">
        <v>11.82</v>
      </c>
      <c r="F717" t="n">
        <v>8.109999999999999</v>
      </c>
      <c r="G717" t="n">
        <v>34.77</v>
      </c>
      <c r="H717" t="n">
        <v>0.45</v>
      </c>
      <c r="I717" t="n">
        <v>14</v>
      </c>
      <c r="J717" t="n">
        <v>298.48</v>
      </c>
      <c r="K717" t="n">
        <v>61.2</v>
      </c>
      <c r="L717" t="n">
        <v>7.5</v>
      </c>
      <c r="M717" t="n">
        <v>12</v>
      </c>
      <c r="N717" t="n">
        <v>84.79000000000001</v>
      </c>
      <c r="O717" t="n">
        <v>37047.29</v>
      </c>
      <c r="P717" t="n">
        <v>133.79</v>
      </c>
      <c r="Q717" t="n">
        <v>596.62</v>
      </c>
      <c r="R717" t="n">
        <v>35.34</v>
      </c>
      <c r="S717" t="n">
        <v>26.8</v>
      </c>
      <c r="T717" t="n">
        <v>4288.23</v>
      </c>
      <c r="U717" t="n">
        <v>0.76</v>
      </c>
      <c r="V717" t="n">
        <v>0.95</v>
      </c>
      <c r="W717" t="n">
        <v>0.13</v>
      </c>
      <c r="X717" t="n">
        <v>0.26</v>
      </c>
      <c r="Y717" t="n">
        <v>1</v>
      </c>
      <c r="Z717" t="n">
        <v>10</v>
      </c>
    </row>
    <row r="718">
      <c r="A718" t="n">
        <v>27</v>
      </c>
      <c r="B718" t="n">
        <v>145</v>
      </c>
      <c r="C718" t="inlineStr">
        <is>
          <t xml:space="preserve">CONCLUIDO	</t>
        </is>
      </c>
      <c r="D718" t="n">
        <v>8.4604</v>
      </c>
      <c r="E718" t="n">
        <v>11.82</v>
      </c>
      <c r="F718" t="n">
        <v>8.119999999999999</v>
      </c>
      <c r="G718" t="n">
        <v>34.78</v>
      </c>
      <c r="H718" t="n">
        <v>0.46</v>
      </c>
      <c r="I718" t="n">
        <v>14</v>
      </c>
      <c r="J718" t="n">
        <v>299.01</v>
      </c>
      <c r="K718" t="n">
        <v>61.2</v>
      </c>
      <c r="L718" t="n">
        <v>7.75</v>
      </c>
      <c r="M718" t="n">
        <v>12</v>
      </c>
      <c r="N718" t="n">
        <v>85.06</v>
      </c>
      <c r="O718" t="n">
        <v>37111.87</v>
      </c>
      <c r="P718" t="n">
        <v>133.16</v>
      </c>
      <c r="Q718" t="n">
        <v>596.66</v>
      </c>
      <c r="R718" t="n">
        <v>35.45</v>
      </c>
      <c r="S718" t="n">
        <v>26.8</v>
      </c>
      <c r="T718" t="n">
        <v>4340.59</v>
      </c>
      <c r="U718" t="n">
        <v>0.76</v>
      </c>
      <c r="V718" t="n">
        <v>0.95</v>
      </c>
      <c r="W718" t="n">
        <v>0.13</v>
      </c>
      <c r="X718" t="n">
        <v>0.26</v>
      </c>
      <c r="Y718" t="n">
        <v>1</v>
      </c>
      <c r="Z718" t="n">
        <v>10</v>
      </c>
    </row>
    <row r="719">
      <c r="A719" t="n">
        <v>28</v>
      </c>
      <c r="B719" t="n">
        <v>145</v>
      </c>
      <c r="C719" t="inlineStr">
        <is>
          <t xml:space="preserve">CONCLUIDO	</t>
        </is>
      </c>
      <c r="D719" t="n">
        <v>8.5197</v>
      </c>
      <c r="E719" t="n">
        <v>11.74</v>
      </c>
      <c r="F719" t="n">
        <v>8.09</v>
      </c>
      <c r="G719" t="n">
        <v>37.33</v>
      </c>
      <c r="H719" t="n">
        <v>0.48</v>
      </c>
      <c r="I719" t="n">
        <v>13</v>
      </c>
      <c r="J719" t="n">
        <v>299.53</v>
      </c>
      <c r="K719" t="n">
        <v>61.2</v>
      </c>
      <c r="L719" t="n">
        <v>8</v>
      </c>
      <c r="M719" t="n">
        <v>11</v>
      </c>
      <c r="N719" t="n">
        <v>85.33</v>
      </c>
      <c r="O719" t="n">
        <v>37176.68</v>
      </c>
      <c r="P719" t="n">
        <v>132.38</v>
      </c>
      <c r="Q719" t="n">
        <v>596.64</v>
      </c>
      <c r="R719" t="n">
        <v>34.58</v>
      </c>
      <c r="S719" t="n">
        <v>26.8</v>
      </c>
      <c r="T719" t="n">
        <v>3911.66</v>
      </c>
      <c r="U719" t="n">
        <v>0.78</v>
      </c>
      <c r="V719" t="n">
        <v>0.95</v>
      </c>
      <c r="W719" t="n">
        <v>0.13</v>
      </c>
      <c r="X719" t="n">
        <v>0.23</v>
      </c>
      <c r="Y719" t="n">
        <v>1</v>
      </c>
      <c r="Z719" t="n">
        <v>10</v>
      </c>
    </row>
    <row r="720">
      <c r="A720" t="n">
        <v>29</v>
      </c>
      <c r="B720" t="n">
        <v>145</v>
      </c>
      <c r="C720" t="inlineStr">
        <is>
          <t xml:space="preserve">CONCLUIDO	</t>
        </is>
      </c>
      <c r="D720" t="n">
        <v>8.5397</v>
      </c>
      <c r="E720" t="n">
        <v>11.71</v>
      </c>
      <c r="F720" t="n">
        <v>8.06</v>
      </c>
      <c r="G720" t="n">
        <v>37.2</v>
      </c>
      <c r="H720" t="n">
        <v>0.49</v>
      </c>
      <c r="I720" t="n">
        <v>13</v>
      </c>
      <c r="J720" t="n">
        <v>300.06</v>
      </c>
      <c r="K720" t="n">
        <v>61.2</v>
      </c>
      <c r="L720" t="n">
        <v>8.25</v>
      </c>
      <c r="M720" t="n">
        <v>11</v>
      </c>
      <c r="N720" t="n">
        <v>85.61</v>
      </c>
      <c r="O720" t="n">
        <v>37241.49</v>
      </c>
      <c r="P720" t="n">
        <v>131.79</v>
      </c>
      <c r="Q720" t="n">
        <v>596.64</v>
      </c>
      <c r="R720" t="n">
        <v>33.48</v>
      </c>
      <c r="S720" t="n">
        <v>26.8</v>
      </c>
      <c r="T720" t="n">
        <v>3362.12</v>
      </c>
      <c r="U720" t="n">
        <v>0.8</v>
      </c>
      <c r="V720" t="n">
        <v>0.95</v>
      </c>
      <c r="W720" t="n">
        <v>0.13</v>
      </c>
      <c r="X720" t="n">
        <v>0.21</v>
      </c>
      <c r="Y720" t="n">
        <v>1</v>
      </c>
      <c r="Z720" t="n">
        <v>10</v>
      </c>
    </row>
    <row r="721">
      <c r="A721" t="n">
        <v>30</v>
      </c>
      <c r="B721" t="n">
        <v>145</v>
      </c>
      <c r="C721" t="inlineStr">
        <is>
          <t xml:space="preserve">CONCLUIDO	</t>
        </is>
      </c>
      <c r="D721" t="n">
        <v>8.5106</v>
      </c>
      <c r="E721" t="n">
        <v>11.75</v>
      </c>
      <c r="F721" t="n">
        <v>8.1</v>
      </c>
      <c r="G721" t="n">
        <v>37.39</v>
      </c>
      <c r="H721" t="n">
        <v>0.5</v>
      </c>
      <c r="I721" t="n">
        <v>13</v>
      </c>
      <c r="J721" t="n">
        <v>300.59</v>
      </c>
      <c r="K721" t="n">
        <v>61.2</v>
      </c>
      <c r="L721" t="n">
        <v>8.5</v>
      </c>
      <c r="M721" t="n">
        <v>11</v>
      </c>
      <c r="N721" t="n">
        <v>85.89</v>
      </c>
      <c r="O721" t="n">
        <v>37306.42</v>
      </c>
      <c r="P721" t="n">
        <v>131.96</v>
      </c>
      <c r="Q721" t="n">
        <v>596.64</v>
      </c>
      <c r="R721" t="n">
        <v>35.22</v>
      </c>
      <c r="S721" t="n">
        <v>26.8</v>
      </c>
      <c r="T721" t="n">
        <v>4232</v>
      </c>
      <c r="U721" t="n">
        <v>0.76</v>
      </c>
      <c r="V721" t="n">
        <v>0.95</v>
      </c>
      <c r="W721" t="n">
        <v>0.12</v>
      </c>
      <c r="X721" t="n">
        <v>0.25</v>
      </c>
      <c r="Y721" t="n">
        <v>1</v>
      </c>
      <c r="Z721" t="n">
        <v>10</v>
      </c>
    </row>
    <row r="722">
      <c r="A722" t="n">
        <v>31</v>
      </c>
      <c r="B722" t="n">
        <v>145</v>
      </c>
      <c r="C722" t="inlineStr">
        <is>
          <t xml:space="preserve">CONCLUIDO	</t>
        </is>
      </c>
      <c r="D722" t="n">
        <v>8.565099999999999</v>
      </c>
      <c r="E722" t="n">
        <v>11.68</v>
      </c>
      <c r="F722" t="n">
        <v>8.08</v>
      </c>
      <c r="G722" t="n">
        <v>40.4</v>
      </c>
      <c r="H722" t="n">
        <v>0.52</v>
      </c>
      <c r="I722" t="n">
        <v>12</v>
      </c>
      <c r="J722" t="n">
        <v>301.11</v>
      </c>
      <c r="K722" t="n">
        <v>61.2</v>
      </c>
      <c r="L722" t="n">
        <v>8.75</v>
      </c>
      <c r="M722" t="n">
        <v>10</v>
      </c>
      <c r="N722" t="n">
        <v>86.16</v>
      </c>
      <c r="O722" t="n">
        <v>37371.47</v>
      </c>
      <c r="P722" t="n">
        <v>131.46</v>
      </c>
      <c r="Q722" t="n">
        <v>596.62</v>
      </c>
      <c r="R722" t="n">
        <v>34.43</v>
      </c>
      <c r="S722" t="n">
        <v>26.8</v>
      </c>
      <c r="T722" t="n">
        <v>3841.11</v>
      </c>
      <c r="U722" t="n">
        <v>0.78</v>
      </c>
      <c r="V722" t="n">
        <v>0.95</v>
      </c>
      <c r="W722" t="n">
        <v>0.12</v>
      </c>
      <c r="X722" t="n">
        <v>0.23</v>
      </c>
      <c r="Y722" t="n">
        <v>1</v>
      </c>
      <c r="Z722" t="n">
        <v>10</v>
      </c>
    </row>
    <row r="723">
      <c r="A723" t="n">
        <v>32</v>
      </c>
      <c r="B723" t="n">
        <v>145</v>
      </c>
      <c r="C723" t="inlineStr">
        <is>
          <t xml:space="preserve">CONCLUIDO	</t>
        </is>
      </c>
      <c r="D723" t="n">
        <v>8.5657</v>
      </c>
      <c r="E723" t="n">
        <v>11.67</v>
      </c>
      <c r="F723" t="n">
        <v>8.08</v>
      </c>
      <c r="G723" t="n">
        <v>40.39</v>
      </c>
      <c r="H723" t="n">
        <v>0.53</v>
      </c>
      <c r="I723" t="n">
        <v>12</v>
      </c>
      <c r="J723" t="n">
        <v>301.64</v>
      </c>
      <c r="K723" t="n">
        <v>61.2</v>
      </c>
      <c r="L723" t="n">
        <v>9</v>
      </c>
      <c r="M723" t="n">
        <v>10</v>
      </c>
      <c r="N723" t="n">
        <v>86.44</v>
      </c>
      <c r="O723" t="n">
        <v>37436.63</v>
      </c>
      <c r="P723" t="n">
        <v>131.1</v>
      </c>
      <c r="Q723" t="n">
        <v>596.63</v>
      </c>
      <c r="R723" t="n">
        <v>34.38</v>
      </c>
      <c r="S723" t="n">
        <v>26.8</v>
      </c>
      <c r="T723" t="n">
        <v>3819.9</v>
      </c>
      <c r="U723" t="n">
        <v>0.78</v>
      </c>
      <c r="V723" t="n">
        <v>0.95</v>
      </c>
      <c r="W723" t="n">
        <v>0.13</v>
      </c>
      <c r="X723" t="n">
        <v>0.23</v>
      </c>
      <c r="Y723" t="n">
        <v>1</v>
      </c>
      <c r="Z723" t="n">
        <v>10</v>
      </c>
    </row>
    <row r="724">
      <c r="A724" t="n">
        <v>33</v>
      </c>
      <c r="B724" t="n">
        <v>145</v>
      </c>
      <c r="C724" t="inlineStr">
        <is>
          <t xml:space="preserve">CONCLUIDO	</t>
        </is>
      </c>
      <c r="D724" t="n">
        <v>8.562099999999999</v>
      </c>
      <c r="E724" t="n">
        <v>11.68</v>
      </c>
      <c r="F724" t="n">
        <v>8.08</v>
      </c>
      <c r="G724" t="n">
        <v>40.42</v>
      </c>
      <c r="H724" t="n">
        <v>0.55</v>
      </c>
      <c r="I724" t="n">
        <v>12</v>
      </c>
      <c r="J724" t="n">
        <v>302.17</v>
      </c>
      <c r="K724" t="n">
        <v>61.2</v>
      </c>
      <c r="L724" t="n">
        <v>9.25</v>
      </c>
      <c r="M724" t="n">
        <v>10</v>
      </c>
      <c r="N724" t="n">
        <v>86.72</v>
      </c>
      <c r="O724" t="n">
        <v>37501.91</v>
      </c>
      <c r="P724" t="n">
        <v>130.47</v>
      </c>
      <c r="Q724" t="n">
        <v>596.66</v>
      </c>
      <c r="R724" t="n">
        <v>34.59</v>
      </c>
      <c r="S724" t="n">
        <v>26.8</v>
      </c>
      <c r="T724" t="n">
        <v>3923.85</v>
      </c>
      <c r="U724" t="n">
        <v>0.77</v>
      </c>
      <c r="V724" t="n">
        <v>0.95</v>
      </c>
      <c r="W724" t="n">
        <v>0.12</v>
      </c>
      <c r="X724" t="n">
        <v>0.23</v>
      </c>
      <c r="Y724" t="n">
        <v>1</v>
      </c>
      <c r="Z724" t="n">
        <v>10</v>
      </c>
    </row>
    <row r="725">
      <c r="A725" t="n">
        <v>34</v>
      </c>
      <c r="B725" t="n">
        <v>145</v>
      </c>
      <c r="C725" t="inlineStr">
        <is>
          <t xml:space="preserve">CONCLUIDO	</t>
        </is>
      </c>
      <c r="D725" t="n">
        <v>8.6228</v>
      </c>
      <c r="E725" t="n">
        <v>11.6</v>
      </c>
      <c r="F725" t="n">
        <v>8.06</v>
      </c>
      <c r="G725" t="n">
        <v>43.94</v>
      </c>
      <c r="H725" t="n">
        <v>0.5600000000000001</v>
      </c>
      <c r="I725" t="n">
        <v>11</v>
      </c>
      <c r="J725" t="n">
        <v>302.7</v>
      </c>
      <c r="K725" t="n">
        <v>61.2</v>
      </c>
      <c r="L725" t="n">
        <v>9.5</v>
      </c>
      <c r="M725" t="n">
        <v>9</v>
      </c>
      <c r="N725" t="n">
        <v>87</v>
      </c>
      <c r="O725" t="n">
        <v>37567.32</v>
      </c>
      <c r="P725" t="n">
        <v>129.84</v>
      </c>
      <c r="Q725" t="n">
        <v>596.61</v>
      </c>
      <c r="R725" t="n">
        <v>33.57</v>
      </c>
      <c r="S725" t="n">
        <v>26.8</v>
      </c>
      <c r="T725" t="n">
        <v>3417.01</v>
      </c>
      <c r="U725" t="n">
        <v>0.8</v>
      </c>
      <c r="V725" t="n">
        <v>0.95</v>
      </c>
      <c r="W725" t="n">
        <v>0.13</v>
      </c>
      <c r="X725" t="n">
        <v>0.2</v>
      </c>
      <c r="Y725" t="n">
        <v>1</v>
      </c>
      <c r="Z725" t="n">
        <v>10</v>
      </c>
    </row>
    <row r="726">
      <c r="A726" t="n">
        <v>35</v>
      </c>
      <c r="B726" t="n">
        <v>145</v>
      </c>
      <c r="C726" t="inlineStr">
        <is>
          <t xml:space="preserve">CONCLUIDO	</t>
        </is>
      </c>
      <c r="D726" t="n">
        <v>8.6225</v>
      </c>
      <c r="E726" t="n">
        <v>11.6</v>
      </c>
      <c r="F726" t="n">
        <v>8.06</v>
      </c>
      <c r="G726" t="n">
        <v>43.94</v>
      </c>
      <c r="H726" t="n">
        <v>0.57</v>
      </c>
      <c r="I726" t="n">
        <v>11</v>
      </c>
      <c r="J726" t="n">
        <v>303.23</v>
      </c>
      <c r="K726" t="n">
        <v>61.2</v>
      </c>
      <c r="L726" t="n">
        <v>9.75</v>
      </c>
      <c r="M726" t="n">
        <v>9</v>
      </c>
      <c r="N726" t="n">
        <v>87.28</v>
      </c>
      <c r="O726" t="n">
        <v>37632.84</v>
      </c>
      <c r="P726" t="n">
        <v>129.62</v>
      </c>
      <c r="Q726" t="n">
        <v>596.61</v>
      </c>
      <c r="R726" t="n">
        <v>33.56</v>
      </c>
      <c r="S726" t="n">
        <v>26.8</v>
      </c>
      <c r="T726" t="n">
        <v>3412.15</v>
      </c>
      <c r="U726" t="n">
        <v>0.8</v>
      </c>
      <c r="V726" t="n">
        <v>0.95</v>
      </c>
      <c r="W726" t="n">
        <v>0.13</v>
      </c>
      <c r="X726" t="n">
        <v>0.2</v>
      </c>
      <c r="Y726" t="n">
        <v>1</v>
      </c>
      <c r="Z726" t="n">
        <v>10</v>
      </c>
    </row>
    <row r="727">
      <c r="A727" t="n">
        <v>36</v>
      </c>
      <c r="B727" t="n">
        <v>145</v>
      </c>
      <c r="C727" t="inlineStr">
        <is>
          <t xml:space="preserve">CONCLUIDO	</t>
        </is>
      </c>
      <c r="D727" t="n">
        <v>8.623799999999999</v>
      </c>
      <c r="E727" t="n">
        <v>11.6</v>
      </c>
      <c r="F727" t="n">
        <v>8.050000000000001</v>
      </c>
      <c r="G727" t="n">
        <v>43.93</v>
      </c>
      <c r="H727" t="n">
        <v>0.59</v>
      </c>
      <c r="I727" t="n">
        <v>11</v>
      </c>
      <c r="J727" t="n">
        <v>303.76</v>
      </c>
      <c r="K727" t="n">
        <v>61.2</v>
      </c>
      <c r="L727" t="n">
        <v>10</v>
      </c>
      <c r="M727" t="n">
        <v>9</v>
      </c>
      <c r="N727" t="n">
        <v>87.56999999999999</v>
      </c>
      <c r="O727" t="n">
        <v>37698.48</v>
      </c>
      <c r="P727" t="n">
        <v>128.98</v>
      </c>
      <c r="Q727" t="n">
        <v>596.61</v>
      </c>
      <c r="R727" t="n">
        <v>33.54</v>
      </c>
      <c r="S727" t="n">
        <v>26.8</v>
      </c>
      <c r="T727" t="n">
        <v>3400.69</v>
      </c>
      <c r="U727" t="n">
        <v>0.8</v>
      </c>
      <c r="V727" t="n">
        <v>0.95</v>
      </c>
      <c r="W727" t="n">
        <v>0.12</v>
      </c>
      <c r="X727" t="n">
        <v>0.2</v>
      </c>
      <c r="Y727" t="n">
        <v>1</v>
      </c>
      <c r="Z727" t="n">
        <v>10</v>
      </c>
    </row>
    <row r="728">
      <c r="A728" t="n">
        <v>37</v>
      </c>
      <c r="B728" t="n">
        <v>145</v>
      </c>
      <c r="C728" t="inlineStr">
        <is>
          <t xml:space="preserve">CONCLUIDO	</t>
        </is>
      </c>
      <c r="D728" t="n">
        <v>8.6816</v>
      </c>
      <c r="E728" t="n">
        <v>11.52</v>
      </c>
      <c r="F728" t="n">
        <v>8.029999999999999</v>
      </c>
      <c r="G728" t="n">
        <v>48.18</v>
      </c>
      <c r="H728" t="n">
        <v>0.6</v>
      </c>
      <c r="I728" t="n">
        <v>10</v>
      </c>
      <c r="J728" t="n">
        <v>304.3</v>
      </c>
      <c r="K728" t="n">
        <v>61.2</v>
      </c>
      <c r="L728" t="n">
        <v>10.25</v>
      </c>
      <c r="M728" t="n">
        <v>8</v>
      </c>
      <c r="N728" t="n">
        <v>87.84999999999999</v>
      </c>
      <c r="O728" t="n">
        <v>37764.25</v>
      </c>
      <c r="P728" t="n">
        <v>128.13</v>
      </c>
      <c r="Q728" t="n">
        <v>596.66</v>
      </c>
      <c r="R728" t="n">
        <v>32.71</v>
      </c>
      <c r="S728" t="n">
        <v>26.8</v>
      </c>
      <c r="T728" t="n">
        <v>2991.26</v>
      </c>
      <c r="U728" t="n">
        <v>0.82</v>
      </c>
      <c r="V728" t="n">
        <v>0.96</v>
      </c>
      <c r="W728" t="n">
        <v>0.12</v>
      </c>
      <c r="X728" t="n">
        <v>0.18</v>
      </c>
      <c r="Y728" t="n">
        <v>1</v>
      </c>
      <c r="Z728" t="n">
        <v>10</v>
      </c>
    </row>
    <row r="729">
      <c r="A729" t="n">
        <v>38</v>
      </c>
      <c r="B729" t="n">
        <v>145</v>
      </c>
      <c r="C729" t="inlineStr">
        <is>
          <t xml:space="preserve">CONCLUIDO	</t>
        </is>
      </c>
      <c r="D729" t="n">
        <v>8.6868</v>
      </c>
      <c r="E729" t="n">
        <v>11.51</v>
      </c>
      <c r="F729" t="n">
        <v>8.02</v>
      </c>
      <c r="G729" t="n">
        <v>48.14</v>
      </c>
      <c r="H729" t="n">
        <v>0.61</v>
      </c>
      <c r="I729" t="n">
        <v>10</v>
      </c>
      <c r="J729" t="n">
        <v>304.83</v>
      </c>
      <c r="K729" t="n">
        <v>61.2</v>
      </c>
      <c r="L729" t="n">
        <v>10.5</v>
      </c>
      <c r="M729" t="n">
        <v>8</v>
      </c>
      <c r="N729" t="n">
        <v>88.13</v>
      </c>
      <c r="O729" t="n">
        <v>37830.13</v>
      </c>
      <c r="P729" t="n">
        <v>127.77</v>
      </c>
      <c r="Q729" t="n">
        <v>596.7</v>
      </c>
      <c r="R729" t="n">
        <v>32.49</v>
      </c>
      <c r="S729" t="n">
        <v>26.8</v>
      </c>
      <c r="T729" t="n">
        <v>2881.45</v>
      </c>
      <c r="U729" t="n">
        <v>0.82</v>
      </c>
      <c r="V729" t="n">
        <v>0.96</v>
      </c>
      <c r="W729" t="n">
        <v>0.12</v>
      </c>
      <c r="X729" t="n">
        <v>0.17</v>
      </c>
      <c r="Y729" t="n">
        <v>1</v>
      </c>
      <c r="Z729" t="n">
        <v>10</v>
      </c>
    </row>
    <row r="730">
      <c r="A730" t="n">
        <v>39</v>
      </c>
      <c r="B730" t="n">
        <v>145</v>
      </c>
      <c r="C730" t="inlineStr">
        <is>
          <t xml:space="preserve">CONCLUIDO	</t>
        </is>
      </c>
      <c r="D730" t="n">
        <v>8.7081</v>
      </c>
      <c r="E730" t="n">
        <v>11.48</v>
      </c>
      <c r="F730" t="n">
        <v>8</v>
      </c>
      <c r="G730" t="n">
        <v>47.97</v>
      </c>
      <c r="H730" t="n">
        <v>0.63</v>
      </c>
      <c r="I730" t="n">
        <v>10</v>
      </c>
      <c r="J730" t="n">
        <v>305.37</v>
      </c>
      <c r="K730" t="n">
        <v>61.2</v>
      </c>
      <c r="L730" t="n">
        <v>10.75</v>
      </c>
      <c r="M730" t="n">
        <v>8</v>
      </c>
      <c r="N730" t="n">
        <v>88.42</v>
      </c>
      <c r="O730" t="n">
        <v>37896.14</v>
      </c>
      <c r="P730" t="n">
        <v>126.68</v>
      </c>
      <c r="Q730" t="n">
        <v>596.64</v>
      </c>
      <c r="R730" t="n">
        <v>31.69</v>
      </c>
      <c r="S730" t="n">
        <v>26.8</v>
      </c>
      <c r="T730" t="n">
        <v>2484.27</v>
      </c>
      <c r="U730" t="n">
        <v>0.85</v>
      </c>
      <c r="V730" t="n">
        <v>0.96</v>
      </c>
      <c r="W730" t="n">
        <v>0.12</v>
      </c>
      <c r="X730" t="n">
        <v>0.14</v>
      </c>
      <c r="Y730" t="n">
        <v>1</v>
      </c>
      <c r="Z730" t="n">
        <v>10</v>
      </c>
    </row>
    <row r="731">
      <c r="A731" t="n">
        <v>40</v>
      </c>
      <c r="B731" t="n">
        <v>145</v>
      </c>
      <c r="C731" t="inlineStr">
        <is>
          <t xml:space="preserve">CONCLUIDO	</t>
        </is>
      </c>
      <c r="D731" t="n">
        <v>8.6586</v>
      </c>
      <c r="E731" t="n">
        <v>11.55</v>
      </c>
      <c r="F731" t="n">
        <v>8.06</v>
      </c>
      <c r="G731" t="n">
        <v>48.37</v>
      </c>
      <c r="H731" t="n">
        <v>0.64</v>
      </c>
      <c r="I731" t="n">
        <v>10</v>
      </c>
      <c r="J731" t="n">
        <v>305.9</v>
      </c>
      <c r="K731" t="n">
        <v>61.2</v>
      </c>
      <c r="L731" t="n">
        <v>11</v>
      </c>
      <c r="M731" t="n">
        <v>8</v>
      </c>
      <c r="N731" t="n">
        <v>88.7</v>
      </c>
      <c r="O731" t="n">
        <v>37962.28</v>
      </c>
      <c r="P731" t="n">
        <v>127.48</v>
      </c>
      <c r="Q731" t="n">
        <v>596.61</v>
      </c>
      <c r="R731" t="n">
        <v>33.91</v>
      </c>
      <c r="S731" t="n">
        <v>26.8</v>
      </c>
      <c r="T731" t="n">
        <v>3591.89</v>
      </c>
      <c r="U731" t="n">
        <v>0.79</v>
      </c>
      <c r="V731" t="n">
        <v>0.95</v>
      </c>
      <c r="W731" t="n">
        <v>0.12</v>
      </c>
      <c r="X731" t="n">
        <v>0.21</v>
      </c>
      <c r="Y731" t="n">
        <v>1</v>
      </c>
      <c r="Z731" t="n">
        <v>10</v>
      </c>
    </row>
    <row r="732">
      <c r="A732" t="n">
        <v>41</v>
      </c>
      <c r="B732" t="n">
        <v>145</v>
      </c>
      <c r="C732" t="inlineStr">
        <is>
          <t xml:space="preserve">CONCLUIDO	</t>
        </is>
      </c>
      <c r="D732" t="n">
        <v>8.670500000000001</v>
      </c>
      <c r="E732" t="n">
        <v>11.53</v>
      </c>
      <c r="F732" t="n">
        <v>8.050000000000001</v>
      </c>
      <c r="G732" t="n">
        <v>48.27</v>
      </c>
      <c r="H732" t="n">
        <v>0.65</v>
      </c>
      <c r="I732" t="n">
        <v>10</v>
      </c>
      <c r="J732" t="n">
        <v>306.44</v>
      </c>
      <c r="K732" t="n">
        <v>61.2</v>
      </c>
      <c r="L732" t="n">
        <v>11.25</v>
      </c>
      <c r="M732" t="n">
        <v>8</v>
      </c>
      <c r="N732" t="n">
        <v>88.98999999999999</v>
      </c>
      <c r="O732" t="n">
        <v>38028.53</v>
      </c>
      <c r="P732" t="n">
        <v>126.81</v>
      </c>
      <c r="Q732" t="n">
        <v>596.62</v>
      </c>
      <c r="R732" t="n">
        <v>33.34</v>
      </c>
      <c r="S732" t="n">
        <v>26.8</v>
      </c>
      <c r="T732" t="n">
        <v>3310.18</v>
      </c>
      <c r="U732" t="n">
        <v>0.8</v>
      </c>
      <c r="V732" t="n">
        <v>0.95</v>
      </c>
      <c r="W732" t="n">
        <v>0.12</v>
      </c>
      <c r="X732" t="n">
        <v>0.19</v>
      </c>
      <c r="Y732" t="n">
        <v>1</v>
      </c>
      <c r="Z732" t="n">
        <v>10</v>
      </c>
    </row>
    <row r="733">
      <c r="A733" t="n">
        <v>42</v>
      </c>
      <c r="B733" t="n">
        <v>145</v>
      </c>
      <c r="C733" t="inlineStr">
        <is>
          <t xml:space="preserve">CONCLUIDO	</t>
        </is>
      </c>
      <c r="D733" t="n">
        <v>8.7334</v>
      </c>
      <c r="E733" t="n">
        <v>11.45</v>
      </c>
      <c r="F733" t="n">
        <v>8.02</v>
      </c>
      <c r="G733" t="n">
        <v>53.44</v>
      </c>
      <c r="H733" t="n">
        <v>0.67</v>
      </c>
      <c r="I733" t="n">
        <v>9</v>
      </c>
      <c r="J733" t="n">
        <v>306.98</v>
      </c>
      <c r="K733" t="n">
        <v>61.2</v>
      </c>
      <c r="L733" t="n">
        <v>11.5</v>
      </c>
      <c r="M733" t="n">
        <v>7</v>
      </c>
      <c r="N733" t="n">
        <v>89.28</v>
      </c>
      <c r="O733" t="n">
        <v>38094.91</v>
      </c>
      <c r="P733" t="n">
        <v>126.2</v>
      </c>
      <c r="Q733" t="n">
        <v>596.67</v>
      </c>
      <c r="R733" t="n">
        <v>32.3</v>
      </c>
      <c r="S733" t="n">
        <v>26.8</v>
      </c>
      <c r="T733" t="n">
        <v>2793.46</v>
      </c>
      <c r="U733" t="n">
        <v>0.83</v>
      </c>
      <c r="V733" t="n">
        <v>0.96</v>
      </c>
      <c r="W733" t="n">
        <v>0.12</v>
      </c>
      <c r="X733" t="n">
        <v>0.16</v>
      </c>
      <c r="Y733" t="n">
        <v>1</v>
      </c>
      <c r="Z733" t="n">
        <v>10</v>
      </c>
    </row>
    <row r="734">
      <c r="A734" t="n">
        <v>43</v>
      </c>
      <c r="B734" t="n">
        <v>145</v>
      </c>
      <c r="C734" t="inlineStr">
        <is>
          <t xml:space="preserve">CONCLUIDO	</t>
        </is>
      </c>
      <c r="D734" t="n">
        <v>8.7309</v>
      </c>
      <c r="E734" t="n">
        <v>11.45</v>
      </c>
      <c r="F734" t="n">
        <v>8.02</v>
      </c>
      <c r="G734" t="n">
        <v>53.46</v>
      </c>
      <c r="H734" t="n">
        <v>0.68</v>
      </c>
      <c r="I734" t="n">
        <v>9</v>
      </c>
      <c r="J734" t="n">
        <v>307.52</v>
      </c>
      <c r="K734" t="n">
        <v>61.2</v>
      </c>
      <c r="L734" t="n">
        <v>11.75</v>
      </c>
      <c r="M734" t="n">
        <v>7</v>
      </c>
      <c r="N734" t="n">
        <v>89.56999999999999</v>
      </c>
      <c r="O734" t="n">
        <v>38161.42</v>
      </c>
      <c r="P734" t="n">
        <v>126.26</v>
      </c>
      <c r="Q734" t="n">
        <v>596.61</v>
      </c>
      <c r="R734" t="n">
        <v>32.5</v>
      </c>
      <c r="S734" t="n">
        <v>26.8</v>
      </c>
      <c r="T734" t="n">
        <v>2892.83</v>
      </c>
      <c r="U734" t="n">
        <v>0.82</v>
      </c>
      <c r="V734" t="n">
        <v>0.96</v>
      </c>
      <c r="W734" t="n">
        <v>0.12</v>
      </c>
      <c r="X734" t="n">
        <v>0.17</v>
      </c>
      <c r="Y734" t="n">
        <v>1</v>
      </c>
      <c r="Z734" t="n">
        <v>10</v>
      </c>
    </row>
    <row r="735">
      <c r="A735" t="n">
        <v>44</v>
      </c>
      <c r="B735" t="n">
        <v>145</v>
      </c>
      <c r="C735" t="inlineStr">
        <is>
          <t xml:space="preserve">CONCLUIDO	</t>
        </is>
      </c>
      <c r="D735" t="n">
        <v>8.7319</v>
      </c>
      <c r="E735" t="n">
        <v>11.45</v>
      </c>
      <c r="F735" t="n">
        <v>8.02</v>
      </c>
      <c r="G735" t="n">
        <v>53.45</v>
      </c>
      <c r="H735" t="n">
        <v>0.6899999999999999</v>
      </c>
      <c r="I735" t="n">
        <v>9</v>
      </c>
      <c r="J735" t="n">
        <v>308.06</v>
      </c>
      <c r="K735" t="n">
        <v>61.2</v>
      </c>
      <c r="L735" t="n">
        <v>12</v>
      </c>
      <c r="M735" t="n">
        <v>7</v>
      </c>
      <c r="N735" t="n">
        <v>89.86</v>
      </c>
      <c r="O735" t="n">
        <v>38228.06</v>
      </c>
      <c r="P735" t="n">
        <v>125.62</v>
      </c>
      <c r="Q735" t="n">
        <v>596.61</v>
      </c>
      <c r="R735" t="n">
        <v>32.41</v>
      </c>
      <c r="S735" t="n">
        <v>26.8</v>
      </c>
      <c r="T735" t="n">
        <v>2849.49</v>
      </c>
      <c r="U735" t="n">
        <v>0.83</v>
      </c>
      <c r="V735" t="n">
        <v>0.96</v>
      </c>
      <c r="W735" t="n">
        <v>0.12</v>
      </c>
      <c r="X735" t="n">
        <v>0.17</v>
      </c>
      <c r="Y735" t="n">
        <v>1</v>
      </c>
      <c r="Z735" t="n">
        <v>10</v>
      </c>
    </row>
    <row r="736">
      <c r="A736" t="n">
        <v>45</v>
      </c>
      <c r="B736" t="n">
        <v>145</v>
      </c>
      <c r="C736" t="inlineStr">
        <is>
          <t xml:space="preserve">CONCLUIDO	</t>
        </is>
      </c>
      <c r="D736" t="n">
        <v>8.731299999999999</v>
      </c>
      <c r="E736" t="n">
        <v>11.45</v>
      </c>
      <c r="F736" t="n">
        <v>8.02</v>
      </c>
      <c r="G736" t="n">
        <v>53.46</v>
      </c>
      <c r="H736" t="n">
        <v>0.71</v>
      </c>
      <c r="I736" t="n">
        <v>9</v>
      </c>
      <c r="J736" t="n">
        <v>308.6</v>
      </c>
      <c r="K736" t="n">
        <v>61.2</v>
      </c>
      <c r="L736" t="n">
        <v>12.25</v>
      </c>
      <c r="M736" t="n">
        <v>7</v>
      </c>
      <c r="N736" t="n">
        <v>90.15000000000001</v>
      </c>
      <c r="O736" t="n">
        <v>38294.82</v>
      </c>
      <c r="P736" t="n">
        <v>125.24</v>
      </c>
      <c r="Q736" t="n">
        <v>596.61</v>
      </c>
      <c r="R736" t="n">
        <v>32.48</v>
      </c>
      <c r="S736" t="n">
        <v>26.8</v>
      </c>
      <c r="T736" t="n">
        <v>2881.33</v>
      </c>
      <c r="U736" t="n">
        <v>0.83</v>
      </c>
      <c r="V736" t="n">
        <v>0.96</v>
      </c>
      <c r="W736" t="n">
        <v>0.12</v>
      </c>
      <c r="X736" t="n">
        <v>0.17</v>
      </c>
      <c r="Y736" t="n">
        <v>1</v>
      </c>
      <c r="Z736" t="n">
        <v>10</v>
      </c>
    </row>
    <row r="737">
      <c r="A737" t="n">
        <v>46</v>
      </c>
      <c r="B737" t="n">
        <v>145</v>
      </c>
      <c r="C737" t="inlineStr">
        <is>
          <t xml:space="preserve">CONCLUIDO	</t>
        </is>
      </c>
      <c r="D737" t="n">
        <v>8.734299999999999</v>
      </c>
      <c r="E737" t="n">
        <v>11.45</v>
      </c>
      <c r="F737" t="n">
        <v>8.02</v>
      </c>
      <c r="G737" t="n">
        <v>53.43</v>
      </c>
      <c r="H737" t="n">
        <v>0.72</v>
      </c>
      <c r="I737" t="n">
        <v>9</v>
      </c>
      <c r="J737" t="n">
        <v>309.14</v>
      </c>
      <c r="K737" t="n">
        <v>61.2</v>
      </c>
      <c r="L737" t="n">
        <v>12.5</v>
      </c>
      <c r="M737" t="n">
        <v>7</v>
      </c>
      <c r="N737" t="n">
        <v>90.44</v>
      </c>
      <c r="O737" t="n">
        <v>38361.7</v>
      </c>
      <c r="P737" t="n">
        <v>124.21</v>
      </c>
      <c r="Q737" t="n">
        <v>596.62</v>
      </c>
      <c r="R737" t="n">
        <v>32.32</v>
      </c>
      <c r="S737" t="n">
        <v>26.8</v>
      </c>
      <c r="T737" t="n">
        <v>2802.54</v>
      </c>
      <c r="U737" t="n">
        <v>0.83</v>
      </c>
      <c r="V737" t="n">
        <v>0.96</v>
      </c>
      <c r="W737" t="n">
        <v>0.12</v>
      </c>
      <c r="X737" t="n">
        <v>0.16</v>
      </c>
      <c r="Y737" t="n">
        <v>1</v>
      </c>
      <c r="Z737" t="n">
        <v>10</v>
      </c>
    </row>
    <row r="738">
      <c r="A738" t="n">
        <v>47</v>
      </c>
      <c r="B738" t="n">
        <v>145</v>
      </c>
      <c r="C738" t="inlineStr">
        <is>
          <t xml:space="preserve">CONCLUIDO	</t>
        </is>
      </c>
      <c r="D738" t="n">
        <v>8.7951</v>
      </c>
      <c r="E738" t="n">
        <v>11.37</v>
      </c>
      <c r="F738" t="n">
        <v>7.99</v>
      </c>
      <c r="G738" t="n">
        <v>59.92</v>
      </c>
      <c r="H738" t="n">
        <v>0.73</v>
      </c>
      <c r="I738" t="n">
        <v>8</v>
      </c>
      <c r="J738" t="n">
        <v>309.68</v>
      </c>
      <c r="K738" t="n">
        <v>61.2</v>
      </c>
      <c r="L738" t="n">
        <v>12.75</v>
      </c>
      <c r="M738" t="n">
        <v>6</v>
      </c>
      <c r="N738" t="n">
        <v>90.73999999999999</v>
      </c>
      <c r="O738" t="n">
        <v>38428.72</v>
      </c>
      <c r="P738" t="n">
        <v>123.37</v>
      </c>
      <c r="Q738" t="n">
        <v>596.61</v>
      </c>
      <c r="R738" t="n">
        <v>31.5</v>
      </c>
      <c r="S738" t="n">
        <v>26.8</v>
      </c>
      <c r="T738" t="n">
        <v>2395.63</v>
      </c>
      <c r="U738" t="n">
        <v>0.85</v>
      </c>
      <c r="V738" t="n">
        <v>0.96</v>
      </c>
      <c r="W738" t="n">
        <v>0.12</v>
      </c>
      <c r="X738" t="n">
        <v>0.14</v>
      </c>
      <c r="Y738" t="n">
        <v>1</v>
      </c>
      <c r="Z738" t="n">
        <v>10</v>
      </c>
    </row>
    <row r="739">
      <c r="A739" t="n">
        <v>48</v>
      </c>
      <c r="B739" t="n">
        <v>145</v>
      </c>
      <c r="C739" t="inlineStr">
        <is>
          <t xml:space="preserve">CONCLUIDO	</t>
        </is>
      </c>
      <c r="D739" t="n">
        <v>8.819900000000001</v>
      </c>
      <c r="E739" t="n">
        <v>11.34</v>
      </c>
      <c r="F739" t="n">
        <v>7.96</v>
      </c>
      <c r="G739" t="n">
        <v>59.68</v>
      </c>
      <c r="H739" t="n">
        <v>0.75</v>
      </c>
      <c r="I739" t="n">
        <v>8</v>
      </c>
      <c r="J739" t="n">
        <v>310.23</v>
      </c>
      <c r="K739" t="n">
        <v>61.2</v>
      </c>
      <c r="L739" t="n">
        <v>13</v>
      </c>
      <c r="M739" t="n">
        <v>6</v>
      </c>
      <c r="N739" t="n">
        <v>91.03</v>
      </c>
      <c r="O739" t="n">
        <v>38495.87</v>
      </c>
      <c r="P739" t="n">
        <v>122.9</v>
      </c>
      <c r="Q739" t="n">
        <v>596.61</v>
      </c>
      <c r="R739" t="n">
        <v>30.45</v>
      </c>
      <c r="S739" t="n">
        <v>26.8</v>
      </c>
      <c r="T739" t="n">
        <v>1873.21</v>
      </c>
      <c r="U739" t="n">
        <v>0.88</v>
      </c>
      <c r="V739" t="n">
        <v>0.96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49</v>
      </c>
      <c r="B740" t="n">
        <v>145</v>
      </c>
      <c r="C740" t="inlineStr">
        <is>
          <t xml:space="preserve">CONCLUIDO	</t>
        </is>
      </c>
      <c r="D740" t="n">
        <v>8.787100000000001</v>
      </c>
      <c r="E740" t="n">
        <v>11.38</v>
      </c>
      <c r="F740" t="n">
        <v>8</v>
      </c>
      <c r="G740" t="n">
        <v>60</v>
      </c>
      <c r="H740" t="n">
        <v>0.76</v>
      </c>
      <c r="I740" t="n">
        <v>8</v>
      </c>
      <c r="J740" t="n">
        <v>310.77</v>
      </c>
      <c r="K740" t="n">
        <v>61.2</v>
      </c>
      <c r="L740" t="n">
        <v>13.25</v>
      </c>
      <c r="M740" t="n">
        <v>6</v>
      </c>
      <c r="N740" t="n">
        <v>91.33</v>
      </c>
      <c r="O740" t="n">
        <v>38563.14</v>
      </c>
      <c r="P740" t="n">
        <v>123.48</v>
      </c>
      <c r="Q740" t="n">
        <v>596.61</v>
      </c>
      <c r="R740" t="n">
        <v>31.98</v>
      </c>
      <c r="S740" t="n">
        <v>26.8</v>
      </c>
      <c r="T740" t="n">
        <v>2639.3</v>
      </c>
      <c r="U740" t="n">
        <v>0.84</v>
      </c>
      <c r="V740" t="n">
        <v>0.96</v>
      </c>
      <c r="W740" t="n">
        <v>0.12</v>
      </c>
      <c r="X740" t="n">
        <v>0.15</v>
      </c>
      <c r="Y740" t="n">
        <v>1</v>
      </c>
      <c r="Z740" t="n">
        <v>10</v>
      </c>
    </row>
    <row r="741">
      <c r="A741" t="n">
        <v>50</v>
      </c>
      <c r="B741" t="n">
        <v>145</v>
      </c>
      <c r="C741" t="inlineStr">
        <is>
          <t xml:space="preserve">CONCLUIDO	</t>
        </is>
      </c>
      <c r="D741" t="n">
        <v>8.784800000000001</v>
      </c>
      <c r="E741" t="n">
        <v>11.38</v>
      </c>
      <c r="F741" t="n">
        <v>8</v>
      </c>
      <c r="G741" t="n">
        <v>60.02</v>
      </c>
      <c r="H741" t="n">
        <v>0.77</v>
      </c>
      <c r="I741" t="n">
        <v>8</v>
      </c>
      <c r="J741" t="n">
        <v>311.32</v>
      </c>
      <c r="K741" t="n">
        <v>61.2</v>
      </c>
      <c r="L741" t="n">
        <v>13.5</v>
      </c>
      <c r="M741" t="n">
        <v>6</v>
      </c>
      <c r="N741" t="n">
        <v>91.62</v>
      </c>
      <c r="O741" t="n">
        <v>38630.55</v>
      </c>
      <c r="P741" t="n">
        <v>123.26</v>
      </c>
      <c r="Q741" t="n">
        <v>596.61</v>
      </c>
      <c r="R741" t="n">
        <v>32.02</v>
      </c>
      <c r="S741" t="n">
        <v>26.8</v>
      </c>
      <c r="T741" t="n">
        <v>2655.67</v>
      </c>
      <c r="U741" t="n">
        <v>0.84</v>
      </c>
      <c r="V741" t="n">
        <v>0.96</v>
      </c>
      <c r="W741" t="n">
        <v>0.12</v>
      </c>
      <c r="X741" t="n">
        <v>0.15</v>
      </c>
      <c r="Y741" t="n">
        <v>1</v>
      </c>
      <c r="Z741" t="n">
        <v>10</v>
      </c>
    </row>
    <row r="742">
      <c r="A742" t="n">
        <v>51</v>
      </c>
      <c r="B742" t="n">
        <v>145</v>
      </c>
      <c r="C742" t="inlineStr">
        <is>
          <t xml:space="preserve">CONCLUIDO	</t>
        </is>
      </c>
      <c r="D742" t="n">
        <v>8.7873</v>
      </c>
      <c r="E742" t="n">
        <v>11.38</v>
      </c>
      <c r="F742" t="n">
        <v>8</v>
      </c>
      <c r="G742" t="n">
        <v>60</v>
      </c>
      <c r="H742" t="n">
        <v>0.79</v>
      </c>
      <c r="I742" t="n">
        <v>8</v>
      </c>
      <c r="J742" t="n">
        <v>311.87</v>
      </c>
      <c r="K742" t="n">
        <v>61.2</v>
      </c>
      <c r="L742" t="n">
        <v>13.75</v>
      </c>
      <c r="M742" t="n">
        <v>6</v>
      </c>
      <c r="N742" t="n">
        <v>91.92</v>
      </c>
      <c r="O742" t="n">
        <v>38698.21</v>
      </c>
      <c r="P742" t="n">
        <v>122.91</v>
      </c>
      <c r="Q742" t="n">
        <v>596.62</v>
      </c>
      <c r="R742" t="n">
        <v>31.8</v>
      </c>
      <c r="S742" t="n">
        <v>26.8</v>
      </c>
      <c r="T742" t="n">
        <v>2546.66</v>
      </c>
      <c r="U742" t="n">
        <v>0.84</v>
      </c>
      <c r="V742" t="n">
        <v>0.96</v>
      </c>
      <c r="W742" t="n">
        <v>0.12</v>
      </c>
      <c r="X742" t="n">
        <v>0.15</v>
      </c>
      <c r="Y742" t="n">
        <v>1</v>
      </c>
      <c r="Z742" t="n">
        <v>10</v>
      </c>
    </row>
    <row r="743">
      <c r="A743" t="n">
        <v>52</v>
      </c>
      <c r="B743" t="n">
        <v>145</v>
      </c>
      <c r="C743" t="inlineStr">
        <is>
          <t xml:space="preserve">CONCLUIDO	</t>
        </is>
      </c>
      <c r="D743" t="n">
        <v>8.784800000000001</v>
      </c>
      <c r="E743" t="n">
        <v>11.38</v>
      </c>
      <c r="F743" t="n">
        <v>8</v>
      </c>
      <c r="G743" t="n">
        <v>60.02</v>
      </c>
      <c r="H743" t="n">
        <v>0.8</v>
      </c>
      <c r="I743" t="n">
        <v>8</v>
      </c>
      <c r="J743" t="n">
        <v>312.42</v>
      </c>
      <c r="K743" t="n">
        <v>61.2</v>
      </c>
      <c r="L743" t="n">
        <v>14</v>
      </c>
      <c r="M743" t="n">
        <v>6</v>
      </c>
      <c r="N743" t="n">
        <v>92.22</v>
      </c>
      <c r="O743" t="n">
        <v>38765.89</v>
      </c>
      <c r="P743" t="n">
        <v>122.18</v>
      </c>
      <c r="Q743" t="n">
        <v>596.63</v>
      </c>
      <c r="R743" t="n">
        <v>32</v>
      </c>
      <c r="S743" t="n">
        <v>26.8</v>
      </c>
      <c r="T743" t="n">
        <v>2648.6</v>
      </c>
      <c r="U743" t="n">
        <v>0.84</v>
      </c>
      <c r="V743" t="n">
        <v>0.96</v>
      </c>
      <c r="W743" t="n">
        <v>0.12</v>
      </c>
      <c r="X743" t="n">
        <v>0.15</v>
      </c>
      <c r="Y743" t="n">
        <v>1</v>
      </c>
      <c r="Z743" t="n">
        <v>10</v>
      </c>
    </row>
    <row r="744">
      <c r="A744" t="n">
        <v>53</v>
      </c>
      <c r="B744" t="n">
        <v>145</v>
      </c>
      <c r="C744" t="inlineStr">
        <is>
          <t xml:space="preserve">CONCLUIDO	</t>
        </is>
      </c>
      <c r="D744" t="n">
        <v>8.7873</v>
      </c>
      <c r="E744" t="n">
        <v>11.38</v>
      </c>
      <c r="F744" t="n">
        <v>8</v>
      </c>
      <c r="G744" t="n">
        <v>60</v>
      </c>
      <c r="H744" t="n">
        <v>0.8100000000000001</v>
      </c>
      <c r="I744" t="n">
        <v>8</v>
      </c>
      <c r="J744" t="n">
        <v>312.97</v>
      </c>
      <c r="K744" t="n">
        <v>61.2</v>
      </c>
      <c r="L744" t="n">
        <v>14.25</v>
      </c>
      <c r="M744" t="n">
        <v>6</v>
      </c>
      <c r="N744" t="n">
        <v>92.52</v>
      </c>
      <c r="O744" t="n">
        <v>38833.69</v>
      </c>
      <c r="P744" t="n">
        <v>121.33</v>
      </c>
      <c r="Q744" t="n">
        <v>596.61</v>
      </c>
      <c r="R744" t="n">
        <v>31.85</v>
      </c>
      <c r="S744" t="n">
        <v>26.8</v>
      </c>
      <c r="T744" t="n">
        <v>2575.32</v>
      </c>
      <c r="U744" t="n">
        <v>0.84</v>
      </c>
      <c r="V744" t="n">
        <v>0.96</v>
      </c>
      <c r="W744" t="n">
        <v>0.12</v>
      </c>
      <c r="X744" t="n">
        <v>0.15</v>
      </c>
      <c r="Y744" t="n">
        <v>1</v>
      </c>
      <c r="Z744" t="n">
        <v>10</v>
      </c>
    </row>
    <row r="745">
      <c r="A745" t="n">
        <v>54</v>
      </c>
      <c r="B745" t="n">
        <v>145</v>
      </c>
      <c r="C745" t="inlineStr">
        <is>
          <t xml:space="preserve">CONCLUIDO	</t>
        </is>
      </c>
      <c r="D745" t="n">
        <v>8.850199999999999</v>
      </c>
      <c r="E745" t="n">
        <v>11.3</v>
      </c>
      <c r="F745" t="n">
        <v>7.97</v>
      </c>
      <c r="G745" t="n">
        <v>68.34</v>
      </c>
      <c r="H745" t="n">
        <v>0.82</v>
      </c>
      <c r="I745" t="n">
        <v>7</v>
      </c>
      <c r="J745" t="n">
        <v>313.52</v>
      </c>
      <c r="K745" t="n">
        <v>61.2</v>
      </c>
      <c r="L745" t="n">
        <v>14.5</v>
      </c>
      <c r="M745" t="n">
        <v>5</v>
      </c>
      <c r="N745" t="n">
        <v>92.81999999999999</v>
      </c>
      <c r="O745" t="n">
        <v>38901.63</v>
      </c>
      <c r="P745" t="n">
        <v>120.66</v>
      </c>
      <c r="Q745" t="n">
        <v>596.66</v>
      </c>
      <c r="R745" t="n">
        <v>31</v>
      </c>
      <c r="S745" t="n">
        <v>26.8</v>
      </c>
      <c r="T745" t="n">
        <v>2154.18</v>
      </c>
      <c r="U745" t="n">
        <v>0.86</v>
      </c>
      <c r="V745" t="n">
        <v>0.96</v>
      </c>
      <c r="W745" t="n">
        <v>0.12</v>
      </c>
      <c r="X745" t="n">
        <v>0.12</v>
      </c>
      <c r="Y745" t="n">
        <v>1</v>
      </c>
      <c r="Z745" t="n">
        <v>10</v>
      </c>
    </row>
    <row r="746">
      <c r="A746" t="n">
        <v>55</v>
      </c>
      <c r="B746" t="n">
        <v>145</v>
      </c>
      <c r="C746" t="inlineStr">
        <is>
          <t xml:space="preserve">CONCLUIDO	</t>
        </is>
      </c>
      <c r="D746" t="n">
        <v>8.8559</v>
      </c>
      <c r="E746" t="n">
        <v>11.29</v>
      </c>
      <c r="F746" t="n">
        <v>7.97</v>
      </c>
      <c r="G746" t="n">
        <v>68.28</v>
      </c>
      <c r="H746" t="n">
        <v>0.84</v>
      </c>
      <c r="I746" t="n">
        <v>7</v>
      </c>
      <c r="J746" t="n">
        <v>314.07</v>
      </c>
      <c r="K746" t="n">
        <v>61.2</v>
      </c>
      <c r="L746" t="n">
        <v>14.75</v>
      </c>
      <c r="M746" t="n">
        <v>5</v>
      </c>
      <c r="N746" t="n">
        <v>93.12</v>
      </c>
      <c r="O746" t="n">
        <v>38969.71</v>
      </c>
      <c r="P746" t="n">
        <v>120.53</v>
      </c>
      <c r="Q746" t="n">
        <v>596.61</v>
      </c>
      <c r="R746" t="n">
        <v>30.7</v>
      </c>
      <c r="S746" t="n">
        <v>26.8</v>
      </c>
      <c r="T746" t="n">
        <v>2000.78</v>
      </c>
      <c r="U746" t="n">
        <v>0.87</v>
      </c>
      <c r="V746" t="n">
        <v>0.96</v>
      </c>
      <c r="W746" t="n">
        <v>0.12</v>
      </c>
      <c r="X746" t="n">
        <v>0.11</v>
      </c>
      <c r="Y746" t="n">
        <v>1</v>
      </c>
      <c r="Z746" t="n">
        <v>10</v>
      </c>
    </row>
    <row r="747">
      <c r="A747" t="n">
        <v>56</v>
      </c>
      <c r="B747" t="n">
        <v>145</v>
      </c>
      <c r="C747" t="inlineStr">
        <is>
          <t xml:space="preserve">CONCLUIDO	</t>
        </is>
      </c>
      <c r="D747" t="n">
        <v>8.8666</v>
      </c>
      <c r="E747" t="n">
        <v>11.28</v>
      </c>
      <c r="F747" t="n">
        <v>7.95</v>
      </c>
      <c r="G747" t="n">
        <v>68.16</v>
      </c>
      <c r="H747" t="n">
        <v>0.85</v>
      </c>
      <c r="I747" t="n">
        <v>7</v>
      </c>
      <c r="J747" t="n">
        <v>314.62</v>
      </c>
      <c r="K747" t="n">
        <v>61.2</v>
      </c>
      <c r="L747" t="n">
        <v>15</v>
      </c>
      <c r="M747" t="n">
        <v>5</v>
      </c>
      <c r="N747" t="n">
        <v>93.43000000000001</v>
      </c>
      <c r="O747" t="n">
        <v>39037.92</v>
      </c>
      <c r="P747" t="n">
        <v>119.92</v>
      </c>
      <c r="Q747" t="n">
        <v>596.6900000000001</v>
      </c>
      <c r="R747" t="n">
        <v>30.23</v>
      </c>
      <c r="S747" t="n">
        <v>26.8</v>
      </c>
      <c r="T747" t="n">
        <v>1767.23</v>
      </c>
      <c r="U747" t="n">
        <v>0.89</v>
      </c>
      <c r="V747" t="n">
        <v>0.97</v>
      </c>
      <c r="W747" t="n">
        <v>0.12</v>
      </c>
      <c r="X747" t="n">
        <v>0.1</v>
      </c>
      <c r="Y747" t="n">
        <v>1</v>
      </c>
      <c r="Z747" t="n">
        <v>10</v>
      </c>
    </row>
    <row r="748">
      <c r="A748" t="n">
        <v>57</v>
      </c>
      <c r="B748" t="n">
        <v>145</v>
      </c>
      <c r="C748" t="inlineStr">
        <is>
          <t xml:space="preserve">CONCLUIDO	</t>
        </is>
      </c>
      <c r="D748" t="n">
        <v>8.856999999999999</v>
      </c>
      <c r="E748" t="n">
        <v>11.29</v>
      </c>
      <c r="F748" t="n">
        <v>7.96</v>
      </c>
      <c r="G748" t="n">
        <v>68.26000000000001</v>
      </c>
      <c r="H748" t="n">
        <v>0.86</v>
      </c>
      <c r="I748" t="n">
        <v>7</v>
      </c>
      <c r="J748" t="n">
        <v>315.18</v>
      </c>
      <c r="K748" t="n">
        <v>61.2</v>
      </c>
      <c r="L748" t="n">
        <v>15.25</v>
      </c>
      <c r="M748" t="n">
        <v>5</v>
      </c>
      <c r="N748" t="n">
        <v>93.73</v>
      </c>
      <c r="O748" t="n">
        <v>39106.27</v>
      </c>
      <c r="P748" t="n">
        <v>119.52</v>
      </c>
      <c r="Q748" t="n">
        <v>596.63</v>
      </c>
      <c r="R748" t="n">
        <v>30.74</v>
      </c>
      <c r="S748" t="n">
        <v>26.8</v>
      </c>
      <c r="T748" t="n">
        <v>2022.08</v>
      </c>
      <c r="U748" t="n">
        <v>0.87</v>
      </c>
      <c r="V748" t="n">
        <v>0.96</v>
      </c>
      <c r="W748" t="n">
        <v>0.12</v>
      </c>
      <c r="X748" t="n">
        <v>0.11</v>
      </c>
      <c r="Y748" t="n">
        <v>1</v>
      </c>
      <c r="Z748" t="n">
        <v>10</v>
      </c>
    </row>
    <row r="749">
      <c r="A749" t="n">
        <v>58</v>
      </c>
      <c r="B749" t="n">
        <v>145</v>
      </c>
      <c r="C749" t="inlineStr">
        <is>
          <t xml:space="preserve">CONCLUIDO	</t>
        </is>
      </c>
      <c r="D749" t="n">
        <v>8.8439</v>
      </c>
      <c r="E749" t="n">
        <v>11.31</v>
      </c>
      <c r="F749" t="n">
        <v>7.98</v>
      </c>
      <c r="G749" t="n">
        <v>68.41</v>
      </c>
      <c r="H749" t="n">
        <v>0.87</v>
      </c>
      <c r="I749" t="n">
        <v>7</v>
      </c>
      <c r="J749" t="n">
        <v>315.73</v>
      </c>
      <c r="K749" t="n">
        <v>61.2</v>
      </c>
      <c r="L749" t="n">
        <v>15.5</v>
      </c>
      <c r="M749" t="n">
        <v>5</v>
      </c>
      <c r="N749" t="n">
        <v>94.03</v>
      </c>
      <c r="O749" t="n">
        <v>39174.75</v>
      </c>
      <c r="P749" t="n">
        <v>119.48</v>
      </c>
      <c r="Q749" t="n">
        <v>596.63</v>
      </c>
      <c r="R749" t="n">
        <v>31.29</v>
      </c>
      <c r="S749" t="n">
        <v>26.8</v>
      </c>
      <c r="T749" t="n">
        <v>2297.62</v>
      </c>
      <c r="U749" t="n">
        <v>0.86</v>
      </c>
      <c r="V749" t="n">
        <v>0.96</v>
      </c>
      <c r="W749" t="n">
        <v>0.12</v>
      </c>
      <c r="X749" t="n">
        <v>0.13</v>
      </c>
      <c r="Y749" t="n">
        <v>1</v>
      </c>
      <c r="Z749" t="n">
        <v>10</v>
      </c>
    </row>
    <row r="750">
      <c r="A750" t="n">
        <v>59</v>
      </c>
      <c r="B750" t="n">
        <v>145</v>
      </c>
      <c r="C750" t="inlineStr">
        <is>
          <t xml:space="preserve">CONCLUIDO	</t>
        </is>
      </c>
      <c r="D750" t="n">
        <v>8.842000000000001</v>
      </c>
      <c r="E750" t="n">
        <v>11.31</v>
      </c>
      <c r="F750" t="n">
        <v>7.98</v>
      </c>
      <c r="G750" t="n">
        <v>68.43000000000001</v>
      </c>
      <c r="H750" t="n">
        <v>0.89</v>
      </c>
      <c r="I750" t="n">
        <v>7</v>
      </c>
      <c r="J750" t="n">
        <v>316.29</v>
      </c>
      <c r="K750" t="n">
        <v>61.2</v>
      </c>
      <c r="L750" t="n">
        <v>15.75</v>
      </c>
      <c r="M750" t="n">
        <v>5</v>
      </c>
      <c r="N750" t="n">
        <v>94.34</v>
      </c>
      <c r="O750" t="n">
        <v>39243.37</v>
      </c>
      <c r="P750" t="n">
        <v>119.07</v>
      </c>
      <c r="Q750" t="n">
        <v>596.61</v>
      </c>
      <c r="R750" t="n">
        <v>31.4</v>
      </c>
      <c r="S750" t="n">
        <v>26.8</v>
      </c>
      <c r="T750" t="n">
        <v>2350.66</v>
      </c>
      <c r="U750" t="n">
        <v>0.85</v>
      </c>
      <c r="V750" t="n">
        <v>0.96</v>
      </c>
      <c r="W750" t="n">
        <v>0.12</v>
      </c>
      <c r="X750" t="n">
        <v>0.13</v>
      </c>
      <c r="Y750" t="n">
        <v>1</v>
      </c>
      <c r="Z750" t="n">
        <v>10</v>
      </c>
    </row>
    <row r="751">
      <c r="A751" t="n">
        <v>60</v>
      </c>
      <c r="B751" t="n">
        <v>145</v>
      </c>
      <c r="C751" t="inlineStr">
        <is>
          <t xml:space="preserve">CONCLUIDO	</t>
        </is>
      </c>
      <c r="D751" t="n">
        <v>8.851100000000001</v>
      </c>
      <c r="E751" t="n">
        <v>11.3</v>
      </c>
      <c r="F751" t="n">
        <v>7.97</v>
      </c>
      <c r="G751" t="n">
        <v>68.33</v>
      </c>
      <c r="H751" t="n">
        <v>0.9</v>
      </c>
      <c r="I751" t="n">
        <v>7</v>
      </c>
      <c r="J751" t="n">
        <v>316.85</v>
      </c>
      <c r="K751" t="n">
        <v>61.2</v>
      </c>
      <c r="L751" t="n">
        <v>16</v>
      </c>
      <c r="M751" t="n">
        <v>5</v>
      </c>
      <c r="N751" t="n">
        <v>94.65000000000001</v>
      </c>
      <c r="O751" t="n">
        <v>39312.13</v>
      </c>
      <c r="P751" t="n">
        <v>117.9</v>
      </c>
      <c r="Q751" t="n">
        <v>596.61</v>
      </c>
      <c r="R751" t="n">
        <v>31</v>
      </c>
      <c r="S751" t="n">
        <v>26.8</v>
      </c>
      <c r="T751" t="n">
        <v>2153.74</v>
      </c>
      <c r="U751" t="n">
        <v>0.86</v>
      </c>
      <c r="V751" t="n">
        <v>0.96</v>
      </c>
      <c r="W751" t="n">
        <v>0.12</v>
      </c>
      <c r="X751" t="n">
        <v>0.12</v>
      </c>
      <c r="Y751" t="n">
        <v>1</v>
      </c>
      <c r="Z751" t="n">
        <v>10</v>
      </c>
    </row>
    <row r="752">
      <c r="A752" t="n">
        <v>61</v>
      </c>
      <c r="B752" t="n">
        <v>145</v>
      </c>
      <c r="C752" t="inlineStr">
        <is>
          <t xml:space="preserve">CONCLUIDO	</t>
        </is>
      </c>
      <c r="D752" t="n">
        <v>8.840400000000001</v>
      </c>
      <c r="E752" t="n">
        <v>11.31</v>
      </c>
      <c r="F752" t="n">
        <v>7.99</v>
      </c>
      <c r="G752" t="n">
        <v>68.45</v>
      </c>
      <c r="H752" t="n">
        <v>0.91</v>
      </c>
      <c r="I752" t="n">
        <v>7</v>
      </c>
      <c r="J752" t="n">
        <v>317.41</v>
      </c>
      <c r="K752" t="n">
        <v>61.2</v>
      </c>
      <c r="L752" t="n">
        <v>16.25</v>
      </c>
      <c r="M752" t="n">
        <v>5</v>
      </c>
      <c r="N752" t="n">
        <v>94.95999999999999</v>
      </c>
      <c r="O752" t="n">
        <v>39381.03</v>
      </c>
      <c r="P752" t="n">
        <v>117.4</v>
      </c>
      <c r="Q752" t="n">
        <v>596.61</v>
      </c>
      <c r="R752" t="n">
        <v>31.44</v>
      </c>
      <c r="S752" t="n">
        <v>26.8</v>
      </c>
      <c r="T752" t="n">
        <v>2371.57</v>
      </c>
      <c r="U752" t="n">
        <v>0.85</v>
      </c>
      <c r="V752" t="n">
        <v>0.96</v>
      </c>
      <c r="W752" t="n">
        <v>0.12</v>
      </c>
      <c r="X752" t="n">
        <v>0.13</v>
      </c>
      <c r="Y752" t="n">
        <v>1</v>
      </c>
      <c r="Z752" t="n">
        <v>10</v>
      </c>
    </row>
    <row r="753">
      <c r="A753" t="n">
        <v>62</v>
      </c>
      <c r="B753" t="n">
        <v>145</v>
      </c>
      <c r="C753" t="inlineStr">
        <is>
          <t xml:space="preserve">CONCLUIDO	</t>
        </is>
      </c>
      <c r="D753" t="n">
        <v>8.8439</v>
      </c>
      <c r="E753" t="n">
        <v>11.31</v>
      </c>
      <c r="F753" t="n">
        <v>7.98</v>
      </c>
      <c r="G753" t="n">
        <v>68.41</v>
      </c>
      <c r="H753" t="n">
        <v>0.92</v>
      </c>
      <c r="I753" t="n">
        <v>7</v>
      </c>
      <c r="J753" t="n">
        <v>317.97</v>
      </c>
      <c r="K753" t="n">
        <v>61.2</v>
      </c>
      <c r="L753" t="n">
        <v>16.5</v>
      </c>
      <c r="M753" t="n">
        <v>5</v>
      </c>
      <c r="N753" t="n">
        <v>95.27</v>
      </c>
      <c r="O753" t="n">
        <v>39450.07</v>
      </c>
      <c r="P753" t="n">
        <v>116.31</v>
      </c>
      <c r="Q753" t="n">
        <v>596.61</v>
      </c>
      <c r="R753" t="n">
        <v>31.27</v>
      </c>
      <c r="S753" t="n">
        <v>26.8</v>
      </c>
      <c r="T753" t="n">
        <v>2287.75</v>
      </c>
      <c r="U753" t="n">
        <v>0.86</v>
      </c>
      <c r="V753" t="n">
        <v>0.96</v>
      </c>
      <c r="W753" t="n">
        <v>0.12</v>
      </c>
      <c r="X753" t="n">
        <v>0.13</v>
      </c>
      <c r="Y753" t="n">
        <v>1</v>
      </c>
      <c r="Z753" t="n">
        <v>10</v>
      </c>
    </row>
    <row r="754">
      <c r="A754" t="n">
        <v>63</v>
      </c>
      <c r="B754" t="n">
        <v>145</v>
      </c>
      <c r="C754" t="inlineStr">
        <is>
          <t xml:space="preserve">CONCLUIDO	</t>
        </is>
      </c>
      <c r="D754" t="n">
        <v>8.9109</v>
      </c>
      <c r="E754" t="n">
        <v>11.22</v>
      </c>
      <c r="F754" t="n">
        <v>7.95</v>
      </c>
      <c r="G754" t="n">
        <v>79.5</v>
      </c>
      <c r="H754" t="n">
        <v>0.9399999999999999</v>
      </c>
      <c r="I754" t="n">
        <v>6</v>
      </c>
      <c r="J754" t="n">
        <v>318.53</v>
      </c>
      <c r="K754" t="n">
        <v>61.2</v>
      </c>
      <c r="L754" t="n">
        <v>16.75</v>
      </c>
      <c r="M754" t="n">
        <v>4</v>
      </c>
      <c r="N754" t="n">
        <v>95.58</v>
      </c>
      <c r="O754" t="n">
        <v>39519.26</v>
      </c>
      <c r="P754" t="n">
        <v>115.92</v>
      </c>
      <c r="Q754" t="n">
        <v>596.61</v>
      </c>
      <c r="R754" t="n">
        <v>30.26</v>
      </c>
      <c r="S754" t="n">
        <v>26.8</v>
      </c>
      <c r="T754" t="n">
        <v>1785.54</v>
      </c>
      <c r="U754" t="n">
        <v>0.89</v>
      </c>
      <c r="V754" t="n">
        <v>0.97</v>
      </c>
      <c r="W754" t="n">
        <v>0.12</v>
      </c>
      <c r="X754" t="n">
        <v>0.1</v>
      </c>
      <c r="Y754" t="n">
        <v>1</v>
      </c>
      <c r="Z754" t="n">
        <v>10</v>
      </c>
    </row>
    <row r="755">
      <c r="A755" t="n">
        <v>64</v>
      </c>
      <c r="B755" t="n">
        <v>145</v>
      </c>
      <c r="C755" t="inlineStr">
        <is>
          <t xml:space="preserve">CONCLUIDO	</t>
        </is>
      </c>
      <c r="D755" t="n">
        <v>8.927199999999999</v>
      </c>
      <c r="E755" t="n">
        <v>11.2</v>
      </c>
      <c r="F755" t="n">
        <v>7.93</v>
      </c>
      <c r="G755" t="n">
        <v>79.29000000000001</v>
      </c>
      <c r="H755" t="n">
        <v>0.95</v>
      </c>
      <c r="I755" t="n">
        <v>6</v>
      </c>
      <c r="J755" t="n">
        <v>319.09</v>
      </c>
      <c r="K755" t="n">
        <v>61.2</v>
      </c>
      <c r="L755" t="n">
        <v>17</v>
      </c>
      <c r="M755" t="n">
        <v>4</v>
      </c>
      <c r="N755" t="n">
        <v>95.89</v>
      </c>
      <c r="O755" t="n">
        <v>39588.58</v>
      </c>
      <c r="P755" t="n">
        <v>115.7</v>
      </c>
      <c r="Q755" t="n">
        <v>596.61</v>
      </c>
      <c r="R755" t="n">
        <v>29.51</v>
      </c>
      <c r="S755" t="n">
        <v>26.8</v>
      </c>
      <c r="T755" t="n">
        <v>1414.71</v>
      </c>
      <c r="U755" t="n">
        <v>0.91</v>
      </c>
      <c r="V755" t="n">
        <v>0.97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65</v>
      </c>
      <c r="B756" t="n">
        <v>145</v>
      </c>
      <c r="C756" t="inlineStr">
        <is>
          <t xml:space="preserve">CONCLUIDO	</t>
        </is>
      </c>
      <c r="D756" t="n">
        <v>8.914899999999999</v>
      </c>
      <c r="E756" t="n">
        <v>11.22</v>
      </c>
      <c r="F756" t="n">
        <v>7.94</v>
      </c>
      <c r="G756" t="n">
        <v>79.45</v>
      </c>
      <c r="H756" t="n">
        <v>0.96</v>
      </c>
      <c r="I756" t="n">
        <v>6</v>
      </c>
      <c r="J756" t="n">
        <v>319.65</v>
      </c>
      <c r="K756" t="n">
        <v>61.2</v>
      </c>
      <c r="L756" t="n">
        <v>17.25</v>
      </c>
      <c r="M756" t="n">
        <v>4</v>
      </c>
      <c r="N756" t="n">
        <v>96.2</v>
      </c>
      <c r="O756" t="n">
        <v>39658.05</v>
      </c>
      <c r="P756" t="n">
        <v>116.03</v>
      </c>
      <c r="Q756" t="n">
        <v>596.61</v>
      </c>
      <c r="R756" t="n">
        <v>30.18</v>
      </c>
      <c r="S756" t="n">
        <v>26.8</v>
      </c>
      <c r="T756" t="n">
        <v>1748.19</v>
      </c>
      <c r="U756" t="n">
        <v>0.89</v>
      </c>
      <c r="V756" t="n">
        <v>0.97</v>
      </c>
      <c r="W756" t="n">
        <v>0.12</v>
      </c>
      <c r="X756" t="n">
        <v>0.09</v>
      </c>
      <c r="Y756" t="n">
        <v>1</v>
      </c>
      <c r="Z756" t="n">
        <v>10</v>
      </c>
    </row>
    <row r="757">
      <c r="A757" t="n">
        <v>66</v>
      </c>
      <c r="B757" t="n">
        <v>145</v>
      </c>
      <c r="C757" t="inlineStr">
        <is>
          <t xml:space="preserve">CONCLUIDO	</t>
        </is>
      </c>
      <c r="D757" t="n">
        <v>8.8992</v>
      </c>
      <c r="E757" t="n">
        <v>11.24</v>
      </c>
      <c r="F757" t="n">
        <v>7.96</v>
      </c>
      <c r="G757" t="n">
        <v>79.64</v>
      </c>
      <c r="H757" t="n">
        <v>0.97</v>
      </c>
      <c r="I757" t="n">
        <v>6</v>
      </c>
      <c r="J757" t="n">
        <v>320.22</v>
      </c>
      <c r="K757" t="n">
        <v>61.2</v>
      </c>
      <c r="L757" t="n">
        <v>17.5</v>
      </c>
      <c r="M757" t="n">
        <v>4</v>
      </c>
      <c r="N757" t="n">
        <v>96.52</v>
      </c>
      <c r="O757" t="n">
        <v>39727.66</v>
      </c>
      <c r="P757" t="n">
        <v>116.36</v>
      </c>
      <c r="Q757" t="n">
        <v>596.64</v>
      </c>
      <c r="R757" t="n">
        <v>30.78</v>
      </c>
      <c r="S757" t="n">
        <v>26.8</v>
      </c>
      <c r="T757" t="n">
        <v>2048.99</v>
      </c>
      <c r="U757" t="n">
        <v>0.87</v>
      </c>
      <c r="V757" t="n">
        <v>0.96</v>
      </c>
      <c r="W757" t="n">
        <v>0.12</v>
      </c>
      <c r="X757" t="n">
        <v>0.11</v>
      </c>
      <c r="Y757" t="n">
        <v>1</v>
      </c>
      <c r="Z757" t="n">
        <v>10</v>
      </c>
    </row>
    <row r="758">
      <c r="A758" t="n">
        <v>67</v>
      </c>
      <c r="B758" t="n">
        <v>145</v>
      </c>
      <c r="C758" t="inlineStr">
        <is>
          <t xml:space="preserve">CONCLUIDO	</t>
        </is>
      </c>
      <c r="D758" t="n">
        <v>8.906499999999999</v>
      </c>
      <c r="E758" t="n">
        <v>11.23</v>
      </c>
      <c r="F758" t="n">
        <v>7.96</v>
      </c>
      <c r="G758" t="n">
        <v>79.55</v>
      </c>
      <c r="H758" t="n">
        <v>0.99</v>
      </c>
      <c r="I758" t="n">
        <v>6</v>
      </c>
      <c r="J758" t="n">
        <v>320.78</v>
      </c>
      <c r="K758" t="n">
        <v>61.2</v>
      </c>
      <c r="L758" t="n">
        <v>17.75</v>
      </c>
      <c r="M758" t="n">
        <v>4</v>
      </c>
      <c r="N758" t="n">
        <v>96.83</v>
      </c>
      <c r="O758" t="n">
        <v>39797.41</v>
      </c>
      <c r="P758" t="n">
        <v>115.96</v>
      </c>
      <c r="Q758" t="n">
        <v>596.67</v>
      </c>
      <c r="R758" t="n">
        <v>30.45</v>
      </c>
      <c r="S758" t="n">
        <v>26.8</v>
      </c>
      <c r="T758" t="n">
        <v>1880.78</v>
      </c>
      <c r="U758" t="n">
        <v>0.88</v>
      </c>
      <c r="V758" t="n">
        <v>0.96</v>
      </c>
      <c r="W758" t="n">
        <v>0.12</v>
      </c>
      <c r="X758" t="n">
        <v>0.1</v>
      </c>
      <c r="Y758" t="n">
        <v>1</v>
      </c>
      <c r="Z758" t="n">
        <v>10</v>
      </c>
    </row>
    <row r="759">
      <c r="A759" t="n">
        <v>68</v>
      </c>
      <c r="B759" t="n">
        <v>145</v>
      </c>
      <c r="C759" t="inlineStr">
        <is>
          <t xml:space="preserve">CONCLUIDO	</t>
        </is>
      </c>
      <c r="D759" t="n">
        <v>8.9041</v>
      </c>
      <c r="E759" t="n">
        <v>11.23</v>
      </c>
      <c r="F759" t="n">
        <v>7.96</v>
      </c>
      <c r="G759" t="n">
        <v>79.58</v>
      </c>
      <c r="H759" t="n">
        <v>1</v>
      </c>
      <c r="I759" t="n">
        <v>6</v>
      </c>
      <c r="J759" t="n">
        <v>321.35</v>
      </c>
      <c r="K759" t="n">
        <v>61.2</v>
      </c>
      <c r="L759" t="n">
        <v>18</v>
      </c>
      <c r="M759" t="n">
        <v>4</v>
      </c>
      <c r="N759" t="n">
        <v>97.15000000000001</v>
      </c>
      <c r="O759" t="n">
        <v>39867.32</v>
      </c>
      <c r="P759" t="n">
        <v>115.57</v>
      </c>
      <c r="Q759" t="n">
        <v>596.61</v>
      </c>
      <c r="R759" t="n">
        <v>30.57</v>
      </c>
      <c r="S759" t="n">
        <v>26.8</v>
      </c>
      <c r="T759" t="n">
        <v>1944.12</v>
      </c>
      <c r="U759" t="n">
        <v>0.88</v>
      </c>
      <c r="V759" t="n">
        <v>0.96</v>
      </c>
      <c r="W759" t="n">
        <v>0.12</v>
      </c>
      <c r="X759" t="n">
        <v>0.11</v>
      </c>
      <c r="Y759" t="n">
        <v>1</v>
      </c>
      <c r="Z759" t="n">
        <v>10</v>
      </c>
    </row>
    <row r="760">
      <c r="A760" t="n">
        <v>69</v>
      </c>
      <c r="B760" t="n">
        <v>145</v>
      </c>
      <c r="C760" t="inlineStr">
        <is>
          <t xml:space="preserve">CONCLUIDO	</t>
        </is>
      </c>
      <c r="D760" t="n">
        <v>8.906499999999999</v>
      </c>
      <c r="E760" t="n">
        <v>11.23</v>
      </c>
      <c r="F760" t="n">
        <v>7.96</v>
      </c>
      <c r="G760" t="n">
        <v>79.55</v>
      </c>
      <c r="H760" t="n">
        <v>1.01</v>
      </c>
      <c r="I760" t="n">
        <v>6</v>
      </c>
      <c r="J760" t="n">
        <v>321.92</v>
      </c>
      <c r="K760" t="n">
        <v>61.2</v>
      </c>
      <c r="L760" t="n">
        <v>18.25</v>
      </c>
      <c r="M760" t="n">
        <v>4</v>
      </c>
      <c r="N760" t="n">
        <v>97.47</v>
      </c>
      <c r="O760" t="n">
        <v>39937.36</v>
      </c>
      <c r="P760" t="n">
        <v>115.27</v>
      </c>
      <c r="Q760" t="n">
        <v>596.61</v>
      </c>
      <c r="R760" t="n">
        <v>30.46</v>
      </c>
      <c r="S760" t="n">
        <v>26.8</v>
      </c>
      <c r="T760" t="n">
        <v>1886.1</v>
      </c>
      <c r="U760" t="n">
        <v>0.88</v>
      </c>
      <c r="V760" t="n">
        <v>0.96</v>
      </c>
      <c r="W760" t="n">
        <v>0.12</v>
      </c>
      <c r="X760" t="n">
        <v>0.1</v>
      </c>
      <c r="Y760" t="n">
        <v>1</v>
      </c>
      <c r="Z760" t="n">
        <v>10</v>
      </c>
    </row>
    <row r="761">
      <c r="A761" t="n">
        <v>70</v>
      </c>
      <c r="B761" t="n">
        <v>145</v>
      </c>
      <c r="C761" t="inlineStr">
        <is>
          <t xml:space="preserve">CONCLUIDO	</t>
        </is>
      </c>
      <c r="D761" t="n">
        <v>8.9063</v>
      </c>
      <c r="E761" t="n">
        <v>11.23</v>
      </c>
      <c r="F761" t="n">
        <v>7.96</v>
      </c>
      <c r="G761" t="n">
        <v>79.56</v>
      </c>
      <c r="H761" t="n">
        <v>1.02</v>
      </c>
      <c r="I761" t="n">
        <v>6</v>
      </c>
      <c r="J761" t="n">
        <v>322.49</v>
      </c>
      <c r="K761" t="n">
        <v>61.2</v>
      </c>
      <c r="L761" t="n">
        <v>18.5</v>
      </c>
      <c r="M761" t="n">
        <v>3</v>
      </c>
      <c r="N761" t="n">
        <v>97.79000000000001</v>
      </c>
      <c r="O761" t="n">
        <v>40007.56</v>
      </c>
      <c r="P761" t="n">
        <v>114.16</v>
      </c>
      <c r="Q761" t="n">
        <v>596.61</v>
      </c>
      <c r="R761" t="n">
        <v>30.4</v>
      </c>
      <c r="S761" t="n">
        <v>26.8</v>
      </c>
      <c r="T761" t="n">
        <v>1856.98</v>
      </c>
      <c r="U761" t="n">
        <v>0.88</v>
      </c>
      <c r="V761" t="n">
        <v>0.96</v>
      </c>
      <c r="W761" t="n">
        <v>0.12</v>
      </c>
      <c r="X761" t="n">
        <v>0.1</v>
      </c>
      <c r="Y761" t="n">
        <v>1</v>
      </c>
      <c r="Z761" t="n">
        <v>10</v>
      </c>
    </row>
    <row r="762">
      <c r="A762" t="n">
        <v>71</v>
      </c>
      <c r="B762" t="n">
        <v>145</v>
      </c>
      <c r="C762" t="inlineStr">
        <is>
          <t xml:space="preserve">CONCLUIDO	</t>
        </is>
      </c>
      <c r="D762" t="n">
        <v>8.9093</v>
      </c>
      <c r="E762" t="n">
        <v>11.22</v>
      </c>
      <c r="F762" t="n">
        <v>7.95</v>
      </c>
      <c r="G762" t="n">
        <v>79.52</v>
      </c>
      <c r="H762" t="n">
        <v>1.03</v>
      </c>
      <c r="I762" t="n">
        <v>6</v>
      </c>
      <c r="J762" t="n">
        <v>323.06</v>
      </c>
      <c r="K762" t="n">
        <v>61.2</v>
      </c>
      <c r="L762" t="n">
        <v>18.75</v>
      </c>
      <c r="M762" t="n">
        <v>3</v>
      </c>
      <c r="N762" t="n">
        <v>98.11</v>
      </c>
      <c r="O762" t="n">
        <v>40077.9</v>
      </c>
      <c r="P762" t="n">
        <v>113.47</v>
      </c>
      <c r="Q762" t="n">
        <v>596.61</v>
      </c>
      <c r="R762" t="n">
        <v>30.24</v>
      </c>
      <c r="S762" t="n">
        <v>26.8</v>
      </c>
      <c r="T762" t="n">
        <v>1775.83</v>
      </c>
      <c r="U762" t="n">
        <v>0.89</v>
      </c>
      <c r="V762" t="n">
        <v>0.97</v>
      </c>
      <c r="W762" t="n">
        <v>0.12</v>
      </c>
      <c r="X762" t="n">
        <v>0.1</v>
      </c>
      <c r="Y762" t="n">
        <v>1</v>
      </c>
      <c r="Z762" t="n">
        <v>10</v>
      </c>
    </row>
    <row r="763">
      <c r="A763" t="n">
        <v>72</v>
      </c>
      <c r="B763" t="n">
        <v>145</v>
      </c>
      <c r="C763" t="inlineStr">
        <is>
          <t xml:space="preserve">CONCLUIDO	</t>
        </is>
      </c>
      <c r="D763" t="n">
        <v>8.915699999999999</v>
      </c>
      <c r="E763" t="n">
        <v>11.22</v>
      </c>
      <c r="F763" t="n">
        <v>7.94</v>
      </c>
      <c r="G763" t="n">
        <v>79.44</v>
      </c>
      <c r="H763" t="n">
        <v>1.05</v>
      </c>
      <c r="I763" t="n">
        <v>6</v>
      </c>
      <c r="J763" t="n">
        <v>323.63</v>
      </c>
      <c r="K763" t="n">
        <v>61.2</v>
      </c>
      <c r="L763" t="n">
        <v>19</v>
      </c>
      <c r="M763" t="n">
        <v>3</v>
      </c>
      <c r="N763" t="n">
        <v>98.43000000000001</v>
      </c>
      <c r="O763" t="n">
        <v>40148.52</v>
      </c>
      <c r="P763" t="n">
        <v>112.44</v>
      </c>
      <c r="Q763" t="n">
        <v>596.63</v>
      </c>
      <c r="R763" t="n">
        <v>29.99</v>
      </c>
      <c r="S763" t="n">
        <v>26.8</v>
      </c>
      <c r="T763" t="n">
        <v>1652.15</v>
      </c>
      <c r="U763" t="n">
        <v>0.89</v>
      </c>
      <c r="V763" t="n">
        <v>0.97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73</v>
      </c>
      <c r="B764" t="n">
        <v>145</v>
      </c>
      <c r="C764" t="inlineStr">
        <is>
          <t xml:space="preserve">CONCLUIDO	</t>
        </is>
      </c>
      <c r="D764" t="n">
        <v>8.905200000000001</v>
      </c>
      <c r="E764" t="n">
        <v>11.23</v>
      </c>
      <c r="F764" t="n">
        <v>7.96</v>
      </c>
      <c r="G764" t="n">
        <v>79.56999999999999</v>
      </c>
      <c r="H764" t="n">
        <v>1.06</v>
      </c>
      <c r="I764" t="n">
        <v>6</v>
      </c>
      <c r="J764" t="n">
        <v>324.2</v>
      </c>
      <c r="K764" t="n">
        <v>61.2</v>
      </c>
      <c r="L764" t="n">
        <v>19.25</v>
      </c>
      <c r="M764" t="n">
        <v>2</v>
      </c>
      <c r="N764" t="n">
        <v>98.75</v>
      </c>
      <c r="O764" t="n">
        <v>40219.17</v>
      </c>
      <c r="P764" t="n">
        <v>112.02</v>
      </c>
      <c r="Q764" t="n">
        <v>596.61</v>
      </c>
      <c r="R764" t="n">
        <v>30.52</v>
      </c>
      <c r="S764" t="n">
        <v>26.8</v>
      </c>
      <c r="T764" t="n">
        <v>1918.15</v>
      </c>
      <c r="U764" t="n">
        <v>0.88</v>
      </c>
      <c r="V764" t="n">
        <v>0.96</v>
      </c>
      <c r="W764" t="n">
        <v>0.12</v>
      </c>
      <c r="X764" t="n">
        <v>0.1</v>
      </c>
      <c r="Y764" t="n">
        <v>1</v>
      </c>
      <c r="Z764" t="n">
        <v>10</v>
      </c>
    </row>
    <row r="765">
      <c r="A765" t="n">
        <v>74</v>
      </c>
      <c r="B765" t="n">
        <v>145</v>
      </c>
      <c r="C765" t="inlineStr">
        <is>
          <t xml:space="preserve">CONCLUIDO	</t>
        </is>
      </c>
      <c r="D765" t="n">
        <v>8.8933</v>
      </c>
      <c r="E765" t="n">
        <v>11.24</v>
      </c>
      <c r="F765" t="n">
        <v>7.97</v>
      </c>
      <c r="G765" t="n">
        <v>79.72</v>
      </c>
      <c r="H765" t="n">
        <v>1.07</v>
      </c>
      <c r="I765" t="n">
        <v>6</v>
      </c>
      <c r="J765" t="n">
        <v>324.78</v>
      </c>
      <c r="K765" t="n">
        <v>61.2</v>
      </c>
      <c r="L765" t="n">
        <v>19.5</v>
      </c>
      <c r="M765" t="n">
        <v>1</v>
      </c>
      <c r="N765" t="n">
        <v>99.08</v>
      </c>
      <c r="O765" t="n">
        <v>40289.97</v>
      </c>
      <c r="P765" t="n">
        <v>112.01</v>
      </c>
      <c r="Q765" t="n">
        <v>596.67</v>
      </c>
      <c r="R765" t="n">
        <v>30.94</v>
      </c>
      <c r="S765" t="n">
        <v>26.8</v>
      </c>
      <c r="T765" t="n">
        <v>2126.72</v>
      </c>
      <c r="U765" t="n">
        <v>0.87</v>
      </c>
      <c r="V765" t="n">
        <v>0.96</v>
      </c>
      <c r="W765" t="n">
        <v>0.12</v>
      </c>
      <c r="X765" t="n">
        <v>0.12</v>
      </c>
      <c r="Y765" t="n">
        <v>1</v>
      </c>
      <c r="Z765" t="n">
        <v>10</v>
      </c>
    </row>
    <row r="766">
      <c r="A766" t="n">
        <v>75</v>
      </c>
      <c r="B766" t="n">
        <v>145</v>
      </c>
      <c r="C766" t="inlineStr">
        <is>
          <t xml:space="preserve">CONCLUIDO	</t>
        </is>
      </c>
      <c r="D766" t="n">
        <v>8.8935</v>
      </c>
      <c r="E766" t="n">
        <v>11.24</v>
      </c>
      <c r="F766" t="n">
        <v>7.97</v>
      </c>
      <c r="G766" t="n">
        <v>79.72</v>
      </c>
      <c r="H766" t="n">
        <v>1.08</v>
      </c>
      <c r="I766" t="n">
        <v>6</v>
      </c>
      <c r="J766" t="n">
        <v>325.35</v>
      </c>
      <c r="K766" t="n">
        <v>61.2</v>
      </c>
      <c r="L766" t="n">
        <v>19.75</v>
      </c>
      <c r="M766" t="n">
        <v>0</v>
      </c>
      <c r="N766" t="n">
        <v>99.40000000000001</v>
      </c>
      <c r="O766" t="n">
        <v>40360.92</v>
      </c>
      <c r="P766" t="n">
        <v>112.11</v>
      </c>
      <c r="Q766" t="n">
        <v>596.61</v>
      </c>
      <c r="R766" t="n">
        <v>30.87</v>
      </c>
      <c r="S766" t="n">
        <v>26.8</v>
      </c>
      <c r="T766" t="n">
        <v>2093.25</v>
      </c>
      <c r="U766" t="n">
        <v>0.87</v>
      </c>
      <c r="V766" t="n">
        <v>0.96</v>
      </c>
      <c r="W766" t="n">
        <v>0.12</v>
      </c>
      <c r="X766" t="n">
        <v>0.12</v>
      </c>
      <c r="Y766" t="n">
        <v>1</v>
      </c>
      <c r="Z766" t="n">
        <v>10</v>
      </c>
    </row>
    <row r="767">
      <c r="A767" t="n">
        <v>0</v>
      </c>
      <c r="B767" t="n">
        <v>65</v>
      </c>
      <c r="C767" t="inlineStr">
        <is>
          <t xml:space="preserve">CONCLUIDO	</t>
        </is>
      </c>
      <c r="D767" t="n">
        <v>7.4349</v>
      </c>
      <c r="E767" t="n">
        <v>13.45</v>
      </c>
      <c r="F767" t="n">
        <v>9.31</v>
      </c>
      <c r="G767" t="n">
        <v>7.76</v>
      </c>
      <c r="H767" t="n">
        <v>0.13</v>
      </c>
      <c r="I767" t="n">
        <v>72</v>
      </c>
      <c r="J767" t="n">
        <v>133.21</v>
      </c>
      <c r="K767" t="n">
        <v>46.47</v>
      </c>
      <c r="L767" t="n">
        <v>1</v>
      </c>
      <c r="M767" t="n">
        <v>70</v>
      </c>
      <c r="N767" t="n">
        <v>20.75</v>
      </c>
      <c r="O767" t="n">
        <v>16663.42</v>
      </c>
      <c r="P767" t="n">
        <v>98.39</v>
      </c>
      <c r="Q767" t="n">
        <v>596.6900000000001</v>
      </c>
      <c r="R767" t="n">
        <v>72.81</v>
      </c>
      <c r="S767" t="n">
        <v>26.8</v>
      </c>
      <c r="T767" t="n">
        <v>22733.88</v>
      </c>
      <c r="U767" t="n">
        <v>0.37</v>
      </c>
      <c r="V767" t="n">
        <v>0.82</v>
      </c>
      <c r="W767" t="n">
        <v>0.22</v>
      </c>
      <c r="X767" t="n">
        <v>1.46</v>
      </c>
      <c r="Y767" t="n">
        <v>1</v>
      </c>
      <c r="Z767" t="n">
        <v>10</v>
      </c>
    </row>
    <row r="768">
      <c r="A768" t="n">
        <v>1</v>
      </c>
      <c r="B768" t="n">
        <v>65</v>
      </c>
      <c r="C768" t="inlineStr">
        <is>
          <t xml:space="preserve">CONCLUIDO	</t>
        </is>
      </c>
      <c r="D768" t="n">
        <v>7.9258</v>
      </c>
      <c r="E768" t="n">
        <v>12.62</v>
      </c>
      <c r="F768" t="n">
        <v>8.94</v>
      </c>
      <c r="G768" t="n">
        <v>9.75</v>
      </c>
      <c r="H768" t="n">
        <v>0.17</v>
      </c>
      <c r="I768" t="n">
        <v>55</v>
      </c>
      <c r="J768" t="n">
        <v>133.55</v>
      </c>
      <c r="K768" t="n">
        <v>46.47</v>
      </c>
      <c r="L768" t="n">
        <v>1.25</v>
      </c>
      <c r="M768" t="n">
        <v>53</v>
      </c>
      <c r="N768" t="n">
        <v>20.83</v>
      </c>
      <c r="O768" t="n">
        <v>16704.7</v>
      </c>
      <c r="P768" t="n">
        <v>93.5</v>
      </c>
      <c r="Q768" t="n">
        <v>596.74</v>
      </c>
      <c r="R768" t="n">
        <v>61.04</v>
      </c>
      <c r="S768" t="n">
        <v>26.8</v>
      </c>
      <c r="T768" t="n">
        <v>16934.86</v>
      </c>
      <c r="U768" t="n">
        <v>0.44</v>
      </c>
      <c r="V768" t="n">
        <v>0.86</v>
      </c>
      <c r="W768" t="n">
        <v>0.2</v>
      </c>
      <c r="X768" t="n">
        <v>1.09</v>
      </c>
      <c r="Y768" t="n">
        <v>1</v>
      </c>
      <c r="Z768" t="n">
        <v>10</v>
      </c>
    </row>
    <row r="769">
      <c r="A769" t="n">
        <v>2</v>
      </c>
      <c r="B769" t="n">
        <v>65</v>
      </c>
      <c r="C769" t="inlineStr">
        <is>
          <t xml:space="preserve">CONCLUIDO	</t>
        </is>
      </c>
      <c r="D769" t="n">
        <v>8.2768</v>
      </c>
      <c r="E769" t="n">
        <v>12.08</v>
      </c>
      <c r="F769" t="n">
        <v>8.699999999999999</v>
      </c>
      <c r="G769" t="n">
        <v>11.87</v>
      </c>
      <c r="H769" t="n">
        <v>0.2</v>
      </c>
      <c r="I769" t="n">
        <v>44</v>
      </c>
      <c r="J769" t="n">
        <v>133.88</v>
      </c>
      <c r="K769" t="n">
        <v>46.47</v>
      </c>
      <c r="L769" t="n">
        <v>1.5</v>
      </c>
      <c r="M769" t="n">
        <v>42</v>
      </c>
      <c r="N769" t="n">
        <v>20.91</v>
      </c>
      <c r="O769" t="n">
        <v>16746.01</v>
      </c>
      <c r="P769" t="n">
        <v>89.98999999999999</v>
      </c>
      <c r="Q769" t="n">
        <v>596.76</v>
      </c>
      <c r="R769" t="n">
        <v>53.67</v>
      </c>
      <c r="S769" t="n">
        <v>26.8</v>
      </c>
      <c r="T769" t="n">
        <v>13305.2</v>
      </c>
      <c r="U769" t="n">
        <v>0.5</v>
      </c>
      <c r="V769" t="n">
        <v>0.88</v>
      </c>
      <c r="W769" t="n">
        <v>0.18</v>
      </c>
      <c r="X769" t="n">
        <v>0.85</v>
      </c>
      <c r="Y769" t="n">
        <v>1</v>
      </c>
      <c r="Z769" t="n">
        <v>10</v>
      </c>
    </row>
    <row r="770">
      <c r="A770" t="n">
        <v>3</v>
      </c>
      <c r="B770" t="n">
        <v>65</v>
      </c>
      <c r="C770" t="inlineStr">
        <is>
          <t xml:space="preserve">CONCLUIDO	</t>
        </is>
      </c>
      <c r="D770" t="n">
        <v>8.5747</v>
      </c>
      <c r="E770" t="n">
        <v>11.66</v>
      </c>
      <c r="F770" t="n">
        <v>8.470000000000001</v>
      </c>
      <c r="G770" t="n">
        <v>13.74</v>
      </c>
      <c r="H770" t="n">
        <v>0.23</v>
      </c>
      <c r="I770" t="n">
        <v>37</v>
      </c>
      <c r="J770" t="n">
        <v>134.22</v>
      </c>
      <c r="K770" t="n">
        <v>46.47</v>
      </c>
      <c r="L770" t="n">
        <v>1.75</v>
      </c>
      <c r="M770" t="n">
        <v>35</v>
      </c>
      <c r="N770" t="n">
        <v>21</v>
      </c>
      <c r="O770" t="n">
        <v>16787.35</v>
      </c>
      <c r="P770" t="n">
        <v>86.51000000000001</v>
      </c>
      <c r="Q770" t="n">
        <v>596.64</v>
      </c>
      <c r="R770" t="n">
        <v>46.18</v>
      </c>
      <c r="S770" t="n">
        <v>26.8</v>
      </c>
      <c r="T770" t="n">
        <v>9593.34</v>
      </c>
      <c r="U770" t="n">
        <v>0.58</v>
      </c>
      <c r="V770" t="n">
        <v>0.91</v>
      </c>
      <c r="W770" t="n">
        <v>0.17</v>
      </c>
      <c r="X770" t="n">
        <v>0.62</v>
      </c>
      <c r="Y770" t="n">
        <v>1</v>
      </c>
      <c r="Z770" t="n">
        <v>10</v>
      </c>
    </row>
    <row r="771">
      <c r="A771" t="n">
        <v>4</v>
      </c>
      <c r="B771" t="n">
        <v>65</v>
      </c>
      <c r="C771" t="inlineStr">
        <is>
          <t xml:space="preserve">CONCLUIDO	</t>
        </is>
      </c>
      <c r="D771" t="n">
        <v>8.631399999999999</v>
      </c>
      <c r="E771" t="n">
        <v>11.59</v>
      </c>
      <c r="F771" t="n">
        <v>8.529999999999999</v>
      </c>
      <c r="G771" t="n">
        <v>16</v>
      </c>
      <c r="H771" t="n">
        <v>0.26</v>
      </c>
      <c r="I771" t="n">
        <v>32</v>
      </c>
      <c r="J771" t="n">
        <v>134.55</v>
      </c>
      <c r="K771" t="n">
        <v>46.47</v>
      </c>
      <c r="L771" t="n">
        <v>2</v>
      </c>
      <c r="M771" t="n">
        <v>30</v>
      </c>
      <c r="N771" t="n">
        <v>21.09</v>
      </c>
      <c r="O771" t="n">
        <v>16828.84</v>
      </c>
      <c r="P771" t="n">
        <v>86.39</v>
      </c>
      <c r="Q771" t="n">
        <v>596.67</v>
      </c>
      <c r="R771" t="n">
        <v>48.82</v>
      </c>
      <c r="S771" t="n">
        <v>26.8</v>
      </c>
      <c r="T771" t="n">
        <v>10936.56</v>
      </c>
      <c r="U771" t="n">
        <v>0.55</v>
      </c>
      <c r="V771" t="n">
        <v>0.9</v>
      </c>
      <c r="W771" t="n">
        <v>0.16</v>
      </c>
      <c r="X771" t="n">
        <v>0.68</v>
      </c>
      <c r="Y771" t="n">
        <v>1</v>
      </c>
      <c r="Z771" t="n">
        <v>10</v>
      </c>
    </row>
    <row r="772">
      <c r="A772" t="n">
        <v>5</v>
      </c>
      <c r="B772" t="n">
        <v>65</v>
      </c>
      <c r="C772" t="inlineStr">
        <is>
          <t xml:space="preserve">CONCLUIDO	</t>
        </is>
      </c>
      <c r="D772" t="n">
        <v>8.8065</v>
      </c>
      <c r="E772" t="n">
        <v>11.36</v>
      </c>
      <c r="F772" t="n">
        <v>8.41</v>
      </c>
      <c r="G772" t="n">
        <v>18.03</v>
      </c>
      <c r="H772" t="n">
        <v>0.29</v>
      </c>
      <c r="I772" t="n">
        <v>28</v>
      </c>
      <c r="J772" t="n">
        <v>134.89</v>
      </c>
      <c r="K772" t="n">
        <v>46.47</v>
      </c>
      <c r="L772" t="n">
        <v>2.25</v>
      </c>
      <c r="M772" t="n">
        <v>26</v>
      </c>
      <c r="N772" t="n">
        <v>21.17</v>
      </c>
      <c r="O772" t="n">
        <v>16870.25</v>
      </c>
      <c r="P772" t="n">
        <v>84.13</v>
      </c>
      <c r="Q772" t="n">
        <v>596.62</v>
      </c>
      <c r="R772" t="n">
        <v>44.74</v>
      </c>
      <c r="S772" t="n">
        <v>26.8</v>
      </c>
      <c r="T772" t="n">
        <v>8919.790000000001</v>
      </c>
      <c r="U772" t="n">
        <v>0.6</v>
      </c>
      <c r="V772" t="n">
        <v>0.91</v>
      </c>
      <c r="W772" t="n">
        <v>0.15</v>
      </c>
      <c r="X772" t="n">
        <v>0.5600000000000001</v>
      </c>
      <c r="Y772" t="n">
        <v>1</v>
      </c>
      <c r="Z772" t="n">
        <v>10</v>
      </c>
    </row>
    <row r="773">
      <c r="A773" t="n">
        <v>6</v>
      </c>
      <c r="B773" t="n">
        <v>65</v>
      </c>
      <c r="C773" t="inlineStr">
        <is>
          <t xml:space="preserve">CONCLUIDO	</t>
        </is>
      </c>
      <c r="D773" t="n">
        <v>8.9283</v>
      </c>
      <c r="E773" t="n">
        <v>11.2</v>
      </c>
      <c r="F773" t="n">
        <v>8.34</v>
      </c>
      <c r="G773" t="n">
        <v>20.01</v>
      </c>
      <c r="H773" t="n">
        <v>0.33</v>
      </c>
      <c r="I773" t="n">
        <v>25</v>
      </c>
      <c r="J773" t="n">
        <v>135.22</v>
      </c>
      <c r="K773" t="n">
        <v>46.47</v>
      </c>
      <c r="L773" t="n">
        <v>2.5</v>
      </c>
      <c r="M773" t="n">
        <v>23</v>
      </c>
      <c r="N773" t="n">
        <v>21.26</v>
      </c>
      <c r="O773" t="n">
        <v>16911.68</v>
      </c>
      <c r="P773" t="n">
        <v>82.29000000000001</v>
      </c>
      <c r="Q773" t="n">
        <v>596.63</v>
      </c>
      <c r="R773" t="n">
        <v>42.52</v>
      </c>
      <c r="S773" t="n">
        <v>26.8</v>
      </c>
      <c r="T773" t="n">
        <v>7820.51</v>
      </c>
      <c r="U773" t="n">
        <v>0.63</v>
      </c>
      <c r="V773" t="n">
        <v>0.92</v>
      </c>
      <c r="W773" t="n">
        <v>0.15</v>
      </c>
      <c r="X773" t="n">
        <v>0.49</v>
      </c>
      <c r="Y773" t="n">
        <v>1</v>
      </c>
      <c r="Z773" t="n">
        <v>10</v>
      </c>
    </row>
    <row r="774">
      <c r="A774" t="n">
        <v>7</v>
      </c>
      <c r="B774" t="n">
        <v>65</v>
      </c>
      <c r="C774" t="inlineStr">
        <is>
          <t xml:space="preserve">CONCLUIDO	</t>
        </is>
      </c>
      <c r="D774" t="n">
        <v>9.050000000000001</v>
      </c>
      <c r="E774" t="n">
        <v>11.05</v>
      </c>
      <c r="F774" t="n">
        <v>8.27</v>
      </c>
      <c r="G774" t="n">
        <v>22.56</v>
      </c>
      <c r="H774" t="n">
        <v>0.36</v>
      </c>
      <c r="I774" t="n">
        <v>22</v>
      </c>
      <c r="J774" t="n">
        <v>135.56</v>
      </c>
      <c r="K774" t="n">
        <v>46.47</v>
      </c>
      <c r="L774" t="n">
        <v>2.75</v>
      </c>
      <c r="M774" t="n">
        <v>20</v>
      </c>
      <c r="N774" t="n">
        <v>21.34</v>
      </c>
      <c r="O774" t="n">
        <v>16953.14</v>
      </c>
      <c r="P774" t="n">
        <v>80.34</v>
      </c>
      <c r="Q774" t="n">
        <v>596.65</v>
      </c>
      <c r="R774" t="n">
        <v>40.25</v>
      </c>
      <c r="S774" t="n">
        <v>26.8</v>
      </c>
      <c r="T774" t="n">
        <v>6704.34</v>
      </c>
      <c r="U774" t="n">
        <v>0.67</v>
      </c>
      <c r="V774" t="n">
        <v>0.93</v>
      </c>
      <c r="W774" t="n">
        <v>0.14</v>
      </c>
      <c r="X774" t="n">
        <v>0.42</v>
      </c>
      <c r="Y774" t="n">
        <v>1</v>
      </c>
      <c r="Z774" t="n">
        <v>10</v>
      </c>
    </row>
    <row r="775">
      <c r="A775" t="n">
        <v>8</v>
      </c>
      <c r="B775" t="n">
        <v>65</v>
      </c>
      <c r="C775" t="inlineStr">
        <is>
          <t xml:space="preserve">CONCLUIDO	</t>
        </is>
      </c>
      <c r="D775" t="n">
        <v>9.134</v>
      </c>
      <c r="E775" t="n">
        <v>10.95</v>
      </c>
      <c r="F775" t="n">
        <v>8.220000000000001</v>
      </c>
      <c r="G775" t="n">
        <v>24.67</v>
      </c>
      <c r="H775" t="n">
        <v>0.39</v>
      </c>
      <c r="I775" t="n">
        <v>20</v>
      </c>
      <c r="J775" t="n">
        <v>135.9</v>
      </c>
      <c r="K775" t="n">
        <v>46.47</v>
      </c>
      <c r="L775" t="n">
        <v>3</v>
      </c>
      <c r="M775" t="n">
        <v>18</v>
      </c>
      <c r="N775" t="n">
        <v>21.43</v>
      </c>
      <c r="O775" t="n">
        <v>16994.64</v>
      </c>
      <c r="P775" t="n">
        <v>78.98</v>
      </c>
      <c r="Q775" t="n">
        <v>596.61</v>
      </c>
      <c r="R775" t="n">
        <v>38.78</v>
      </c>
      <c r="S775" t="n">
        <v>26.8</v>
      </c>
      <c r="T775" t="n">
        <v>5978.82</v>
      </c>
      <c r="U775" t="n">
        <v>0.6899999999999999</v>
      </c>
      <c r="V775" t="n">
        <v>0.93</v>
      </c>
      <c r="W775" t="n">
        <v>0.14</v>
      </c>
      <c r="X775" t="n">
        <v>0.37</v>
      </c>
      <c r="Y775" t="n">
        <v>1</v>
      </c>
      <c r="Z775" t="n">
        <v>10</v>
      </c>
    </row>
    <row r="776">
      <c r="A776" t="n">
        <v>9</v>
      </c>
      <c r="B776" t="n">
        <v>65</v>
      </c>
      <c r="C776" t="inlineStr">
        <is>
          <t xml:space="preserve">CONCLUIDO	</t>
        </is>
      </c>
      <c r="D776" t="n">
        <v>9.265700000000001</v>
      </c>
      <c r="E776" t="n">
        <v>10.79</v>
      </c>
      <c r="F776" t="n">
        <v>8.119999999999999</v>
      </c>
      <c r="G776" t="n">
        <v>27.07</v>
      </c>
      <c r="H776" t="n">
        <v>0.42</v>
      </c>
      <c r="I776" t="n">
        <v>18</v>
      </c>
      <c r="J776" t="n">
        <v>136.23</v>
      </c>
      <c r="K776" t="n">
        <v>46.47</v>
      </c>
      <c r="L776" t="n">
        <v>3.25</v>
      </c>
      <c r="M776" t="n">
        <v>16</v>
      </c>
      <c r="N776" t="n">
        <v>21.52</v>
      </c>
      <c r="O776" t="n">
        <v>17036.16</v>
      </c>
      <c r="P776" t="n">
        <v>76.56</v>
      </c>
      <c r="Q776" t="n">
        <v>596.63</v>
      </c>
      <c r="R776" t="n">
        <v>35.59</v>
      </c>
      <c r="S776" t="n">
        <v>26.8</v>
      </c>
      <c r="T776" t="n">
        <v>4394.68</v>
      </c>
      <c r="U776" t="n">
        <v>0.75</v>
      </c>
      <c r="V776" t="n">
        <v>0.9399999999999999</v>
      </c>
      <c r="W776" t="n">
        <v>0.13</v>
      </c>
      <c r="X776" t="n">
        <v>0.27</v>
      </c>
      <c r="Y776" t="n">
        <v>1</v>
      </c>
      <c r="Z776" t="n">
        <v>10</v>
      </c>
    </row>
    <row r="777">
      <c r="A777" t="n">
        <v>10</v>
      </c>
      <c r="B777" t="n">
        <v>65</v>
      </c>
      <c r="C777" t="inlineStr">
        <is>
          <t xml:space="preserve">CONCLUIDO	</t>
        </is>
      </c>
      <c r="D777" t="n">
        <v>9.2379</v>
      </c>
      <c r="E777" t="n">
        <v>10.82</v>
      </c>
      <c r="F777" t="n">
        <v>8.18</v>
      </c>
      <c r="G777" t="n">
        <v>28.88</v>
      </c>
      <c r="H777" t="n">
        <v>0.45</v>
      </c>
      <c r="I777" t="n">
        <v>17</v>
      </c>
      <c r="J777" t="n">
        <v>136.57</v>
      </c>
      <c r="K777" t="n">
        <v>46.47</v>
      </c>
      <c r="L777" t="n">
        <v>3.5</v>
      </c>
      <c r="M777" t="n">
        <v>15</v>
      </c>
      <c r="N777" t="n">
        <v>21.6</v>
      </c>
      <c r="O777" t="n">
        <v>17077.72</v>
      </c>
      <c r="P777" t="n">
        <v>76.51000000000001</v>
      </c>
      <c r="Q777" t="n">
        <v>596.66</v>
      </c>
      <c r="R777" t="n">
        <v>37.61</v>
      </c>
      <c r="S777" t="n">
        <v>26.8</v>
      </c>
      <c r="T777" t="n">
        <v>5408.81</v>
      </c>
      <c r="U777" t="n">
        <v>0.71</v>
      </c>
      <c r="V777" t="n">
        <v>0.9399999999999999</v>
      </c>
      <c r="W777" t="n">
        <v>0.13</v>
      </c>
      <c r="X777" t="n">
        <v>0.33</v>
      </c>
      <c r="Y777" t="n">
        <v>1</v>
      </c>
      <c r="Z777" t="n">
        <v>10</v>
      </c>
    </row>
    <row r="778">
      <c r="A778" t="n">
        <v>11</v>
      </c>
      <c r="B778" t="n">
        <v>65</v>
      </c>
      <c r="C778" t="inlineStr">
        <is>
          <t xml:space="preserve">CONCLUIDO	</t>
        </is>
      </c>
      <c r="D778" t="n">
        <v>9.273300000000001</v>
      </c>
      <c r="E778" t="n">
        <v>10.78</v>
      </c>
      <c r="F778" t="n">
        <v>8.17</v>
      </c>
      <c r="G778" t="n">
        <v>30.63</v>
      </c>
      <c r="H778" t="n">
        <v>0.48</v>
      </c>
      <c r="I778" t="n">
        <v>16</v>
      </c>
      <c r="J778" t="n">
        <v>136.91</v>
      </c>
      <c r="K778" t="n">
        <v>46.47</v>
      </c>
      <c r="L778" t="n">
        <v>3.75</v>
      </c>
      <c r="M778" t="n">
        <v>14</v>
      </c>
      <c r="N778" t="n">
        <v>21.69</v>
      </c>
      <c r="O778" t="n">
        <v>17119.3</v>
      </c>
      <c r="P778" t="n">
        <v>75.14</v>
      </c>
      <c r="Q778" t="n">
        <v>596.63</v>
      </c>
      <c r="R778" t="n">
        <v>37</v>
      </c>
      <c r="S778" t="n">
        <v>26.8</v>
      </c>
      <c r="T778" t="n">
        <v>5107.9</v>
      </c>
      <c r="U778" t="n">
        <v>0.72</v>
      </c>
      <c r="V778" t="n">
        <v>0.9399999999999999</v>
      </c>
      <c r="W778" t="n">
        <v>0.14</v>
      </c>
      <c r="X778" t="n">
        <v>0.31</v>
      </c>
      <c r="Y778" t="n">
        <v>1</v>
      </c>
      <c r="Z778" t="n">
        <v>10</v>
      </c>
    </row>
    <row r="779">
      <c r="A779" t="n">
        <v>12</v>
      </c>
      <c r="B779" t="n">
        <v>65</v>
      </c>
      <c r="C779" t="inlineStr">
        <is>
          <t xml:space="preserve">CONCLUIDO	</t>
        </is>
      </c>
      <c r="D779" t="n">
        <v>9.3216</v>
      </c>
      <c r="E779" t="n">
        <v>10.73</v>
      </c>
      <c r="F779" t="n">
        <v>8.140000000000001</v>
      </c>
      <c r="G779" t="n">
        <v>32.56</v>
      </c>
      <c r="H779" t="n">
        <v>0.52</v>
      </c>
      <c r="I779" t="n">
        <v>15</v>
      </c>
      <c r="J779" t="n">
        <v>137.25</v>
      </c>
      <c r="K779" t="n">
        <v>46.47</v>
      </c>
      <c r="L779" t="n">
        <v>4</v>
      </c>
      <c r="M779" t="n">
        <v>13</v>
      </c>
      <c r="N779" t="n">
        <v>21.78</v>
      </c>
      <c r="O779" t="n">
        <v>17160.92</v>
      </c>
      <c r="P779" t="n">
        <v>73.70999999999999</v>
      </c>
      <c r="Q779" t="n">
        <v>596.61</v>
      </c>
      <c r="R779" t="n">
        <v>36.24</v>
      </c>
      <c r="S779" t="n">
        <v>26.8</v>
      </c>
      <c r="T779" t="n">
        <v>4731.34</v>
      </c>
      <c r="U779" t="n">
        <v>0.74</v>
      </c>
      <c r="V779" t="n">
        <v>0.9399999999999999</v>
      </c>
      <c r="W779" t="n">
        <v>0.13</v>
      </c>
      <c r="X779" t="n">
        <v>0.29</v>
      </c>
      <c r="Y779" t="n">
        <v>1</v>
      </c>
      <c r="Z779" t="n">
        <v>10</v>
      </c>
    </row>
    <row r="780">
      <c r="A780" t="n">
        <v>13</v>
      </c>
      <c r="B780" t="n">
        <v>65</v>
      </c>
      <c r="C780" t="inlineStr">
        <is>
          <t xml:space="preserve">CONCLUIDO	</t>
        </is>
      </c>
      <c r="D780" t="n">
        <v>9.3582</v>
      </c>
      <c r="E780" t="n">
        <v>10.69</v>
      </c>
      <c r="F780" t="n">
        <v>8.119999999999999</v>
      </c>
      <c r="G780" t="n">
        <v>34.82</v>
      </c>
      <c r="H780" t="n">
        <v>0.55</v>
      </c>
      <c r="I780" t="n">
        <v>14</v>
      </c>
      <c r="J780" t="n">
        <v>137.58</v>
      </c>
      <c r="K780" t="n">
        <v>46.47</v>
      </c>
      <c r="L780" t="n">
        <v>4.25</v>
      </c>
      <c r="M780" t="n">
        <v>12</v>
      </c>
      <c r="N780" t="n">
        <v>21.87</v>
      </c>
      <c r="O780" t="n">
        <v>17202.57</v>
      </c>
      <c r="P780" t="n">
        <v>71.81</v>
      </c>
      <c r="Q780" t="n">
        <v>596.6799999999999</v>
      </c>
      <c r="R780" t="n">
        <v>35.79</v>
      </c>
      <c r="S780" t="n">
        <v>26.8</v>
      </c>
      <c r="T780" t="n">
        <v>4513</v>
      </c>
      <c r="U780" t="n">
        <v>0.75</v>
      </c>
      <c r="V780" t="n">
        <v>0.9399999999999999</v>
      </c>
      <c r="W780" t="n">
        <v>0.13</v>
      </c>
      <c r="X780" t="n">
        <v>0.27</v>
      </c>
      <c r="Y780" t="n">
        <v>1</v>
      </c>
      <c r="Z780" t="n">
        <v>10</v>
      </c>
    </row>
    <row r="781">
      <c r="A781" t="n">
        <v>14</v>
      </c>
      <c r="B781" t="n">
        <v>65</v>
      </c>
      <c r="C781" t="inlineStr">
        <is>
          <t xml:space="preserve">CONCLUIDO	</t>
        </is>
      </c>
      <c r="D781" t="n">
        <v>9.428800000000001</v>
      </c>
      <c r="E781" t="n">
        <v>10.61</v>
      </c>
      <c r="F781" t="n">
        <v>8.07</v>
      </c>
      <c r="G781" t="n">
        <v>37.25</v>
      </c>
      <c r="H781" t="n">
        <v>0.58</v>
      </c>
      <c r="I781" t="n">
        <v>13</v>
      </c>
      <c r="J781" t="n">
        <v>137.92</v>
      </c>
      <c r="K781" t="n">
        <v>46.47</v>
      </c>
      <c r="L781" t="n">
        <v>4.5</v>
      </c>
      <c r="M781" t="n">
        <v>11</v>
      </c>
      <c r="N781" t="n">
        <v>21.95</v>
      </c>
      <c r="O781" t="n">
        <v>17244.24</v>
      </c>
      <c r="P781" t="n">
        <v>70.33</v>
      </c>
      <c r="Q781" t="n">
        <v>596.61</v>
      </c>
      <c r="R781" t="n">
        <v>34.21</v>
      </c>
      <c r="S781" t="n">
        <v>26.8</v>
      </c>
      <c r="T781" t="n">
        <v>3729.28</v>
      </c>
      <c r="U781" t="n">
        <v>0.78</v>
      </c>
      <c r="V781" t="n">
        <v>0.95</v>
      </c>
      <c r="W781" t="n">
        <v>0.12</v>
      </c>
      <c r="X781" t="n">
        <v>0.22</v>
      </c>
      <c r="Y781" t="n">
        <v>1</v>
      </c>
      <c r="Z781" t="n">
        <v>10</v>
      </c>
    </row>
    <row r="782">
      <c r="A782" t="n">
        <v>15</v>
      </c>
      <c r="B782" t="n">
        <v>65</v>
      </c>
      <c r="C782" t="inlineStr">
        <is>
          <t xml:space="preserve">CONCLUIDO	</t>
        </is>
      </c>
      <c r="D782" t="n">
        <v>9.445600000000001</v>
      </c>
      <c r="E782" t="n">
        <v>10.59</v>
      </c>
      <c r="F782" t="n">
        <v>8.08</v>
      </c>
      <c r="G782" t="n">
        <v>40.4</v>
      </c>
      <c r="H782" t="n">
        <v>0.61</v>
      </c>
      <c r="I782" t="n">
        <v>12</v>
      </c>
      <c r="J782" t="n">
        <v>138.26</v>
      </c>
      <c r="K782" t="n">
        <v>46.47</v>
      </c>
      <c r="L782" t="n">
        <v>4.75</v>
      </c>
      <c r="M782" t="n">
        <v>9</v>
      </c>
      <c r="N782" t="n">
        <v>22.04</v>
      </c>
      <c r="O782" t="n">
        <v>17285.95</v>
      </c>
      <c r="P782" t="n">
        <v>69.5</v>
      </c>
      <c r="Q782" t="n">
        <v>596.71</v>
      </c>
      <c r="R782" t="n">
        <v>34.33</v>
      </c>
      <c r="S782" t="n">
        <v>26.8</v>
      </c>
      <c r="T782" t="n">
        <v>3794.8</v>
      </c>
      <c r="U782" t="n">
        <v>0.78</v>
      </c>
      <c r="V782" t="n">
        <v>0.95</v>
      </c>
      <c r="W782" t="n">
        <v>0.13</v>
      </c>
      <c r="X782" t="n">
        <v>0.23</v>
      </c>
      <c r="Y782" t="n">
        <v>1</v>
      </c>
      <c r="Z782" t="n">
        <v>10</v>
      </c>
    </row>
    <row r="783">
      <c r="A783" t="n">
        <v>16</v>
      </c>
      <c r="B783" t="n">
        <v>65</v>
      </c>
      <c r="C783" t="inlineStr">
        <is>
          <t xml:space="preserve">CONCLUIDO	</t>
        </is>
      </c>
      <c r="D783" t="n">
        <v>9.4869</v>
      </c>
      <c r="E783" t="n">
        <v>10.54</v>
      </c>
      <c r="F783" t="n">
        <v>8.06</v>
      </c>
      <c r="G783" t="n">
        <v>43.97</v>
      </c>
      <c r="H783" t="n">
        <v>0.64</v>
      </c>
      <c r="I783" t="n">
        <v>11</v>
      </c>
      <c r="J783" t="n">
        <v>138.6</v>
      </c>
      <c r="K783" t="n">
        <v>46.47</v>
      </c>
      <c r="L783" t="n">
        <v>5</v>
      </c>
      <c r="M783" t="n">
        <v>5</v>
      </c>
      <c r="N783" t="n">
        <v>22.13</v>
      </c>
      <c r="O783" t="n">
        <v>17327.69</v>
      </c>
      <c r="P783" t="n">
        <v>67.76000000000001</v>
      </c>
      <c r="Q783" t="n">
        <v>596.62</v>
      </c>
      <c r="R783" t="n">
        <v>33.57</v>
      </c>
      <c r="S783" t="n">
        <v>26.8</v>
      </c>
      <c r="T783" t="n">
        <v>3415.68</v>
      </c>
      <c r="U783" t="n">
        <v>0.8</v>
      </c>
      <c r="V783" t="n">
        <v>0.95</v>
      </c>
      <c r="W783" t="n">
        <v>0.13</v>
      </c>
      <c r="X783" t="n">
        <v>0.21</v>
      </c>
      <c r="Y783" t="n">
        <v>1</v>
      </c>
      <c r="Z783" t="n">
        <v>10</v>
      </c>
    </row>
    <row r="784">
      <c r="A784" t="n">
        <v>17</v>
      </c>
      <c r="B784" t="n">
        <v>65</v>
      </c>
      <c r="C784" t="inlineStr">
        <is>
          <t xml:space="preserve">CONCLUIDO	</t>
        </is>
      </c>
      <c r="D784" t="n">
        <v>9.4809</v>
      </c>
      <c r="E784" t="n">
        <v>10.55</v>
      </c>
      <c r="F784" t="n">
        <v>8.07</v>
      </c>
      <c r="G784" t="n">
        <v>44.01</v>
      </c>
      <c r="H784" t="n">
        <v>0.67</v>
      </c>
      <c r="I784" t="n">
        <v>11</v>
      </c>
      <c r="J784" t="n">
        <v>138.94</v>
      </c>
      <c r="K784" t="n">
        <v>46.47</v>
      </c>
      <c r="L784" t="n">
        <v>5.25</v>
      </c>
      <c r="M784" t="n">
        <v>3</v>
      </c>
      <c r="N784" t="n">
        <v>22.22</v>
      </c>
      <c r="O784" t="n">
        <v>17369.47</v>
      </c>
      <c r="P784" t="n">
        <v>67.45999999999999</v>
      </c>
      <c r="Q784" t="n">
        <v>596.6900000000001</v>
      </c>
      <c r="R784" t="n">
        <v>33.68</v>
      </c>
      <c r="S784" t="n">
        <v>26.8</v>
      </c>
      <c r="T784" t="n">
        <v>3474.25</v>
      </c>
      <c r="U784" t="n">
        <v>0.8</v>
      </c>
      <c r="V784" t="n">
        <v>0.95</v>
      </c>
      <c r="W784" t="n">
        <v>0.13</v>
      </c>
      <c r="X784" t="n">
        <v>0.21</v>
      </c>
      <c r="Y784" t="n">
        <v>1</v>
      </c>
      <c r="Z784" t="n">
        <v>10</v>
      </c>
    </row>
    <row r="785">
      <c r="A785" t="n">
        <v>18</v>
      </c>
      <c r="B785" t="n">
        <v>65</v>
      </c>
      <c r="C785" t="inlineStr">
        <is>
          <t xml:space="preserve">CONCLUIDO	</t>
        </is>
      </c>
      <c r="D785" t="n">
        <v>9.4742</v>
      </c>
      <c r="E785" t="n">
        <v>10.56</v>
      </c>
      <c r="F785" t="n">
        <v>8.08</v>
      </c>
      <c r="G785" t="n">
        <v>44.05</v>
      </c>
      <c r="H785" t="n">
        <v>0.7</v>
      </c>
      <c r="I785" t="n">
        <v>11</v>
      </c>
      <c r="J785" t="n">
        <v>139.28</v>
      </c>
      <c r="K785" t="n">
        <v>46.47</v>
      </c>
      <c r="L785" t="n">
        <v>5.5</v>
      </c>
      <c r="M785" t="n">
        <v>1</v>
      </c>
      <c r="N785" t="n">
        <v>22.31</v>
      </c>
      <c r="O785" t="n">
        <v>17411.27</v>
      </c>
      <c r="P785" t="n">
        <v>67.53</v>
      </c>
      <c r="Q785" t="n">
        <v>596.64</v>
      </c>
      <c r="R785" t="n">
        <v>33.81</v>
      </c>
      <c r="S785" t="n">
        <v>26.8</v>
      </c>
      <c r="T785" t="n">
        <v>3535.78</v>
      </c>
      <c r="U785" t="n">
        <v>0.79</v>
      </c>
      <c r="V785" t="n">
        <v>0.95</v>
      </c>
      <c r="W785" t="n">
        <v>0.14</v>
      </c>
      <c r="X785" t="n">
        <v>0.22</v>
      </c>
      <c r="Y785" t="n">
        <v>1</v>
      </c>
      <c r="Z785" t="n">
        <v>10</v>
      </c>
    </row>
    <row r="786">
      <c r="A786" t="n">
        <v>19</v>
      </c>
      <c r="B786" t="n">
        <v>65</v>
      </c>
      <c r="C786" t="inlineStr">
        <is>
          <t xml:space="preserve">CONCLUIDO	</t>
        </is>
      </c>
      <c r="D786" t="n">
        <v>9.4777</v>
      </c>
      <c r="E786" t="n">
        <v>10.55</v>
      </c>
      <c r="F786" t="n">
        <v>8.07</v>
      </c>
      <c r="G786" t="n">
        <v>44.03</v>
      </c>
      <c r="H786" t="n">
        <v>0.73</v>
      </c>
      <c r="I786" t="n">
        <v>11</v>
      </c>
      <c r="J786" t="n">
        <v>139.61</v>
      </c>
      <c r="K786" t="n">
        <v>46.47</v>
      </c>
      <c r="L786" t="n">
        <v>5.75</v>
      </c>
      <c r="M786" t="n">
        <v>0</v>
      </c>
      <c r="N786" t="n">
        <v>22.4</v>
      </c>
      <c r="O786" t="n">
        <v>17453.1</v>
      </c>
      <c r="P786" t="n">
        <v>67.41</v>
      </c>
      <c r="Q786" t="n">
        <v>596.64</v>
      </c>
      <c r="R786" t="n">
        <v>33.62</v>
      </c>
      <c r="S786" t="n">
        <v>26.8</v>
      </c>
      <c r="T786" t="n">
        <v>3445.31</v>
      </c>
      <c r="U786" t="n">
        <v>0.8</v>
      </c>
      <c r="V786" t="n">
        <v>0.95</v>
      </c>
      <c r="W786" t="n">
        <v>0.14</v>
      </c>
      <c r="X786" t="n">
        <v>0.22</v>
      </c>
      <c r="Y786" t="n">
        <v>1</v>
      </c>
      <c r="Z786" t="n">
        <v>10</v>
      </c>
    </row>
    <row r="787">
      <c r="A787" t="n">
        <v>0</v>
      </c>
      <c r="B787" t="n">
        <v>130</v>
      </c>
      <c r="C787" t="inlineStr">
        <is>
          <t xml:space="preserve">CONCLUIDO	</t>
        </is>
      </c>
      <c r="D787" t="n">
        <v>5.2313</v>
      </c>
      <c r="E787" t="n">
        <v>19.12</v>
      </c>
      <c r="F787" t="n">
        <v>10.35</v>
      </c>
      <c r="G787" t="n">
        <v>5.09</v>
      </c>
      <c r="H787" t="n">
        <v>0.07000000000000001</v>
      </c>
      <c r="I787" t="n">
        <v>122</v>
      </c>
      <c r="J787" t="n">
        <v>252.85</v>
      </c>
      <c r="K787" t="n">
        <v>59.19</v>
      </c>
      <c r="L787" t="n">
        <v>1</v>
      </c>
      <c r="M787" t="n">
        <v>120</v>
      </c>
      <c r="N787" t="n">
        <v>62.65</v>
      </c>
      <c r="O787" t="n">
        <v>31418.63</v>
      </c>
      <c r="P787" t="n">
        <v>168.55</v>
      </c>
      <c r="Q787" t="n">
        <v>596.71</v>
      </c>
      <c r="R787" t="n">
        <v>105.22</v>
      </c>
      <c r="S787" t="n">
        <v>26.8</v>
      </c>
      <c r="T787" t="n">
        <v>38685.86</v>
      </c>
      <c r="U787" t="n">
        <v>0.25</v>
      </c>
      <c r="V787" t="n">
        <v>0.74</v>
      </c>
      <c r="W787" t="n">
        <v>0.3</v>
      </c>
      <c r="X787" t="n">
        <v>2.49</v>
      </c>
      <c r="Y787" t="n">
        <v>1</v>
      </c>
      <c r="Z787" t="n">
        <v>10</v>
      </c>
    </row>
    <row r="788">
      <c r="A788" t="n">
        <v>1</v>
      </c>
      <c r="B788" t="n">
        <v>130</v>
      </c>
      <c r="C788" t="inlineStr">
        <is>
          <t xml:space="preserve">CONCLUIDO	</t>
        </is>
      </c>
      <c r="D788" t="n">
        <v>5.8759</v>
      </c>
      <c r="E788" t="n">
        <v>17.02</v>
      </c>
      <c r="F788" t="n">
        <v>9.720000000000001</v>
      </c>
      <c r="G788" t="n">
        <v>6.34</v>
      </c>
      <c r="H788" t="n">
        <v>0.09</v>
      </c>
      <c r="I788" t="n">
        <v>92</v>
      </c>
      <c r="J788" t="n">
        <v>253.3</v>
      </c>
      <c r="K788" t="n">
        <v>59.19</v>
      </c>
      <c r="L788" t="n">
        <v>1.25</v>
      </c>
      <c r="M788" t="n">
        <v>90</v>
      </c>
      <c r="N788" t="n">
        <v>62.86</v>
      </c>
      <c r="O788" t="n">
        <v>31474.5</v>
      </c>
      <c r="P788" t="n">
        <v>157.72</v>
      </c>
      <c r="Q788" t="n">
        <v>596.7</v>
      </c>
      <c r="R788" t="n">
        <v>85.48999999999999</v>
      </c>
      <c r="S788" t="n">
        <v>26.8</v>
      </c>
      <c r="T788" t="n">
        <v>28971.95</v>
      </c>
      <c r="U788" t="n">
        <v>0.31</v>
      </c>
      <c r="V788" t="n">
        <v>0.79</v>
      </c>
      <c r="W788" t="n">
        <v>0.25</v>
      </c>
      <c r="X788" t="n">
        <v>1.86</v>
      </c>
      <c r="Y788" t="n">
        <v>1</v>
      </c>
      <c r="Z788" t="n">
        <v>10</v>
      </c>
    </row>
    <row r="789">
      <c r="A789" t="n">
        <v>2</v>
      </c>
      <c r="B789" t="n">
        <v>130</v>
      </c>
      <c r="C789" t="inlineStr">
        <is>
          <t xml:space="preserve">CONCLUIDO	</t>
        </is>
      </c>
      <c r="D789" t="n">
        <v>6.3774</v>
      </c>
      <c r="E789" t="n">
        <v>15.68</v>
      </c>
      <c r="F789" t="n">
        <v>9.31</v>
      </c>
      <c r="G789" t="n">
        <v>7.65</v>
      </c>
      <c r="H789" t="n">
        <v>0.11</v>
      </c>
      <c r="I789" t="n">
        <v>73</v>
      </c>
      <c r="J789" t="n">
        <v>253.75</v>
      </c>
      <c r="K789" t="n">
        <v>59.19</v>
      </c>
      <c r="L789" t="n">
        <v>1.5</v>
      </c>
      <c r="M789" t="n">
        <v>71</v>
      </c>
      <c r="N789" t="n">
        <v>63.06</v>
      </c>
      <c r="O789" t="n">
        <v>31530.44</v>
      </c>
      <c r="P789" t="n">
        <v>150.59</v>
      </c>
      <c r="Q789" t="n">
        <v>596.76</v>
      </c>
      <c r="R789" t="n">
        <v>72.69</v>
      </c>
      <c r="S789" t="n">
        <v>26.8</v>
      </c>
      <c r="T789" t="n">
        <v>22669.69</v>
      </c>
      <c r="U789" t="n">
        <v>0.37</v>
      </c>
      <c r="V789" t="n">
        <v>0.82</v>
      </c>
      <c r="W789" t="n">
        <v>0.22</v>
      </c>
      <c r="X789" t="n">
        <v>1.45</v>
      </c>
      <c r="Y789" t="n">
        <v>1</v>
      </c>
      <c r="Z789" t="n">
        <v>10</v>
      </c>
    </row>
    <row r="790">
      <c r="A790" t="n">
        <v>3</v>
      </c>
      <c r="B790" t="n">
        <v>130</v>
      </c>
      <c r="C790" t="inlineStr">
        <is>
          <t xml:space="preserve">CONCLUIDO	</t>
        </is>
      </c>
      <c r="D790" t="n">
        <v>6.7311</v>
      </c>
      <c r="E790" t="n">
        <v>14.86</v>
      </c>
      <c r="F790" t="n">
        <v>9.07</v>
      </c>
      <c r="G790" t="n">
        <v>8.92</v>
      </c>
      <c r="H790" t="n">
        <v>0.12</v>
      </c>
      <c r="I790" t="n">
        <v>61</v>
      </c>
      <c r="J790" t="n">
        <v>254.21</v>
      </c>
      <c r="K790" t="n">
        <v>59.19</v>
      </c>
      <c r="L790" t="n">
        <v>1.75</v>
      </c>
      <c r="M790" t="n">
        <v>59</v>
      </c>
      <c r="N790" t="n">
        <v>63.26</v>
      </c>
      <c r="O790" t="n">
        <v>31586.46</v>
      </c>
      <c r="P790" t="n">
        <v>146.32</v>
      </c>
      <c r="Q790" t="n">
        <v>596.6900000000001</v>
      </c>
      <c r="R790" t="n">
        <v>65.13</v>
      </c>
      <c r="S790" t="n">
        <v>26.8</v>
      </c>
      <c r="T790" t="n">
        <v>18946.92</v>
      </c>
      <c r="U790" t="n">
        <v>0.41</v>
      </c>
      <c r="V790" t="n">
        <v>0.85</v>
      </c>
      <c r="W790" t="n">
        <v>0.21</v>
      </c>
      <c r="X790" t="n">
        <v>1.22</v>
      </c>
      <c r="Y790" t="n">
        <v>1</v>
      </c>
      <c r="Z790" t="n">
        <v>10</v>
      </c>
    </row>
    <row r="791">
      <c r="A791" t="n">
        <v>4</v>
      </c>
      <c r="B791" t="n">
        <v>130</v>
      </c>
      <c r="C791" t="inlineStr">
        <is>
          <t xml:space="preserve">CONCLUIDO	</t>
        </is>
      </c>
      <c r="D791" t="n">
        <v>6.9884</v>
      </c>
      <c r="E791" t="n">
        <v>14.31</v>
      </c>
      <c r="F791" t="n">
        <v>8.91</v>
      </c>
      <c r="G791" t="n">
        <v>10.09</v>
      </c>
      <c r="H791" t="n">
        <v>0.14</v>
      </c>
      <c r="I791" t="n">
        <v>53</v>
      </c>
      <c r="J791" t="n">
        <v>254.66</v>
      </c>
      <c r="K791" t="n">
        <v>59.19</v>
      </c>
      <c r="L791" t="n">
        <v>2</v>
      </c>
      <c r="M791" t="n">
        <v>51</v>
      </c>
      <c r="N791" t="n">
        <v>63.47</v>
      </c>
      <c r="O791" t="n">
        <v>31642.55</v>
      </c>
      <c r="P791" t="n">
        <v>143.31</v>
      </c>
      <c r="Q791" t="n">
        <v>596.75</v>
      </c>
      <c r="R791" t="n">
        <v>60.31</v>
      </c>
      <c r="S791" t="n">
        <v>26.8</v>
      </c>
      <c r="T791" t="n">
        <v>16577.36</v>
      </c>
      <c r="U791" t="n">
        <v>0.44</v>
      </c>
      <c r="V791" t="n">
        <v>0.86</v>
      </c>
      <c r="W791" t="n">
        <v>0.19</v>
      </c>
      <c r="X791" t="n">
        <v>1.06</v>
      </c>
      <c r="Y791" t="n">
        <v>1</v>
      </c>
      <c r="Z791" t="n">
        <v>10</v>
      </c>
    </row>
    <row r="792">
      <c r="A792" t="n">
        <v>5</v>
      </c>
      <c r="B792" t="n">
        <v>130</v>
      </c>
      <c r="C792" t="inlineStr">
        <is>
          <t xml:space="preserve">CONCLUIDO	</t>
        </is>
      </c>
      <c r="D792" t="n">
        <v>7.2442</v>
      </c>
      <c r="E792" t="n">
        <v>13.8</v>
      </c>
      <c r="F792" t="n">
        <v>8.75</v>
      </c>
      <c r="G792" t="n">
        <v>11.41</v>
      </c>
      <c r="H792" t="n">
        <v>0.16</v>
      </c>
      <c r="I792" t="n">
        <v>46</v>
      </c>
      <c r="J792" t="n">
        <v>255.12</v>
      </c>
      <c r="K792" t="n">
        <v>59.19</v>
      </c>
      <c r="L792" t="n">
        <v>2.25</v>
      </c>
      <c r="M792" t="n">
        <v>44</v>
      </c>
      <c r="N792" t="n">
        <v>63.67</v>
      </c>
      <c r="O792" t="n">
        <v>31698.72</v>
      </c>
      <c r="P792" t="n">
        <v>140.21</v>
      </c>
      <c r="Q792" t="n">
        <v>596.74</v>
      </c>
      <c r="R792" t="n">
        <v>55.26</v>
      </c>
      <c r="S792" t="n">
        <v>26.8</v>
      </c>
      <c r="T792" t="n">
        <v>14089.44</v>
      </c>
      <c r="U792" t="n">
        <v>0.48</v>
      </c>
      <c r="V792" t="n">
        <v>0.88</v>
      </c>
      <c r="W792" t="n">
        <v>0.18</v>
      </c>
      <c r="X792" t="n">
        <v>0.9</v>
      </c>
      <c r="Y792" t="n">
        <v>1</v>
      </c>
      <c r="Z792" t="n">
        <v>10</v>
      </c>
    </row>
    <row r="793">
      <c r="A793" t="n">
        <v>6</v>
      </c>
      <c r="B793" t="n">
        <v>130</v>
      </c>
      <c r="C793" t="inlineStr">
        <is>
          <t xml:space="preserve">CONCLUIDO	</t>
        </is>
      </c>
      <c r="D793" t="n">
        <v>7.436</v>
      </c>
      <c r="E793" t="n">
        <v>13.45</v>
      </c>
      <c r="F793" t="n">
        <v>8.640000000000001</v>
      </c>
      <c r="G793" t="n">
        <v>12.64</v>
      </c>
      <c r="H793" t="n">
        <v>0.17</v>
      </c>
      <c r="I793" t="n">
        <v>41</v>
      </c>
      <c r="J793" t="n">
        <v>255.57</v>
      </c>
      <c r="K793" t="n">
        <v>59.19</v>
      </c>
      <c r="L793" t="n">
        <v>2.5</v>
      </c>
      <c r="M793" t="n">
        <v>39</v>
      </c>
      <c r="N793" t="n">
        <v>63.88</v>
      </c>
      <c r="O793" t="n">
        <v>31754.97</v>
      </c>
      <c r="P793" t="n">
        <v>137.98</v>
      </c>
      <c r="Q793" t="n">
        <v>596.75</v>
      </c>
      <c r="R793" t="n">
        <v>51.63</v>
      </c>
      <c r="S793" t="n">
        <v>26.8</v>
      </c>
      <c r="T793" t="n">
        <v>12297.78</v>
      </c>
      <c r="U793" t="n">
        <v>0.52</v>
      </c>
      <c r="V793" t="n">
        <v>0.89</v>
      </c>
      <c r="W793" t="n">
        <v>0.17</v>
      </c>
      <c r="X793" t="n">
        <v>0.78</v>
      </c>
      <c r="Y793" t="n">
        <v>1</v>
      </c>
      <c r="Z793" t="n">
        <v>10</v>
      </c>
    </row>
    <row r="794">
      <c r="A794" t="n">
        <v>7</v>
      </c>
      <c r="B794" t="n">
        <v>130</v>
      </c>
      <c r="C794" t="inlineStr">
        <is>
          <t xml:space="preserve">CONCLUIDO	</t>
        </is>
      </c>
      <c r="D794" t="n">
        <v>7.6982</v>
      </c>
      <c r="E794" t="n">
        <v>12.99</v>
      </c>
      <c r="F794" t="n">
        <v>8.43</v>
      </c>
      <c r="G794" t="n">
        <v>14.04</v>
      </c>
      <c r="H794" t="n">
        <v>0.19</v>
      </c>
      <c r="I794" t="n">
        <v>36</v>
      </c>
      <c r="J794" t="n">
        <v>256.03</v>
      </c>
      <c r="K794" t="n">
        <v>59.19</v>
      </c>
      <c r="L794" t="n">
        <v>2.75</v>
      </c>
      <c r="M794" t="n">
        <v>34</v>
      </c>
      <c r="N794" t="n">
        <v>64.09</v>
      </c>
      <c r="O794" t="n">
        <v>31811.29</v>
      </c>
      <c r="P794" t="n">
        <v>133.98</v>
      </c>
      <c r="Q794" t="n">
        <v>596.6900000000001</v>
      </c>
      <c r="R794" t="n">
        <v>44.66</v>
      </c>
      <c r="S794" t="n">
        <v>26.8</v>
      </c>
      <c r="T794" t="n">
        <v>8836.85</v>
      </c>
      <c r="U794" t="n">
        <v>0.6</v>
      </c>
      <c r="V794" t="n">
        <v>0.91</v>
      </c>
      <c r="W794" t="n">
        <v>0.16</v>
      </c>
      <c r="X794" t="n">
        <v>0.57</v>
      </c>
      <c r="Y794" t="n">
        <v>1</v>
      </c>
      <c r="Z794" t="n">
        <v>10</v>
      </c>
    </row>
    <row r="795">
      <c r="A795" t="n">
        <v>8</v>
      </c>
      <c r="B795" t="n">
        <v>130</v>
      </c>
      <c r="C795" t="inlineStr">
        <is>
          <t xml:space="preserve">CONCLUIDO	</t>
        </is>
      </c>
      <c r="D795" t="n">
        <v>7.6268</v>
      </c>
      <c r="E795" t="n">
        <v>13.11</v>
      </c>
      <c r="F795" t="n">
        <v>8.640000000000001</v>
      </c>
      <c r="G795" t="n">
        <v>15.25</v>
      </c>
      <c r="H795" t="n">
        <v>0.21</v>
      </c>
      <c r="I795" t="n">
        <v>34</v>
      </c>
      <c r="J795" t="n">
        <v>256.49</v>
      </c>
      <c r="K795" t="n">
        <v>59.19</v>
      </c>
      <c r="L795" t="n">
        <v>3</v>
      </c>
      <c r="M795" t="n">
        <v>32</v>
      </c>
      <c r="N795" t="n">
        <v>64.29000000000001</v>
      </c>
      <c r="O795" t="n">
        <v>31867.69</v>
      </c>
      <c r="P795" t="n">
        <v>137.31</v>
      </c>
      <c r="Q795" t="n">
        <v>596.64</v>
      </c>
      <c r="R795" t="n">
        <v>52.23</v>
      </c>
      <c r="S795" t="n">
        <v>26.8</v>
      </c>
      <c r="T795" t="n">
        <v>12634.94</v>
      </c>
      <c r="U795" t="n">
        <v>0.51</v>
      </c>
      <c r="V795" t="n">
        <v>0.89</v>
      </c>
      <c r="W795" t="n">
        <v>0.17</v>
      </c>
      <c r="X795" t="n">
        <v>0.79</v>
      </c>
      <c r="Y795" t="n">
        <v>1</v>
      </c>
      <c r="Z795" t="n">
        <v>10</v>
      </c>
    </row>
    <row r="796">
      <c r="A796" t="n">
        <v>9</v>
      </c>
      <c r="B796" t="n">
        <v>130</v>
      </c>
      <c r="C796" t="inlineStr">
        <is>
          <t xml:space="preserve">CONCLUIDO	</t>
        </is>
      </c>
      <c r="D796" t="n">
        <v>7.8086</v>
      </c>
      <c r="E796" t="n">
        <v>12.81</v>
      </c>
      <c r="F796" t="n">
        <v>8.49</v>
      </c>
      <c r="G796" t="n">
        <v>16.42</v>
      </c>
      <c r="H796" t="n">
        <v>0.23</v>
      </c>
      <c r="I796" t="n">
        <v>31</v>
      </c>
      <c r="J796" t="n">
        <v>256.95</v>
      </c>
      <c r="K796" t="n">
        <v>59.19</v>
      </c>
      <c r="L796" t="n">
        <v>3.25</v>
      </c>
      <c r="M796" t="n">
        <v>29</v>
      </c>
      <c r="N796" t="n">
        <v>64.5</v>
      </c>
      <c r="O796" t="n">
        <v>31924.29</v>
      </c>
      <c r="P796" t="n">
        <v>134.33</v>
      </c>
      <c r="Q796" t="n">
        <v>596.7</v>
      </c>
      <c r="R796" t="n">
        <v>46.99</v>
      </c>
      <c r="S796" t="n">
        <v>26.8</v>
      </c>
      <c r="T796" t="n">
        <v>10030.41</v>
      </c>
      <c r="U796" t="n">
        <v>0.57</v>
      </c>
      <c r="V796" t="n">
        <v>0.9</v>
      </c>
      <c r="W796" t="n">
        <v>0.16</v>
      </c>
      <c r="X796" t="n">
        <v>0.63</v>
      </c>
      <c r="Y796" t="n">
        <v>1</v>
      </c>
      <c r="Z796" t="n">
        <v>10</v>
      </c>
    </row>
    <row r="797">
      <c r="A797" t="n">
        <v>10</v>
      </c>
      <c r="B797" t="n">
        <v>130</v>
      </c>
      <c r="C797" t="inlineStr">
        <is>
          <t xml:space="preserve">CONCLUIDO	</t>
        </is>
      </c>
      <c r="D797" t="n">
        <v>7.902</v>
      </c>
      <c r="E797" t="n">
        <v>12.66</v>
      </c>
      <c r="F797" t="n">
        <v>8.43</v>
      </c>
      <c r="G797" t="n">
        <v>17.45</v>
      </c>
      <c r="H797" t="n">
        <v>0.24</v>
      </c>
      <c r="I797" t="n">
        <v>29</v>
      </c>
      <c r="J797" t="n">
        <v>257.41</v>
      </c>
      <c r="K797" t="n">
        <v>59.19</v>
      </c>
      <c r="L797" t="n">
        <v>3.5</v>
      </c>
      <c r="M797" t="n">
        <v>27</v>
      </c>
      <c r="N797" t="n">
        <v>64.70999999999999</v>
      </c>
      <c r="O797" t="n">
        <v>31980.84</v>
      </c>
      <c r="P797" t="n">
        <v>133.04</v>
      </c>
      <c r="Q797" t="n">
        <v>596.63</v>
      </c>
      <c r="R797" t="n">
        <v>45.42</v>
      </c>
      <c r="S797" t="n">
        <v>26.8</v>
      </c>
      <c r="T797" t="n">
        <v>9253.540000000001</v>
      </c>
      <c r="U797" t="n">
        <v>0.59</v>
      </c>
      <c r="V797" t="n">
        <v>0.91</v>
      </c>
      <c r="W797" t="n">
        <v>0.15</v>
      </c>
      <c r="X797" t="n">
        <v>0.58</v>
      </c>
      <c r="Y797" t="n">
        <v>1</v>
      </c>
      <c r="Z797" t="n">
        <v>10</v>
      </c>
    </row>
    <row r="798">
      <c r="A798" t="n">
        <v>11</v>
      </c>
      <c r="B798" t="n">
        <v>130</v>
      </c>
      <c r="C798" t="inlineStr">
        <is>
          <t xml:space="preserve">CONCLUIDO	</t>
        </is>
      </c>
      <c r="D798" t="n">
        <v>7.9876</v>
      </c>
      <c r="E798" t="n">
        <v>12.52</v>
      </c>
      <c r="F798" t="n">
        <v>8.390000000000001</v>
      </c>
      <c r="G798" t="n">
        <v>18.65</v>
      </c>
      <c r="H798" t="n">
        <v>0.26</v>
      </c>
      <c r="I798" t="n">
        <v>27</v>
      </c>
      <c r="J798" t="n">
        <v>257.86</v>
      </c>
      <c r="K798" t="n">
        <v>59.19</v>
      </c>
      <c r="L798" t="n">
        <v>3.75</v>
      </c>
      <c r="M798" t="n">
        <v>25</v>
      </c>
      <c r="N798" t="n">
        <v>64.92</v>
      </c>
      <c r="O798" t="n">
        <v>32037.48</v>
      </c>
      <c r="P798" t="n">
        <v>131.86</v>
      </c>
      <c r="Q798" t="n">
        <v>596.8099999999999</v>
      </c>
      <c r="R798" t="n">
        <v>44.02</v>
      </c>
      <c r="S798" t="n">
        <v>26.8</v>
      </c>
      <c r="T798" t="n">
        <v>8565.440000000001</v>
      </c>
      <c r="U798" t="n">
        <v>0.61</v>
      </c>
      <c r="V798" t="n">
        <v>0.91</v>
      </c>
      <c r="W798" t="n">
        <v>0.15</v>
      </c>
      <c r="X798" t="n">
        <v>0.54</v>
      </c>
      <c r="Y798" t="n">
        <v>1</v>
      </c>
      <c r="Z798" t="n">
        <v>10</v>
      </c>
    </row>
    <row r="799">
      <c r="A799" t="n">
        <v>12</v>
      </c>
      <c r="B799" t="n">
        <v>130</v>
      </c>
      <c r="C799" t="inlineStr">
        <is>
          <t xml:space="preserve">CONCLUIDO	</t>
        </is>
      </c>
      <c r="D799" t="n">
        <v>8.0863</v>
      </c>
      <c r="E799" t="n">
        <v>12.37</v>
      </c>
      <c r="F799" t="n">
        <v>8.34</v>
      </c>
      <c r="G799" t="n">
        <v>20.01</v>
      </c>
      <c r="H799" t="n">
        <v>0.28</v>
      </c>
      <c r="I799" t="n">
        <v>25</v>
      </c>
      <c r="J799" t="n">
        <v>258.32</v>
      </c>
      <c r="K799" t="n">
        <v>59.19</v>
      </c>
      <c r="L799" t="n">
        <v>4</v>
      </c>
      <c r="M799" t="n">
        <v>23</v>
      </c>
      <c r="N799" t="n">
        <v>65.13</v>
      </c>
      <c r="O799" t="n">
        <v>32094.19</v>
      </c>
      <c r="P799" t="n">
        <v>130.72</v>
      </c>
      <c r="Q799" t="n">
        <v>596.67</v>
      </c>
      <c r="R799" t="n">
        <v>42.46</v>
      </c>
      <c r="S799" t="n">
        <v>26.8</v>
      </c>
      <c r="T799" t="n">
        <v>7791.82</v>
      </c>
      <c r="U799" t="n">
        <v>0.63</v>
      </c>
      <c r="V799" t="n">
        <v>0.92</v>
      </c>
      <c r="W799" t="n">
        <v>0.15</v>
      </c>
      <c r="X799" t="n">
        <v>0.49</v>
      </c>
      <c r="Y799" t="n">
        <v>1</v>
      </c>
      <c r="Z799" t="n">
        <v>10</v>
      </c>
    </row>
    <row r="800">
      <c r="A800" t="n">
        <v>13</v>
      </c>
      <c r="B800" t="n">
        <v>130</v>
      </c>
      <c r="C800" t="inlineStr">
        <is>
          <t xml:space="preserve">CONCLUIDO	</t>
        </is>
      </c>
      <c r="D800" t="n">
        <v>8.1822</v>
      </c>
      <c r="E800" t="n">
        <v>12.22</v>
      </c>
      <c r="F800" t="n">
        <v>8.289999999999999</v>
      </c>
      <c r="G800" t="n">
        <v>21.63</v>
      </c>
      <c r="H800" t="n">
        <v>0.29</v>
      </c>
      <c r="I800" t="n">
        <v>23</v>
      </c>
      <c r="J800" t="n">
        <v>258.78</v>
      </c>
      <c r="K800" t="n">
        <v>59.19</v>
      </c>
      <c r="L800" t="n">
        <v>4.25</v>
      </c>
      <c r="M800" t="n">
        <v>21</v>
      </c>
      <c r="N800" t="n">
        <v>65.34</v>
      </c>
      <c r="O800" t="n">
        <v>32150.98</v>
      </c>
      <c r="P800" t="n">
        <v>129.5</v>
      </c>
      <c r="Q800" t="n">
        <v>596.63</v>
      </c>
      <c r="R800" t="n">
        <v>41</v>
      </c>
      <c r="S800" t="n">
        <v>26.8</v>
      </c>
      <c r="T800" t="n">
        <v>7071.46</v>
      </c>
      <c r="U800" t="n">
        <v>0.65</v>
      </c>
      <c r="V800" t="n">
        <v>0.93</v>
      </c>
      <c r="W800" t="n">
        <v>0.14</v>
      </c>
      <c r="X800" t="n">
        <v>0.44</v>
      </c>
      <c r="Y800" t="n">
        <v>1</v>
      </c>
      <c r="Z800" t="n">
        <v>10</v>
      </c>
    </row>
    <row r="801">
      <c r="A801" t="n">
        <v>14</v>
      </c>
      <c r="B801" t="n">
        <v>130</v>
      </c>
      <c r="C801" t="inlineStr">
        <is>
          <t xml:space="preserve">CONCLUIDO	</t>
        </is>
      </c>
      <c r="D801" t="n">
        <v>8.2293</v>
      </c>
      <c r="E801" t="n">
        <v>12.15</v>
      </c>
      <c r="F801" t="n">
        <v>8.27</v>
      </c>
      <c r="G801" t="n">
        <v>22.56</v>
      </c>
      <c r="H801" t="n">
        <v>0.31</v>
      </c>
      <c r="I801" t="n">
        <v>22</v>
      </c>
      <c r="J801" t="n">
        <v>259.25</v>
      </c>
      <c r="K801" t="n">
        <v>59.19</v>
      </c>
      <c r="L801" t="n">
        <v>4.5</v>
      </c>
      <c r="M801" t="n">
        <v>20</v>
      </c>
      <c r="N801" t="n">
        <v>65.55</v>
      </c>
      <c r="O801" t="n">
        <v>32207.85</v>
      </c>
      <c r="P801" t="n">
        <v>128.78</v>
      </c>
      <c r="Q801" t="n">
        <v>596.61</v>
      </c>
      <c r="R801" t="n">
        <v>40.26</v>
      </c>
      <c r="S801" t="n">
        <v>26.8</v>
      </c>
      <c r="T801" t="n">
        <v>6708.83</v>
      </c>
      <c r="U801" t="n">
        <v>0.67</v>
      </c>
      <c r="V801" t="n">
        <v>0.93</v>
      </c>
      <c r="W801" t="n">
        <v>0.14</v>
      </c>
      <c r="X801" t="n">
        <v>0.42</v>
      </c>
      <c r="Y801" t="n">
        <v>1</v>
      </c>
      <c r="Z801" t="n">
        <v>10</v>
      </c>
    </row>
    <row r="802">
      <c r="A802" t="n">
        <v>15</v>
      </c>
      <c r="B802" t="n">
        <v>130</v>
      </c>
      <c r="C802" t="inlineStr">
        <is>
          <t xml:space="preserve">CONCLUIDO	</t>
        </is>
      </c>
      <c r="D802" t="n">
        <v>8.2751</v>
      </c>
      <c r="E802" t="n">
        <v>12.08</v>
      </c>
      <c r="F802" t="n">
        <v>8.25</v>
      </c>
      <c r="G802" t="n">
        <v>23.58</v>
      </c>
      <c r="H802" t="n">
        <v>0.33</v>
      </c>
      <c r="I802" t="n">
        <v>21</v>
      </c>
      <c r="J802" t="n">
        <v>259.71</v>
      </c>
      <c r="K802" t="n">
        <v>59.19</v>
      </c>
      <c r="L802" t="n">
        <v>4.75</v>
      </c>
      <c r="M802" t="n">
        <v>19</v>
      </c>
      <c r="N802" t="n">
        <v>65.76000000000001</v>
      </c>
      <c r="O802" t="n">
        <v>32264.79</v>
      </c>
      <c r="P802" t="n">
        <v>127.95</v>
      </c>
      <c r="Q802" t="n">
        <v>596.63</v>
      </c>
      <c r="R802" t="n">
        <v>39.7</v>
      </c>
      <c r="S802" t="n">
        <v>26.8</v>
      </c>
      <c r="T802" t="n">
        <v>6435.42</v>
      </c>
      <c r="U802" t="n">
        <v>0.67</v>
      </c>
      <c r="V802" t="n">
        <v>0.93</v>
      </c>
      <c r="W802" t="n">
        <v>0.14</v>
      </c>
      <c r="X802" t="n">
        <v>0.4</v>
      </c>
      <c r="Y802" t="n">
        <v>1</v>
      </c>
      <c r="Z802" t="n">
        <v>10</v>
      </c>
    </row>
    <row r="803">
      <c r="A803" t="n">
        <v>16</v>
      </c>
      <c r="B803" t="n">
        <v>130</v>
      </c>
      <c r="C803" t="inlineStr">
        <is>
          <t xml:space="preserve">CONCLUIDO	</t>
        </is>
      </c>
      <c r="D803" t="n">
        <v>8.3222</v>
      </c>
      <c r="E803" t="n">
        <v>12.02</v>
      </c>
      <c r="F803" t="n">
        <v>8.23</v>
      </c>
      <c r="G803" t="n">
        <v>24.7</v>
      </c>
      <c r="H803" t="n">
        <v>0.34</v>
      </c>
      <c r="I803" t="n">
        <v>20</v>
      </c>
      <c r="J803" t="n">
        <v>260.17</v>
      </c>
      <c r="K803" t="n">
        <v>59.19</v>
      </c>
      <c r="L803" t="n">
        <v>5</v>
      </c>
      <c r="M803" t="n">
        <v>18</v>
      </c>
      <c r="N803" t="n">
        <v>65.98</v>
      </c>
      <c r="O803" t="n">
        <v>32321.82</v>
      </c>
      <c r="P803" t="n">
        <v>127.23</v>
      </c>
      <c r="Q803" t="n">
        <v>596.64</v>
      </c>
      <c r="R803" t="n">
        <v>39.08</v>
      </c>
      <c r="S803" t="n">
        <v>26.8</v>
      </c>
      <c r="T803" t="n">
        <v>6126</v>
      </c>
      <c r="U803" t="n">
        <v>0.6899999999999999</v>
      </c>
      <c r="V803" t="n">
        <v>0.93</v>
      </c>
      <c r="W803" t="n">
        <v>0.14</v>
      </c>
      <c r="X803" t="n">
        <v>0.38</v>
      </c>
      <c r="Y803" t="n">
        <v>1</v>
      </c>
      <c r="Z803" t="n">
        <v>10</v>
      </c>
    </row>
    <row r="804">
      <c r="A804" t="n">
        <v>17</v>
      </c>
      <c r="B804" t="n">
        <v>130</v>
      </c>
      <c r="C804" t="inlineStr">
        <is>
          <t xml:space="preserve">CONCLUIDO	</t>
        </is>
      </c>
      <c r="D804" t="n">
        <v>8.478999999999999</v>
      </c>
      <c r="E804" t="n">
        <v>11.79</v>
      </c>
      <c r="F804" t="n">
        <v>8.109999999999999</v>
      </c>
      <c r="G804" t="n">
        <v>27.03</v>
      </c>
      <c r="H804" t="n">
        <v>0.36</v>
      </c>
      <c r="I804" t="n">
        <v>18</v>
      </c>
      <c r="J804" t="n">
        <v>260.63</v>
      </c>
      <c r="K804" t="n">
        <v>59.19</v>
      </c>
      <c r="L804" t="n">
        <v>5.25</v>
      </c>
      <c r="M804" t="n">
        <v>16</v>
      </c>
      <c r="N804" t="n">
        <v>66.19</v>
      </c>
      <c r="O804" t="n">
        <v>32378.93</v>
      </c>
      <c r="P804" t="n">
        <v>124.53</v>
      </c>
      <c r="Q804" t="n">
        <v>596.6799999999999</v>
      </c>
      <c r="R804" t="n">
        <v>34.94</v>
      </c>
      <c r="S804" t="n">
        <v>26.8</v>
      </c>
      <c r="T804" t="n">
        <v>4065.91</v>
      </c>
      <c r="U804" t="n">
        <v>0.77</v>
      </c>
      <c r="V804" t="n">
        <v>0.95</v>
      </c>
      <c r="W804" t="n">
        <v>0.13</v>
      </c>
      <c r="X804" t="n">
        <v>0.26</v>
      </c>
      <c r="Y804" t="n">
        <v>1</v>
      </c>
      <c r="Z804" t="n">
        <v>10</v>
      </c>
    </row>
    <row r="805">
      <c r="A805" t="n">
        <v>18</v>
      </c>
      <c r="B805" t="n">
        <v>130</v>
      </c>
      <c r="C805" t="inlineStr">
        <is>
          <t xml:space="preserve">CONCLUIDO	</t>
        </is>
      </c>
      <c r="D805" t="n">
        <v>8.368</v>
      </c>
      <c r="E805" t="n">
        <v>11.95</v>
      </c>
      <c r="F805" t="n">
        <v>8.27</v>
      </c>
      <c r="G805" t="n">
        <v>27.55</v>
      </c>
      <c r="H805" t="n">
        <v>0.37</v>
      </c>
      <c r="I805" t="n">
        <v>18</v>
      </c>
      <c r="J805" t="n">
        <v>261.1</v>
      </c>
      <c r="K805" t="n">
        <v>59.19</v>
      </c>
      <c r="L805" t="n">
        <v>5.5</v>
      </c>
      <c r="M805" t="n">
        <v>16</v>
      </c>
      <c r="N805" t="n">
        <v>66.40000000000001</v>
      </c>
      <c r="O805" t="n">
        <v>32436.11</v>
      </c>
      <c r="P805" t="n">
        <v>126.95</v>
      </c>
      <c r="Q805" t="n">
        <v>596.62</v>
      </c>
      <c r="R805" t="n">
        <v>40.55</v>
      </c>
      <c r="S805" t="n">
        <v>26.8</v>
      </c>
      <c r="T805" t="n">
        <v>6871.5</v>
      </c>
      <c r="U805" t="n">
        <v>0.66</v>
      </c>
      <c r="V805" t="n">
        <v>0.93</v>
      </c>
      <c r="W805" t="n">
        <v>0.14</v>
      </c>
      <c r="X805" t="n">
        <v>0.41</v>
      </c>
      <c r="Y805" t="n">
        <v>1</v>
      </c>
      <c r="Z805" t="n">
        <v>10</v>
      </c>
    </row>
    <row r="806">
      <c r="A806" t="n">
        <v>19</v>
      </c>
      <c r="B806" t="n">
        <v>130</v>
      </c>
      <c r="C806" t="inlineStr">
        <is>
          <t xml:space="preserve">CONCLUIDO	</t>
        </is>
      </c>
      <c r="D806" t="n">
        <v>8.4602</v>
      </c>
      <c r="E806" t="n">
        <v>11.82</v>
      </c>
      <c r="F806" t="n">
        <v>8.18</v>
      </c>
      <c r="G806" t="n">
        <v>28.88</v>
      </c>
      <c r="H806" t="n">
        <v>0.39</v>
      </c>
      <c r="I806" t="n">
        <v>17</v>
      </c>
      <c r="J806" t="n">
        <v>261.56</v>
      </c>
      <c r="K806" t="n">
        <v>59.19</v>
      </c>
      <c r="L806" t="n">
        <v>5.75</v>
      </c>
      <c r="M806" t="n">
        <v>15</v>
      </c>
      <c r="N806" t="n">
        <v>66.62</v>
      </c>
      <c r="O806" t="n">
        <v>32493.38</v>
      </c>
      <c r="P806" t="n">
        <v>125.29</v>
      </c>
      <c r="Q806" t="n">
        <v>596.6799999999999</v>
      </c>
      <c r="R806" t="n">
        <v>37.67</v>
      </c>
      <c r="S806" t="n">
        <v>26.8</v>
      </c>
      <c r="T806" t="n">
        <v>5435.81</v>
      </c>
      <c r="U806" t="n">
        <v>0.71</v>
      </c>
      <c r="V806" t="n">
        <v>0.9399999999999999</v>
      </c>
      <c r="W806" t="n">
        <v>0.13</v>
      </c>
      <c r="X806" t="n">
        <v>0.33</v>
      </c>
      <c r="Y806" t="n">
        <v>1</v>
      </c>
      <c r="Z806" t="n">
        <v>10</v>
      </c>
    </row>
    <row r="807">
      <c r="A807" t="n">
        <v>20</v>
      </c>
      <c r="B807" t="n">
        <v>130</v>
      </c>
      <c r="C807" t="inlineStr">
        <is>
          <t xml:space="preserve">CONCLUIDO	</t>
        </is>
      </c>
      <c r="D807" t="n">
        <v>8.5084</v>
      </c>
      <c r="E807" t="n">
        <v>11.75</v>
      </c>
      <c r="F807" t="n">
        <v>8.17</v>
      </c>
      <c r="G807" t="n">
        <v>30.62</v>
      </c>
      <c r="H807" t="n">
        <v>0.41</v>
      </c>
      <c r="I807" t="n">
        <v>16</v>
      </c>
      <c r="J807" t="n">
        <v>262.03</v>
      </c>
      <c r="K807" t="n">
        <v>59.19</v>
      </c>
      <c r="L807" t="n">
        <v>6</v>
      </c>
      <c r="M807" t="n">
        <v>14</v>
      </c>
      <c r="N807" t="n">
        <v>66.83</v>
      </c>
      <c r="O807" t="n">
        <v>32550.72</v>
      </c>
      <c r="P807" t="n">
        <v>124.5</v>
      </c>
      <c r="Q807" t="n">
        <v>596.6799999999999</v>
      </c>
      <c r="R807" t="n">
        <v>37.01</v>
      </c>
      <c r="S807" t="n">
        <v>26.8</v>
      </c>
      <c r="T807" t="n">
        <v>5112.97</v>
      </c>
      <c r="U807" t="n">
        <v>0.72</v>
      </c>
      <c r="V807" t="n">
        <v>0.9399999999999999</v>
      </c>
      <c r="W807" t="n">
        <v>0.13</v>
      </c>
      <c r="X807" t="n">
        <v>0.31</v>
      </c>
      <c r="Y807" t="n">
        <v>1</v>
      </c>
      <c r="Z807" t="n">
        <v>10</v>
      </c>
    </row>
    <row r="808">
      <c r="A808" t="n">
        <v>21</v>
      </c>
      <c r="B808" t="n">
        <v>130</v>
      </c>
      <c r="C808" t="inlineStr">
        <is>
          <t xml:space="preserve">CONCLUIDO	</t>
        </is>
      </c>
      <c r="D808" t="n">
        <v>8.510400000000001</v>
      </c>
      <c r="E808" t="n">
        <v>11.75</v>
      </c>
      <c r="F808" t="n">
        <v>8.16</v>
      </c>
      <c r="G808" t="n">
        <v>30.61</v>
      </c>
      <c r="H808" t="n">
        <v>0.42</v>
      </c>
      <c r="I808" t="n">
        <v>16</v>
      </c>
      <c r="J808" t="n">
        <v>262.49</v>
      </c>
      <c r="K808" t="n">
        <v>59.19</v>
      </c>
      <c r="L808" t="n">
        <v>6.25</v>
      </c>
      <c r="M808" t="n">
        <v>14</v>
      </c>
      <c r="N808" t="n">
        <v>67.05</v>
      </c>
      <c r="O808" t="n">
        <v>32608.15</v>
      </c>
      <c r="P808" t="n">
        <v>123.96</v>
      </c>
      <c r="Q808" t="n">
        <v>596.61</v>
      </c>
      <c r="R808" t="n">
        <v>36.96</v>
      </c>
      <c r="S808" t="n">
        <v>26.8</v>
      </c>
      <c r="T808" t="n">
        <v>5086.85</v>
      </c>
      <c r="U808" t="n">
        <v>0.73</v>
      </c>
      <c r="V808" t="n">
        <v>0.9399999999999999</v>
      </c>
      <c r="W808" t="n">
        <v>0.13</v>
      </c>
      <c r="X808" t="n">
        <v>0.31</v>
      </c>
      <c r="Y808" t="n">
        <v>1</v>
      </c>
      <c r="Z808" t="n">
        <v>10</v>
      </c>
    </row>
    <row r="809">
      <c r="A809" t="n">
        <v>22</v>
      </c>
      <c r="B809" t="n">
        <v>130</v>
      </c>
      <c r="C809" t="inlineStr">
        <is>
          <t xml:space="preserve">CONCLUIDO	</t>
        </is>
      </c>
      <c r="D809" t="n">
        <v>8.561400000000001</v>
      </c>
      <c r="E809" t="n">
        <v>11.68</v>
      </c>
      <c r="F809" t="n">
        <v>8.140000000000001</v>
      </c>
      <c r="G809" t="n">
        <v>32.57</v>
      </c>
      <c r="H809" t="n">
        <v>0.44</v>
      </c>
      <c r="I809" t="n">
        <v>15</v>
      </c>
      <c r="J809" t="n">
        <v>262.96</v>
      </c>
      <c r="K809" t="n">
        <v>59.19</v>
      </c>
      <c r="L809" t="n">
        <v>6.5</v>
      </c>
      <c r="M809" t="n">
        <v>13</v>
      </c>
      <c r="N809" t="n">
        <v>67.26000000000001</v>
      </c>
      <c r="O809" t="n">
        <v>32665.66</v>
      </c>
      <c r="P809" t="n">
        <v>123.36</v>
      </c>
      <c r="Q809" t="n">
        <v>596.66</v>
      </c>
      <c r="R809" t="n">
        <v>36.31</v>
      </c>
      <c r="S809" t="n">
        <v>26.8</v>
      </c>
      <c r="T809" t="n">
        <v>4766.77</v>
      </c>
      <c r="U809" t="n">
        <v>0.74</v>
      </c>
      <c r="V809" t="n">
        <v>0.9399999999999999</v>
      </c>
      <c r="W809" t="n">
        <v>0.13</v>
      </c>
      <c r="X809" t="n">
        <v>0.29</v>
      </c>
      <c r="Y809" t="n">
        <v>1</v>
      </c>
      <c r="Z809" t="n">
        <v>10</v>
      </c>
    </row>
    <row r="810">
      <c r="A810" t="n">
        <v>23</v>
      </c>
      <c r="B810" t="n">
        <v>130</v>
      </c>
      <c r="C810" t="inlineStr">
        <is>
          <t xml:space="preserve">CONCLUIDO	</t>
        </is>
      </c>
      <c r="D810" t="n">
        <v>8.619</v>
      </c>
      <c r="E810" t="n">
        <v>11.6</v>
      </c>
      <c r="F810" t="n">
        <v>8.109999999999999</v>
      </c>
      <c r="G810" t="n">
        <v>34.77</v>
      </c>
      <c r="H810" t="n">
        <v>0.46</v>
      </c>
      <c r="I810" t="n">
        <v>14</v>
      </c>
      <c r="J810" t="n">
        <v>263.42</v>
      </c>
      <c r="K810" t="n">
        <v>59.19</v>
      </c>
      <c r="L810" t="n">
        <v>6.75</v>
      </c>
      <c r="M810" t="n">
        <v>12</v>
      </c>
      <c r="N810" t="n">
        <v>67.48</v>
      </c>
      <c r="O810" t="n">
        <v>32723.25</v>
      </c>
      <c r="P810" t="n">
        <v>122.25</v>
      </c>
      <c r="Q810" t="n">
        <v>596.61</v>
      </c>
      <c r="R810" t="n">
        <v>35.36</v>
      </c>
      <c r="S810" t="n">
        <v>26.8</v>
      </c>
      <c r="T810" t="n">
        <v>4297.75</v>
      </c>
      <c r="U810" t="n">
        <v>0.76</v>
      </c>
      <c r="V810" t="n">
        <v>0.95</v>
      </c>
      <c r="W810" t="n">
        <v>0.13</v>
      </c>
      <c r="X810" t="n">
        <v>0.26</v>
      </c>
      <c r="Y810" t="n">
        <v>1</v>
      </c>
      <c r="Z810" t="n">
        <v>10</v>
      </c>
    </row>
    <row r="811">
      <c r="A811" t="n">
        <v>24</v>
      </c>
      <c r="B811" t="n">
        <v>130</v>
      </c>
      <c r="C811" t="inlineStr">
        <is>
          <t xml:space="preserve">CONCLUIDO	</t>
        </is>
      </c>
      <c r="D811" t="n">
        <v>8.6157</v>
      </c>
      <c r="E811" t="n">
        <v>11.61</v>
      </c>
      <c r="F811" t="n">
        <v>8.119999999999999</v>
      </c>
      <c r="G811" t="n">
        <v>34.79</v>
      </c>
      <c r="H811" t="n">
        <v>0.47</v>
      </c>
      <c r="I811" t="n">
        <v>14</v>
      </c>
      <c r="J811" t="n">
        <v>263.89</v>
      </c>
      <c r="K811" t="n">
        <v>59.19</v>
      </c>
      <c r="L811" t="n">
        <v>7</v>
      </c>
      <c r="M811" t="n">
        <v>12</v>
      </c>
      <c r="N811" t="n">
        <v>67.7</v>
      </c>
      <c r="O811" t="n">
        <v>32780.92</v>
      </c>
      <c r="P811" t="n">
        <v>121.83</v>
      </c>
      <c r="Q811" t="n">
        <v>596.61</v>
      </c>
      <c r="R811" t="n">
        <v>35.54</v>
      </c>
      <c r="S811" t="n">
        <v>26.8</v>
      </c>
      <c r="T811" t="n">
        <v>4385.86</v>
      </c>
      <c r="U811" t="n">
        <v>0.75</v>
      </c>
      <c r="V811" t="n">
        <v>0.95</v>
      </c>
      <c r="W811" t="n">
        <v>0.13</v>
      </c>
      <c r="X811" t="n">
        <v>0.26</v>
      </c>
      <c r="Y811" t="n">
        <v>1</v>
      </c>
      <c r="Z811" t="n">
        <v>10</v>
      </c>
    </row>
    <row r="812">
      <c r="A812" t="n">
        <v>25</v>
      </c>
      <c r="B812" t="n">
        <v>130</v>
      </c>
      <c r="C812" t="inlineStr">
        <is>
          <t xml:space="preserve">CONCLUIDO	</t>
        </is>
      </c>
      <c r="D812" t="n">
        <v>8.674099999999999</v>
      </c>
      <c r="E812" t="n">
        <v>11.53</v>
      </c>
      <c r="F812" t="n">
        <v>8.09</v>
      </c>
      <c r="G812" t="n">
        <v>37.33</v>
      </c>
      <c r="H812" t="n">
        <v>0.49</v>
      </c>
      <c r="I812" t="n">
        <v>13</v>
      </c>
      <c r="J812" t="n">
        <v>264.36</v>
      </c>
      <c r="K812" t="n">
        <v>59.19</v>
      </c>
      <c r="L812" t="n">
        <v>7.25</v>
      </c>
      <c r="M812" t="n">
        <v>11</v>
      </c>
      <c r="N812" t="n">
        <v>67.92</v>
      </c>
      <c r="O812" t="n">
        <v>32838.68</v>
      </c>
      <c r="P812" t="n">
        <v>120.74</v>
      </c>
      <c r="Q812" t="n">
        <v>596.65</v>
      </c>
      <c r="R812" t="n">
        <v>34.54</v>
      </c>
      <c r="S812" t="n">
        <v>26.8</v>
      </c>
      <c r="T812" t="n">
        <v>3892.77</v>
      </c>
      <c r="U812" t="n">
        <v>0.78</v>
      </c>
      <c r="V812" t="n">
        <v>0.95</v>
      </c>
      <c r="W812" t="n">
        <v>0.13</v>
      </c>
      <c r="X812" t="n">
        <v>0.23</v>
      </c>
      <c r="Y812" t="n">
        <v>1</v>
      </c>
      <c r="Z812" t="n">
        <v>10</v>
      </c>
    </row>
    <row r="813">
      <c r="A813" t="n">
        <v>26</v>
      </c>
      <c r="B813" t="n">
        <v>130</v>
      </c>
      <c r="C813" t="inlineStr">
        <is>
          <t xml:space="preserve">CONCLUIDO	</t>
        </is>
      </c>
      <c r="D813" t="n">
        <v>8.6898</v>
      </c>
      <c r="E813" t="n">
        <v>11.51</v>
      </c>
      <c r="F813" t="n">
        <v>8.07</v>
      </c>
      <c r="G813" t="n">
        <v>37.23</v>
      </c>
      <c r="H813" t="n">
        <v>0.5</v>
      </c>
      <c r="I813" t="n">
        <v>13</v>
      </c>
      <c r="J813" t="n">
        <v>264.83</v>
      </c>
      <c r="K813" t="n">
        <v>59.19</v>
      </c>
      <c r="L813" t="n">
        <v>7.5</v>
      </c>
      <c r="M813" t="n">
        <v>11</v>
      </c>
      <c r="N813" t="n">
        <v>68.14</v>
      </c>
      <c r="O813" t="n">
        <v>32896.51</v>
      </c>
      <c r="P813" t="n">
        <v>120.54</v>
      </c>
      <c r="Q813" t="n">
        <v>596.61</v>
      </c>
      <c r="R813" t="n">
        <v>33.76</v>
      </c>
      <c r="S813" t="n">
        <v>26.8</v>
      </c>
      <c r="T813" t="n">
        <v>3502.21</v>
      </c>
      <c r="U813" t="n">
        <v>0.79</v>
      </c>
      <c r="V813" t="n">
        <v>0.95</v>
      </c>
      <c r="W813" t="n">
        <v>0.13</v>
      </c>
      <c r="X813" t="n">
        <v>0.21</v>
      </c>
      <c r="Y813" t="n">
        <v>1</v>
      </c>
      <c r="Z813" t="n">
        <v>10</v>
      </c>
    </row>
    <row r="814">
      <c r="A814" t="n">
        <v>27</v>
      </c>
      <c r="B814" t="n">
        <v>130</v>
      </c>
      <c r="C814" t="inlineStr">
        <is>
          <t xml:space="preserve">CONCLUIDO	</t>
        </is>
      </c>
      <c r="D814" t="n">
        <v>8.662800000000001</v>
      </c>
      <c r="E814" t="n">
        <v>11.54</v>
      </c>
      <c r="F814" t="n">
        <v>8.1</v>
      </c>
      <c r="G814" t="n">
        <v>37.4</v>
      </c>
      <c r="H814" t="n">
        <v>0.52</v>
      </c>
      <c r="I814" t="n">
        <v>13</v>
      </c>
      <c r="J814" t="n">
        <v>265.3</v>
      </c>
      <c r="K814" t="n">
        <v>59.19</v>
      </c>
      <c r="L814" t="n">
        <v>7.75</v>
      </c>
      <c r="M814" t="n">
        <v>11</v>
      </c>
      <c r="N814" t="n">
        <v>68.36</v>
      </c>
      <c r="O814" t="n">
        <v>32954.43</v>
      </c>
      <c r="P814" t="n">
        <v>120.31</v>
      </c>
      <c r="Q814" t="n">
        <v>596.65</v>
      </c>
      <c r="R814" t="n">
        <v>35.29</v>
      </c>
      <c r="S814" t="n">
        <v>26.8</v>
      </c>
      <c r="T814" t="n">
        <v>4269.27</v>
      </c>
      <c r="U814" t="n">
        <v>0.76</v>
      </c>
      <c r="V814" t="n">
        <v>0.95</v>
      </c>
      <c r="W814" t="n">
        <v>0.12</v>
      </c>
      <c r="X814" t="n">
        <v>0.25</v>
      </c>
      <c r="Y814" t="n">
        <v>1</v>
      </c>
      <c r="Z814" t="n">
        <v>10</v>
      </c>
    </row>
    <row r="815">
      <c r="A815" t="n">
        <v>28</v>
      </c>
      <c r="B815" t="n">
        <v>130</v>
      </c>
      <c r="C815" t="inlineStr">
        <is>
          <t xml:space="preserve">CONCLUIDO	</t>
        </is>
      </c>
      <c r="D815" t="n">
        <v>8.712300000000001</v>
      </c>
      <c r="E815" t="n">
        <v>11.48</v>
      </c>
      <c r="F815" t="n">
        <v>8.09</v>
      </c>
      <c r="G815" t="n">
        <v>40.43</v>
      </c>
      <c r="H815" t="n">
        <v>0.54</v>
      </c>
      <c r="I815" t="n">
        <v>12</v>
      </c>
      <c r="J815" t="n">
        <v>265.77</v>
      </c>
      <c r="K815" t="n">
        <v>59.19</v>
      </c>
      <c r="L815" t="n">
        <v>8</v>
      </c>
      <c r="M815" t="n">
        <v>10</v>
      </c>
      <c r="N815" t="n">
        <v>68.58</v>
      </c>
      <c r="O815" t="n">
        <v>33012.44</v>
      </c>
      <c r="P815" t="n">
        <v>119.85</v>
      </c>
      <c r="Q815" t="n">
        <v>596.66</v>
      </c>
      <c r="R815" t="n">
        <v>34.62</v>
      </c>
      <c r="S815" t="n">
        <v>26.8</v>
      </c>
      <c r="T815" t="n">
        <v>3937.1</v>
      </c>
      <c r="U815" t="n">
        <v>0.77</v>
      </c>
      <c r="V815" t="n">
        <v>0.95</v>
      </c>
      <c r="W815" t="n">
        <v>0.13</v>
      </c>
      <c r="X815" t="n">
        <v>0.23</v>
      </c>
      <c r="Y815" t="n">
        <v>1</v>
      </c>
      <c r="Z815" t="n">
        <v>10</v>
      </c>
    </row>
    <row r="816">
      <c r="A816" t="n">
        <v>29</v>
      </c>
      <c r="B816" t="n">
        <v>130</v>
      </c>
      <c r="C816" t="inlineStr">
        <is>
          <t xml:space="preserve">CONCLUIDO	</t>
        </is>
      </c>
      <c r="D816" t="n">
        <v>8.711</v>
      </c>
      <c r="E816" t="n">
        <v>11.48</v>
      </c>
      <c r="F816" t="n">
        <v>8.09</v>
      </c>
      <c r="G816" t="n">
        <v>40.44</v>
      </c>
      <c r="H816" t="n">
        <v>0.55</v>
      </c>
      <c r="I816" t="n">
        <v>12</v>
      </c>
      <c r="J816" t="n">
        <v>266.24</v>
      </c>
      <c r="K816" t="n">
        <v>59.19</v>
      </c>
      <c r="L816" t="n">
        <v>8.25</v>
      </c>
      <c r="M816" t="n">
        <v>10</v>
      </c>
      <c r="N816" t="n">
        <v>68.8</v>
      </c>
      <c r="O816" t="n">
        <v>33070.52</v>
      </c>
      <c r="P816" t="n">
        <v>119.32</v>
      </c>
      <c r="Q816" t="n">
        <v>596.63</v>
      </c>
      <c r="R816" t="n">
        <v>34.6</v>
      </c>
      <c r="S816" t="n">
        <v>26.8</v>
      </c>
      <c r="T816" t="n">
        <v>3926.54</v>
      </c>
      <c r="U816" t="n">
        <v>0.77</v>
      </c>
      <c r="V816" t="n">
        <v>0.95</v>
      </c>
      <c r="W816" t="n">
        <v>0.13</v>
      </c>
      <c r="X816" t="n">
        <v>0.23</v>
      </c>
      <c r="Y816" t="n">
        <v>1</v>
      </c>
      <c r="Z816" t="n">
        <v>10</v>
      </c>
    </row>
    <row r="817">
      <c r="A817" t="n">
        <v>30</v>
      </c>
      <c r="B817" t="n">
        <v>130</v>
      </c>
      <c r="C817" t="inlineStr">
        <is>
          <t xml:space="preserve">CONCLUIDO	</t>
        </is>
      </c>
      <c r="D817" t="n">
        <v>8.772399999999999</v>
      </c>
      <c r="E817" t="n">
        <v>11.4</v>
      </c>
      <c r="F817" t="n">
        <v>8.06</v>
      </c>
      <c r="G817" t="n">
        <v>43.95</v>
      </c>
      <c r="H817" t="n">
        <v>0.57</v>
      </c>
      <c r="I817" t="n">
        <v>11</v>
      </c>
      <c r="J817" t="n">
        <v>266.71</v>
      </c>
      <c r="K817" t="n">
        <v>59.19</v>
      </c>
      <c r="L817" t="n">
        <v>8.5</v>
      </c>
      <c r="M817" t="n">
        <v>9</v>
      </c>
      <c r="N817" t="n">
        <v>69.02</v>
      </c>
      <c r="O817" t="n">
        <v>33128.7</v>
      </c>
      <c r="P817" t="n">
        <v>118.08</v>
      </c>
      <c r="Q817" t="n">
        <v>596.61</v>
      </c>
      <c r="R817" t="n">
        <v>33.63</v>
      </c>
      <c r="S817" t="n">
        <v>26.8</v>
      </c>
      <c r="T817" t="n">
        <v>3448.2</v>
      </c>
      <c r="U817" t="n">
        <v>0.8</v>
      </c>
      <c r="V817" t="n">
        <v>0.95</v>
      </c>
      <c r="W817" t="n">
        <v>0.12</v>
      </c>
      <c r="X817" t="n">
        <v>0.2</v>
      </c>
      <c r="Y817" t="n">
        <v>1</v>
      </c>
      <c r="Z817" t="n">
        <v>10</v>
      </c>
    </row>
    <row r="818">
      <c r="A818" t="n">
        <v>31</v>
      </c>
      <c r="B818" t="n">
        <v>130</v>
      </c>
      <c r="C818" t="inlineStr">
        <is>
          <t xml:space="preserve">CONCLUIDO	</t>
        </is>
      </c>
      <c r="D818" t="n">
        <v>8.7659</v>
      </c>
      <c r="E818" t="n">
        <v>11.41</v>
      </c>
      <c r="F818" t="n">
        <v>8.06</v>
      </c>
      <c r="G818" t="n">
        <v>43.99</v>
      </c>
      <c r="H818" t="n">
        <v>0.58</v>
      </c>
      <c r="I818" t="n">
        <v>11</v>
      </c>
      <c r="J818" t="n">
        <v>267.18</v>
      </c>
      <c r="K818" t="n">
        <v>59.19</v>
      </c>
      <c r="L818" t="n">
        <v>8.75</v>
      </c>
      <c r="M818" t="n">
        <v>9</v>
      </c>
      <c r="N818" t="n">
        <v>69.23999999999999</v>
      </c>
      <c r="O818" t="n">
        <v>33186.95</v>
      </c>
      <c r="P818" t="n">
        <v>117.96</v>
      </c>
      <c r="Q818" t="n">
        <v>596.63</v>
      </c>
      <c r="R818" t="n">
        <v>33.91</v>
      </c>
      <c r="S818" t="n">
        <v>26.8</v>
      </c>
      <c r="T818" t="n">
        <v>3586.84</v>
      </c>
      <c r="U818" t="n">
        <v>0.79</v>
      </c>
      <c r="V818" t="n">
        <v>0.95</v>
      </c>
      <c r="W818" t="n">
        <v>0.13</v>
      </c>
      <c r="X818" t="n">
        <v>0.21</v>
      </c>
      <c r="Y818" t="n">
        <v>1</v>
      </c>
      <c r="Z818" t="n">
        <v>10</v>
      </c>
    </row>
    <row r="819">
      <c r="A819" t="n">
        <v>32</v>
      </c>
      <c r="B819" t="n">
        <v>130</v>
      </c>
      <c r="C819" t="inlineStr">
        <is>
          <t xml:space="preserve">CONCLUIDO	</t>
        </is>
      </c>
      <c r="D819" t="n">
        <v>8.769399999999999</v>
      </c>
      <c r="E819" t="n">
        <v>11.4</v>
      </c>
      <c r="F819" t="n">
        <v>8.06</v>
      </c>
      <c r="G819" t="n">
        <v>43.97</v>
      </c>
      <c r="H819" t="n">
        <v>0.6</v>
      </c>
      <c r="I819" t="n">
        <v>11</v>
      </c>
      <c r="J819" t="n">
        <v>267.66</v>
      </c>
      <c r="K819" t="n">
        <v>59.19</v>
      </c>
      <c r="L819" t="n">
        <v>9</v>
      </c>
      <c r="M819" t="n">
        <v>9</v>
      </c>
      <c r="N819" t="n">
        <v>69.45999999999999</v>
      </c>
      <c r="O819" t="n">
        <v>33245.29</v>
      </c>
      <c r="P819" t="n">
        <v>117.48</v>
      </c>
      <c r="Q819" t="n">
        <v>596.61</v>
      </c>
      <c r="R819" t="n">
        <v>33.7</v>
      </c>
      <c r="S819" t="n">
        <v>26.8</v>
      </c>
      <c r="T819" t="n">
        <v>3484.86</v>
      </c>
      <c r="U819" t="n">
        <v>0.8</v>
      </c>
      <c r="V819" t="n">
        <v>0.95</v>
      </c>
      <c r="W819" t="n">
        <v>0.13</v>
      </c>
      <c r="X819" t="n">
        <v>0.21</v>
      </c>
      <c r="Y819" t="n">
        <v>1</v>
      </c>
      <c r="Z819" t="n">
        <v>10</v>
      </c>
    </row>
    <row r="820">
      <c r="A820" t="n">
        <v>33</v>
      </c>
      <c r="B820" t="n">
        <v>130</v>
      </c>
      <c r="C820" t="inlineStr">
        <is>
          <t xml:space="preserve">CONCLUIDO	</t>
        </is>
      </c>
      <c r="D820" t="n">
        <v>8.83</v>
      </c>
      <c r="E820" t="n">
        <v>11.32</v>
      </c>
      <c r="F820" t="n">
        <v>8.029999999999999</v>
      </c>
      <c r="G820" t="n">
        <v>48.19</v>
      </c>
      <c r="H820" t="n">
        <v>0.61</v>
      </c>
      <c r="I820" t="n">
        <v>10</v>
      </c>
      <c r="J820" t="n">
        <v>268.13</v>
      </c>
      <c r="K820" t="n">
        <v>59.19</v>
      </c>
      <c r="L820" t="n">
        <v>9.25</v>
      </c>
      <c r="M820" t="n">
        <v>8</v>
      </c>
      <c r="N820" t="n">
        <v>69.69</v>
      </c>
      <c r="O820" t="n">
        <v>33303.72</v>
      </c>
      <c r="P820" t="n">
        <v>116.22</v>
      </c>
      <c r="Q820" t="n">
        <v>596.61</v>
      </c>
      <c r="R820" t="n">
        <v>32.79</v>
      </c>
      <c r="S820" t="n">
        <v>26.8</v>
      </c>
      <c r="T820" t="n">
        <v>3030.7</v>
      </c>
      <c r="U820" t="n">
        <v>0.82</v>
      </c>
      <c r="V820" t="n">
        <v>0.96</v>
      </c>
      <c r="W820" t="n">
        <v>0.12</v>
      </c>
      <c r="X820" t="n">
        <v>0.18</v>
      </c>
      <c r="Y820" t="n">
        <v>1</v>
      </c>
      <c r="Z820" t="n">
        <v>10</v>
      </c>
    </row>
    <row r="821">
      <c r="A821" t="n">
        <v>34</v>
      </c>
      <c r="B821" t="n">
        <v>130</v>
      </c>
      <c r="C821" t="inlineStr">
        <is>
          <t xml:space="preserve">CONCLUIDO	</t>
        </is>
      </c>
      <c r="D821" t="n">
        <v>8.8376</v>
      </c>
      <c r="E821" t="n">
        <v>11.32</v>
      </c>
      <c r="F821" t="n">
        <v>8.02</v>
      </c>
      <c r="G821" t="n">
        <v>48.13</v>
      </c>
      <c r="H821" t="n">
        <v>0.63</v>
      </c>
      <c r="I821" t="n">
        <v>10</v>
      </c>
      <c r="J821" t="n">
        <v>268.61</v>
      </c>
      <c r="K821" t="n">
        <v>59.19</v>
      </c>
      <c r="L821" t="n">
        <v>9.5</v>
      </c>
      <c r="M821" t="n">
        <v>8</v>
      </c>
      <c r="N821" t="n">
        <v>69.91</v>
      </c>
      <c r="O821" t="n">
        <v>33362.23</v>
      </c>
      <c r="P821" t="n">
        <v>115.8</v>
      </c>
      <c r="Q821" t="n">
        <v>596.61</v>
      </c>
      <c r="R821" t="n">
        <v>32.43</v>
      </c>
      <c r="S821" t="n">
        <v>26.8</v>
      </c>
      <c r="T821" t="n">
        <v>2853.1</v>
      </c>
      <c r="U821" t="n">
        <v>0.83</v>
      </c>
      <c r="V821" t="n">
        <v>0.96</v>
      </c>
      <c r="W821" t="n">
        <v>0.13</v>
      </c>
      <c r="X821" t="n">
        <v>0.17</v>
      </c>
      <c r="Y821" t="n">
        <v>1</v>
      </c>
      <c r="Z821" t="n">
        <v>10</v>
      </c>
    </row>
    <row r="822">
      <c r="A822" t="n">
        <v>35</v>
      </c>
      <c r="B822" t="n">
        <v>130</v>
      </c>
      <c r="C822" t="inlineStr">
        <is>
          <t xml:space="preserve">CONCLUIDO	</t>
        </is>
      </c>
      <c r="D822" t="n">
        <v>8.853300000000001</v>
      </c>
      <c r="E822" t="n">
        <v>11.3</v>
      </c>
      <c r="F822" t="n">
        <v>8</v>
      </c>
      <c r="G822" t="n">
        <v>48.01</v>
      </c>
      <c r="H822" t="n">
        <v>0.64</v>
      </c>
      <c r="I822" t="n">
        <v>10</v>
      </c>
      <c r="J822" t="n">
        <v>269.08</v>
      </c>
      <c r="K822" t="n">
        <v>59.19</v>
      </c>
      <c r="L822" t="n">
        <v>9.75</v>
      </c>
      <c r="M822" t="n">
        <v>8</v>
      </c>
      <c r="N822" t="n">
        <v>70.14</v>
      </c>
      <c r="O822" t="n">
        <v>33420.83</v>
      </c>
      <c r="P822" t="n">
        <v>114.87</v>
      </c>
      <c r="Q822" t="n">
        <v>596.72</v>
      </c>
      <c r="R822" t="n">
        <v>31.85</v>
      </c>
      <c r="S822" t="n">
        <v>26.8</v>
      </c>
      <c r="T822" t="n">
        <v>2560.54</v>
      </c>
      <c r="U822" t="n">
        <v>0.84</v>
      </c>
      <c r="V822" t="n">
        <v>0.96</v>
      </c>
      <c r="W822" t="n">
        <v>0.12</v>
      </c>
      <c r="X822" t="n">
        <v>0.15</v>
      </c>
      <c r="Y822" t="n">
        <v>1</v>
      </c>
      <c r="Z822" t="n">
        <v>10</v>
      </c>
    </row>
    <row r="823">
      <c r="A823" t="n">
        <v>36</v>
      </c>
      <c r="B823" t="n">
        <v>130</v>
      </c>
      <c r="C823" t="inlineStr">
        <is>
          <t xml:space="preserve">CONCLUIDO	</t>
        </is>
      </c>
      <c r="D823" t="n">
        <v>8.8095</v>
      </c>
      <c r="E823" t="n">
        <v>11.35</v>
      </c>
      <c r="F823" t="n">
        <v>8.06</v>
      </c>
      <c r="G823" t="n">
        <v>48.34</v>
      </c>
      <c r="H823" t="n">
        <v>0.66</v>
      </c>
      <c r="I823" t="n">
        <v>10</v>
      </c>
      <c r="J823" t="n">
        <v>269.56</v>
      </c>
      <c r="K823" t="n">
        <v>59.19</v>
      </c>
      <c r="L823" t="n">
        <v>10</v>
      </c>
      <c r="M823" t="n">
        <v>8</v>
      </c>
      <c r="N823" t="n">
        <v>70.36</v>
      </c>
      <c r="O823" t="n">
        <v>33479.51</v>
      </c>
      <c r="P823" t="n">
        <v>115.21</v>
      </c>
      <c r="Q823" t="n">
        <v>596.61</v>
      </c>
      <c r="R823" t="n">
        <v>33.76</v>
      </c>
      <c r="S823" t="n">
        <v>26.8</v>
      </c>
      <c r="T823" t="n">
        <v>3516.42</v>
      </c>
      <c r="U823" t="n">
        <v>0.79</v>
      </c>
      <c r="V823" t="n">
        <v>0.95</v>
      </c>
      <c r="W823" t="n">
        <v>0.12</v>
      </c>
      <c r="X823" t="n">
        <v>0.2</v>
      </c>
      <c r="Y823" t="n">
        <v>1</v>
      </c>
      <c r="Z823" t="n">
        <v>10</v>
      </c>
    </row>
    <row r="824">
      <c r="A824" t="n">
        <v>37</v>
      </c>
      <c r="B824" t="n">
        <v>130</v>
      </c>
      <c r="C824" t="inlineStr">
        <is>
          <t xml:space="preserve">CONCLUIDO	</t>
        </is>
      </c>
      <c r="D824" t="n">
        <v>8.8766</v>
      </c>
      <c r="E824" t="n">
        <v>11.27</v>
      </c>
      <c r="F824" t="n">
        <v>8.02</v>
      </c>
      <c r="G824" t="n">
        <v>53.47</v>
      </c>
      <c r="H824" t="n">
        <v>0.68</v>
      </c>
      <c r="I824" t="n">
        <v>9</v>
      </c>
      <c r="J824" t="n">
        <v>270.03</v>
      </c>
      <c r="K824" t="n">
        <v>59.19</v>
      </c>
      <c r="L824" t="n">
        <v>10.25</v>
      </c>
      <c r="M824" t="n">
        <v>7</v>
      </c>
      <c r="N824" t="n">
        <v>70.59</v>
      </c>
      <c r="O824" t="n">
        <v>33538.28</v>
      </c>
      <c r="P824" t="n">
        <v>114.09</v>
      </c>
      <c r="Q824" t="n">
        <v>596.61</v>
      </c>
      <c r="R824" t="n">
        <v>32.5</v>
      </c>
      <c r="S824" t="n">
        <v>26.8</v>
      </c>
      <c r="T824" t="n">
        <v>2892.16</v>
      </c>
      <c r="U824" t="n">
        <v>0.82</v>
      </c>
      <c r="V824" t="n">
        <v>0.96</v>
      </c>
      <c r="W824" t="n">
        <v>0.12</v>
      </c>
      <c r="X824" t="n">
        <v>0.17</v>
      </c>
      <c r="Y824" t="n">
        <v>1</v>
      </c>
      <c r="Z824" t="n">
        <v>10</v>
      </c>
    </row>
    <row r="825">
      <c r="A825" t="n">
        <v>38</v>
      </c>
      <c r="B825" t="n">
        <v>130</v>
      </c>
      <c r="C825" t="inlineStr">
        <is>
          <t xml:space="preserve">CONCLUIDO	</t>
        </is>
      </c>
      <c r="D825" t="n">
        <v>8.8797</v>
      </c>
      <c r="E825" t="n">
        <v>11.26</v>
      </c>
      <c r="F825" t="n">
        <v>8.02</v>
      </c>
      <c r="G825" t="n">
        <v>53.44</v>
      </c>
      <c r="H825" t="n">
        <v>0.6899999999999999</v>
      </c>
      <c r="I825" t="n">
        <v>9</v>
      </c>
      <c r="J825" t="n">
        <v>270.51</v>
      </c>
      <c r="K825" t="n">
        <v>59.19</v>
      </c>
      <c r="L825" t="n">
        <v>10.5</v>
      </c>
      <c r="M825" t="n">
        <v>7</v>
      </c>
      <c r="N825" t="n">
        <v>70.81999999999999</v>
      </c>
      <c r="O825" t="n">
        <v>33597.14</v>
      </c>
      <c r="P825" t="n">
        <v>114.11</v>
      </c>
      <c r="Q825" t="n">
        <v>596.61</v>
      </c>
      <c r="R825" t="n">
        <v>32.44</v>
      </c>
      <c r="S825" t="n">
        <v>26.8</v>
      </c>
      <c r="T825" t="n">
        <v>2861.55</v>
      </c>
      <c r="U825" t="n">
        <v>0.83</v>
      </c>
      <c r="V825" t="n">
        <v>0.96</v>
      </c>
      <c r="W825" t="n">
        <v>0.12</v>
      </c>
      <c r="X825" t="n">
        <v>0.16</v>
      </c>
      <c r="Y825" t="n">
        <v>1</v>
      </c>
      <c r="Z825" t="n">
        <v>10</v>
      </c>
    </row>
    <row r="826">
      <c r="A826" t="n">
        <v>39</v>
      </c>
      <c r="B826" t="n">
        <v>130</v>
      </c>
      <c r="C826" t="inlineStr">
        <is>
          <t xml:space="preserve">CONCLUIDO	</t>
        </is>
      </c>
      <c r="D826" t="n">
        <v>8.873799999999999</v>
      </c>
      <c r="E826" t="n">
        <v>11.27</v>
      </c>
      <c r="F826" t="n">
        <v>8.02</v>
      </c>
      <c r="G826" t="n">
        <v>53.49</v>
      </c>
      <c r="H826" t="n">
        <v>0.71</v>
      </c>
      <c r="I826" t="n">
        <v>9</v>
      </c>
      <c r="J826" t="n">
        <v>270.99</v>
      </c>
      <c r="K826" t="n">
        <v>59.19</v>
      </c>
      <c r="L826" t="n">
        <v>10.75</v>
      </c>
      <c r="M826" t="n">
        <v>7</v>
      </c>
      <c r="N826" t="n">
        <v>71.04000000000001</v>
      </c>
      <c r="O826" t="n">
        <v>33656.08</v>
      </c>
      <c r="P826" t="n">
        <v>113.63</v>
      </c>
      <c r="Q826" t="n">
        <v>596.65</v>
      </c>
      <c r="R826" t="n">
        <v>32.65</v>
      </c>
      <c r="S826" t="n">
        <v>26.8</v>
      </c>
      <c r="T826" t="n">
        <v>2970.47</v>
      </c>
      <c r="U826" t="n">
        <v>0.82</v>
      </c>
      <c r="V826" t="n">
        <v>0.96</v>
      </c>
      <c r="W826" t="n">
        <v>0.12</v>
      </c>
      <c r="X826" t="n">
        <v>0.17</v>
      </c>
      <c r="Y826" t="n">
        <v>1</v>
      </c>
      <c r="Z826" t="n">
        <v>10</v>
      </c>
    </row>
    <row r="827">
      <c r="A827" t="n">
        <v>40</v>
      </c>
      <c r="B827" t="n">
        <v>130</v>
      </c>
      <c r="C827" t="inlineStr">
        <is>
          <t xml:space="preserve">CONCLUIDO	</t>
        </is>
      </c>
      <c r="D827" t="n">
        <v>8.881</v>
      </c>
      <c r="E827" t="n">
        <v>11.26</v>
      </c>
      <c r="F827" t="n">
        <v>8.02</v>
      </c>
      <c r="G827" t="n">
        <v>53.43</v>
      </c>
      <c r="H827" t="n">
        <v>0.72</v>
      </c>
      <c r="I827" t="n">
        <v>9</v>
      </c>
      <c r="J827" t="n">
        <v>271.47</v>
      </c>
      <c r="K827" t="n">
        <v>59.19</v>
      </c>
      <c r="L827" t="n">
        <v>11</v>
      </c>
      <c r="M827" t="n">
        <v>7</v>
      </c>
      <c r="N827" t="n">
        <v>71.27</v>
      </c>
      <c r="O827" t="n">
        <v>33715.11</v>
      </c>
      <c r="P827" t="n">
        <v>113.18</v>
      </c>
      <c r="Q827" t="n">
        <v>596.63</v>
      </c>
      <c r="R827" t="n">
        <v>32.37</v>
      </c>
      <c r="S827" t="n">
        <v>26.8</v>
      </c>
      <c r="T827" t="n">
        <v>2825.51</v>
      </c>
      <c r="U827" t="n">
        <v>0.83</v>
      </c>
      <c r="V827" t="n">
        <v>0.96</v>
      </c>
      <c r="W827" t="n">
        <v>0.12</v>
      </c>
      <c r="X827" t="n">
        <v>0.16</v>
      </c>
      <c r="Y827" t="n">
        <v>1</v>
      </c>
      <c r="Z827" t="n">
        <v>10</v>
      </c>
    </row>
    <row r="828">
      <c r="A828" t="n">
        <v>41</v>
      </c>
      <c r="B828" t="n">
        <v>130</v>
      </c>
      <c r="C828" t="inlineStr">
        <is>
          <t xml:space="preserve">CONCLUIDO	</t>
        </is>
      </c>
      <c r="D828" t="n">
        <v>8.8795</v>
      </c>
      <c r="E828" t="n">
        <v>11.26</v>
      </c>
      <c r="F828" t="n">
        <v>8.02</v>
      </c>
      <c r="G828" t="n">
        <v>53.45</v>
      </c>
      <c r="H828" t="n">
        <v>0.74</v>
      </c>
      <c r="I828" t="n">
        <v>9</v>
      </c>
      <c r="J828" t="n">
        <v>271.95</v>
      </c>
      <c r="K828" t="n">
        <v>59.19</v>
      </c>
      <c r="L828" t="n">
        <v>11.25</v>
      </c>
      <c r="M828" t="n">
        <v>7</v>
      </c>
      <c r="N828" t="n">
        <v>71.5</v>
      </c>
      <c r="O828" t="n">
        <v>33774.23</v>
      </c>
      <c r="P828" t="n">
        <v>111.99</v>
      </c>
      <c r="Q828" t="n">
        <v>596.66</v>
      </c>
      <c r="R828" t="n">
        <v>32.32</v>
      </c>
      <c r="S828" t="n">
        <v>26.8</v>
      </c>
      <c r="T828" t="n">
        <v>2804.45</v>
      </c>
      <c r="U828" t="n">
        <v>0.83</v>
      </c>
      <c r="V828" t="n">
        <v>0.96</v>
      </c>
      <c r="W828" t="n">
        <v>0.12</v>
      </c>
      <c r="X828" t="n">
        <v>0.16</v>
      </c>
      <c r="Y828" t="n">
        <v>1</v>
      </c>
      <c r="Z828" t="n">
        <v>10</v>
      </c>
    </row>
    <row r="829">
      <c r="A829" t="n">
        <v>42</v>
      </c>
      <c r="B829" t="n">
        <v>130</v>
      </c>
      <c r="C829" t="inlineStr">
        <is>
          <t xml:space="preserve">CONCLUIDO	</t>
        </is>
      </c>
      <c r="D829" t="n">
        <v>8.9359</v>
      </c>
      <c r="E829" t="n">
        <v>11.19</v>
      </c>
      <c r="F829" t="n">
        <v>7.99</v>
      </c>
      <c r="G829" t="n">
        <v>59.96</v>
      </c>
      <c r="H829" t="n">
        <v>0.75</v>
      </c>
      <c r="I829" t="n">
        <v>8</v>
      </c>
      <c r="J829" t="n">
        <v>272.43</v>
      </c>
      <c r="K829" t="n">
        <v>59.19</v>
      </c>
      <c r="L829" t="n">
        <v>11.5</v>
      </c>
      <c r="M829" t="n">
        <v>6</v>
      </c>
      <c r="N829" t="n">
        <v>71.73</v>
      </c>
      <c r="O829" t="n">
        <v>33833.57</v>
      </c>
      <c r="P829" t="n">
        <v>111.07</v>
      </c>
      <c r="Q829" t="n">
        <v>596.63</v>
      </c>
      <c r="R829" t="n">
        <v>31.64</v>
      </c>
      <c r="S829" t="n">
        <v>26.8</v>
      </c>
      <c r="T829" t="n">
        <v>2468.92</v>
      </c>
      <c r="U829" t="n">
        <v>0.85</v>
      </c>
      <c r="V829" t="n">
        <v>0.96</v>
      </c>
      <c r="W829" t="n">
        <v>0.12</v>
      </c>
      <c r="X829" t="n">
        <v>0.14</v>
      </c>
      <c r="Y829" t="n">
        <v>1</v>
      </c>
      <c r="Z829" t="n">
        <v>10</v>
      </c>
    </row>
    <row r="830">
      <c r="A830" t="n">
        <v>43</v>
      </c>
      <c r="B830" t="n">
        <v>130</v>
      </c>
      <c r="C830" t="inlineStr">
        <is>
          <t xml:space="preserve">CONCLUIDO	</t>
        </is>
      </c>
      <c r="D830" t="n">
        <v>8.9588</v>
      </c>
      <c r="E830" t="n">
        <v>11.16</v>
      </c>
      <c r="F830" t="n">
        <v>7.97</v>
      </c>
      <c r="G830" t="n">
        <v>59.75</v>
      </c>
      <c r="H830" t="n">
        <v>0.77</v>
      </c>
      <c r="I830" t="n">
        <v>8</v>
      </c>
      <c r="J830" t="n">
        <v>272.91</v>
      </c>
      <c r="K830" t="n">
        <v>59.19</v>
      </c>
      <c r="L830" t="n">
        <v>11.75</v>
      </c>
      <c r="M830" t="n">
        <v>6</v>
      </c>
      <c r="N830" t="n">
        <v>71.95999999999999</v>
      </c>
      <c r="O830" t="n">
        <v>33892.87</v>
      </c>
      <c r="P830" t="n">
        <v>110.69</v>
      </c>
      <c r="Q830" t="n">
        <v>596.63</v>
      </c>
      <c r="R830" t="n">
        <v>30.77</v>
      </c>
      <c r="S830" t="n">
        <v>26.8</v>
      </c>
      <c r="T830" t="n">
        <v>2032.56</v>
      </c>
      <c r="U830" t="n">
        <v>0.87</v>
      </c>
      <c r="V830" t="n">
        <v>0.96</v>
      </c>
      <c r="W830" t="n">
        <v>0.12</v>
      </c>
      <c r="X830" t="n">
        <v>0.11</v>
      </c>
      <c r="Y830" t="n">
        <v>1</v>
      </c>
      <c r="Z830" t="n">
        <v>10</v>
      </c>
    </row>
    <row r="831">
      <c r="A831" t="n">
        <v>44</v>
      </c>
      <c r="B831" t="n">
        <v>130</v>
      </c>
      <c r="C831" t="inlineStr">
        <is>
          <t xml:space="preserve">CONCLUIDO	</t>
        </is>
      </c>
      <c r="D831" t="n">
        <v>8.927899999999999</v>
      </c>
      <c r="E831" t="n">
        <v>11.2</v>
      </c>
      <c r="F831" t="n">
        <v>8</v>
      </c>
      <c r="G831" t="n">
        <v>60.04</v>
      </c>
      <c r="H831" t="n">
        <v>0.78</v>
      </c>
      <c r="I831" t="n">
        <v>8</v>
      </c>
      <c r="J831" t="n">
        <v>273.39</v>
      </c>
      <c r="K831" t="n">
        <v>59.19</v>
      </c>
      <c r="L831" t="n">
        <v>12</v>
      </c>
      <c r="M831" t="n">
        <v>6</v>
      </c>
      <c r="N831" t="n">
        <v>72.2</v>
      </c>
      <c r="O831" t="n">
        <v>33952.26</v>
      </c>
      <c r="P831" t="n">
        <v>110.89</v>
      </c>
      <c r="Q831" t="n">
        <v>596.62</v>
      </c>
      <c r="R831" t="n">
        <v>32.12</v>
      </c>
      <c r="S831" t="n">
        <v>26.8</v>
      </c>
      <c r="T831" t="n">
        <v>2705.73</v>
      </c>
      <c r="U831" t="n">
        <v>0.83</v>
      </c>
      <c r="V831" t="n">
        <v>0.96</v>
      </c>
      <c r="W831" t="n">
        <v>0.12</v>
      </c>
      <c r="X831" t="n">
        <v>0.15</v>
      </c>
      <c r="Y831" t="n">
        <v>1</v>
      </c>
      <c r="Z831" t="n">
        <v>10</v>
      </c>
    </row>
    <row r="832">
      <c r="A832" t="n">
        <v>45</v>
      </c>
      <c r="B832" t="n">
        <v>130</v>
      </c>
      <c r="C832" t="inlineStr">
        <is>
          <t xml:space="preserve">CONCLUIDO	</t>
        </is>
      </c>
      <c r="D832" t="n">
        <v>8.9277</v>
      </c>
      <c r="E832" t="n">
        <v>11.2</v>
      </c>
      <c r="F832" t="n">
        <v>8.01</v>
      </c>
      <c r="G832" t="n">
        <v>60.04</v>
      </c>
      <c r="H832" t="n">
        <v>0.8</v>
      </c>
      <c r="I832" t="n">
        <v>8</v>
      </c>
      <c r="J832" t="n">
        <v>273.87</v>
      </c>
      <c r="K832" t="n">
        <v>59.19</v>
      </c>
      <c r="L832" t="n">
        <v>12.25</v>
      </c>
      <c r="M832" t="n">
        <v>6</v>
      </c>
      <c r="N832" t="n">
        <v>72.43000000000001</v>
      </c>
      <c r="O832" t="n">
        <v>34011.74</v>
      </c>
      <c r="P832" t="n">
        <v>110.63</v>
      </c>
      <c r="Q832" t="n">
        <v>596.61</v>
      </c>
      <c r="R832" t="n">
        <v>32.04</v>
      </c>
      <c r="S832" t="n">
        <v>26.8</v>
      </c>
      <c r="T832" t="n">
        <v>2668.93</v>
      </c>
      <c r="U832" t="n">
        <v>0.84</v>
      </c>
      <c r="V832" t="n">
        <v>0.96</v>
      </c>
      <c r="W832" t="n">
        <v>0.12</v>
      </c>
      <c r="X832" t="n">
        <v>0.15</v>
      </c>
      <c r="Y832" t="n">
        <v>1</v>
      </c>
      <c r="Z832" t="n">
        <v>10</v>
      </c>
    </row>
    <row r="833">
      <c r="A833" t="n">
        <v>46</v>
      </c>
      <c r="B833" t="n">
        <v>130</v>
      </c>
      <c r="C833" t="inlineStr">
        <is>
          <t xml:space="preserve">CONCLUIDO	</t>
        </is>
      </c>
      <c r="D833" t="n">
        <v>8.931900000000001</v>
      </c>
      <c r="E833" t="n">
        <v>11.2</v>
      </c>
      <c r="F833" t="n">
        <v>8</v>
      </c>
      <c r="G833" t="n">
        <v>60</v>
      </c>
      <c r="H833" t="n">
        <v>0.8100000000000001</v>
      </c>
      <c r="I833" t="n">
        <v>8</v>
      </c>
      <c r="J833" t="n">
        <v>274.35</v>
      </c>
      <c r="K833" t="n">
        <v>59.19</v>
      </c>
      <c r="L833" t="n">
        <v>12.5</v>
      </c>
      <c r="M833" t="n">
        <v>6</v>
      </c>
      <c r="N833" t="n">
        <v>72.66</v>
      </c>
      <c r="O833" t="n">
        <v>34071.31</v>
      </c>
      <c r="P833" t="n">
        <v>109.61</v>
      </c>
      <c r="Q833" t="n">
        <v>596.61</v>
      </c>
      <c r="R833" t="n">
        <v>31.87</v>
      </c>
      <c r="S833" t="n">
        <v>26.8</v>
      </c>
      <c r="T833" t="n">
        <v>2581.64</v>
      </c>
      <c r="U833" t="n">
        <v>0.84</v>
      </c>
      <c r="V833" t="n">
        <v>0.96</v>
      </c>
      <c r="W833" t="n">
        <v>0.12</v>
      </c>
      <c r="X833" t="n">
        <v>0.15</v>
      </c>
      <c r="Y833" t="n">
        <v>1</v>
      </c>
      <c r="Z833" t="n">
        <v>10</v>
      </c>
    </row>
    <row r="834">
      <c r="A834" t="n">
        <v>47</v>
      </c>
      <c r="B834" t="n">
        <v>130</v>
      </c>
      <c r="C834" t="inlineStr">
        <is>
          <t xml:space="preserve">CONCLUIDO	</t>
        </is>
      </c>
      <c r="D834" t="n">
        <v>8.9323</v>
      </c>
      <c r="E834" t="n">
        <v>11.2</v>
      </c>
      <c r="F834" t="n">
        <v>8</v>
      </c>
      <c r="G834" t="n">
        <v>59.99</v>
      </c>
      <c r="H834" t="n">
        <v>0.83</v>
      </c>
      <c r="I834" t="n">
        <v>8</v>
      </c>
      <c r="J834" t="n">
        <v>274.84</v>
      </c>
      <c r="K834" t="n">
        <v>59.19</v>
      </c>
      <c r="L834" t="n">
        <v>12.75</v>
      </c>
      <c r="M834" t="n">
        <v>6</v>
      </c>
      <c r="N834" t="n">
        <v>72.89</v>
      </c>
      <c r="O834" t="n">
        <v>34130.98</v>
      </c>
      <c r="P834" t="n">
        <v>108.81</v>
      </c>
      <c r="Q834" t="n">
        <v>596.61</v>
      </c>
      <c r="R834" t="n">
        <v>31.84</v>
      </c>
      <c r="S834" t="n">
        <v>26.8</v>
      </c>
      <c r="T834" t="n">
        <v>2570.35</v>
      </c>
      <c r="U834" t="n">
        <v>0.84</v>
      </c>
      <c r="V834" t="n">
        <v>0.96</v>
      </c>
      <c r="W834" t="n">
        <v>0.12</v>
      </c>
      <c r="X834" t="n">
        <v>0.15</v>
      </c>
      <c r="Y834" t="n">
        <v>1</v>
      </c>
      <c r="Z834" t="n">
        <v>10</v>
      </c>
    </row>
    <row r="835">
      <c r="A835" t="n">
        <v>48</v>
      </c>
      <c r="B835" t="n">
        <v>130</v>
      </c>
      <c r="C835" t="inlineStr">
        <is>
          <t xml:space="preserve">CONCLUIDO	</t>
        </is>
      </c>
      <c r="D835" t="n">
        <v>8.9915</v>
      </c>
      <c r="E835" t="n">
        <v>11.12</v>
      </c>
      <c r="F835" t="n">
        <v>7.97</v>
      </c>
      <c r="G835" t="n">
        <v>68.34999999999999</v>
      </c>
      <c r="H835" t="n">
        <v>0.84</v>
      </c>
      <c r="I835" t="n">
        <v>7</v>
      </c>
      <c r="J835" t="n">
        <v>275.32</v>
      </c>
      <c r="K835" t="n">
        <v>59.19</v>
      </c>
      <c r="L835" t="n">
        <v>13</v>
      </c>
      <c r="M835" t="n">
        <v>5</v>
      </c>
      <c r="N835" t="n">
        <v>73.13</v>
      </c>
      <c r="O835" t="n">
        <v>34190.73</v>
      </c>
      <c r="P835" t="n">
        <v>108</v>
      </c>
      <c r="Q835" t="n">
        <v>596.64</v>
      </c>
      <c r="R835" t="n">
        <v>31.08</v>
      </c>
      <c r="S835" t="n">
        <v>26.8</v>
      </c>
      <c r="T835" t="n">
        <v>2192.33</v>
      </c>
      <c r="U835" t="n">
        <v>0.86</v>
      </c>
      <c r="V835" t="n">
        <v>0.96</v>
      </c>
      <c r="W835" t="n">
        <v>0.12</v>
      </c>
      <c r="X835" t="n">
        <v>0.12</v>
      </c>
      <c r="Y835" t="n">
        <v>1</v>
      </c>
      <c r="Z835" t="n">
        <v>10</v>
      </c>
    </row>
    <row r="836">
      <c r="A836" t="n">
        <v>49</v>
      </c>
      <c r="B836" t="n">
        <v>130</v>
      </c>
      <c r="C836" t="inlineStr">
        <is>
          <t xml:space="preserve">CONCLUIDO	</t>
        </is>
      </c>
      <c r="D836" t="n">
        <v>8.996</v>
      </c>
      <c r="E836" t="n">
        <v>11.12</v>
      </c>
      <c r="F836" t="n">
        <v>7.97</v>
      </c>
      <c r="G836" t="n">
        <v>68.3</v>
      </c>
      <c r="H836" t="n">
        <v>0.86</v>
      </c>
      <c r="I836" t="n">
        <v>7</v>
      </c>
      <c r="J836" t="n">
        <v>275.81</v>
      </c>
      <c r="K836" t="n">
        <v>59.19</v>
      </c>
      <c r="L836" t="n">
        <v>13.25</v>
      </c>
      <c r="M836" t="n">
        <v>5</v>
      </c>
      <c r="N836" t="n">
        <v>73.36</v>
      </c>
      <c r="O836" t="n">
        <v>34250.57</v>
      </c>
      <c r="P836" t="n">
        <v>107.93</v>
      </c>
      <c r="Q836" t="n">
        <v>596.61</v>
      </c>
      <c r="R836" t="n">
        <v>30.87</v>
      </c>
      <c r="S836" t="n">
        <v>26.8</v>
      </c>
      <c r="T836" t="n">
        <v>2090.44</v>
      </c>
      <c r="U836" t="n">
        <v>0.87</v>
      </c>
      <c r="V836" t="n">
        <v>0.96</v>
      </c>
      <c r="W836" t="n">
        <v>0.12</v>
      </c>
      <c r="X836" t="n">
        <v>0.12</v>
      </c>
      <c r="Y836" t="n">
        <v>1</v>
      </c>
      <c r="Z836" t="n">
        <v>10</v>
      </c>
    </row>
    <row r="837">
      <c r="A837" t="n">
        <v>50</v>
      </c>
      <c r="B837" t="n">
        <v>130</v>
      </c>
      <c r="C837" t="inlineStr">
        <is>
          <t xml:space="preserve">CONCLUIDO	</t>
        </is>
      </c>
      <c r="D837" t="n">
        <v>9.013999999999999</v>
      </c>
      <c r="E837" t="n">
        <v>11.09</v>
      </c>
      <c r="F837" t="n">
        <v>7.95</v>
      </c>
      <c r="G837" t="n">
        <v>68.11</v>
      </c>
      <c r="H837" t="n">
        <v>0.87</v>
      </c>
      <c r="I837" t="n">
        <v>7</v>
      </c>
      <c r="J837" t="n">
        <v>276.29</v>
      </c>
      <c r="K837" t="n">
        <v>59.19</v>
      </c>
      <c r="L837" t="n">
        <v>13.5</v>
      </c>
      <c r="M837" t="n">
        <v>5</v>
      </c>
      <c r="N837" t="n">
        <v>73.59999999999999</v>
      </c>
      <c r="O837" t="n">
        <v>34310.51</v>
      </c>
      <c r="P837" t="n">
        <v>106.81</v>
      </c>
      <c r="Q837" t="n">
        <v>596.62</v>
      </c>
      <c r="R837" t="n">
        <v>30.13</v>
      </c>
      <c r="S837" t="n">
        <v>26.8</v>
      </c>
      <c r="T837" t="n">
        <v>1716.47</v>
      </c>
      <c r="U837" t="n">
        <v>0.89</v>
      </c>
      <c r="V837" t="n">
        <v>0.97</v>
      </c>
      <c r="W837" t="n">
        <v>0.12</v>
      </c>
      <c r="X837" t="n">
        <v>0.09</v>
      </c>
      <c r="Y837" t="n">
        <v>1</v>
      </c>
      <c r="Z837" t="n">
        <v>10</v>
      </c>
    </row>
    <row r="838">
      <c r="A838" t="n">
        <v>51</v>
      </c>
      <c r="B838" t="n">
        <v>130</v>
      </c>
      <c r="C838" t="inlineStr">
        <is>
          <t xml:space="preserve">CONCLUIDO	</t>
        </is>
      </c>
      <c r="D838" t="n">
        <v>8.989000000000001</v>
      </c>
      <c r="E838" t="n">
        <v>11.12</v>
      </c>
      <c r="F838" t="n">
        <v>7.98</v>
      </c>
      <c r="G838" t="n">
        <v>68.38</v>
      </c>
      <c r="H838" t="n">
        <v>0.88</v>
      </c>
      <c r="I838" t="n">
        <v>7</v>
      </c>
      <c r="J838" t="n">
        <v>276.78</v>
      </c>
      <c r="K838" t="n">
        <v>59.19</v>
      </c>
      <c r="L838" t="n">
        <v>13.75</v>
      </c>
      <c r="M838" t="n">
        <v>5</v>
      </c>
      <c r="N838" t="n">
        <v>73.84</v>
      </c>
      <c r="O838" t="n">
        <v>34370.54</v>
      </c>
      <c r="P838" t="n">
        <v>106.56</v>
      </c>
      <c r="Q838" t="n">
        <v>596.63</v>
      </c>
      <c r="R838" t="n">
        <v>31.2</v>
      </c>
      <c r="S838" t="n">
        <v>26.8</v>
      </c>
      <c r="T838" t="n">
        <v>2253.88</v>
      </c>
      <c r="U838" t="n">
        <v>0.86</v>
      </c>
      <c r="V838" t="n">
        <v>0.96</v>
      </c>
      <c r="W838" t="n">
        <v>0.12</v>
      </c>
      <c r="X838" t="n">
        <v>0.12</v>
      </c>
      <c r="Y838" t="n">
        <v>1</v>
      </c>
      <c r="Z838" t="n">
        <v>10</v>
      </c>
    </row>
    <row r="839">
      <c r="A839" t="n">
        <v>52</v>
      </c>
      <c r="B839" t="n">
        <v>130</v>
      </c>
      <c r="C839" t="inlineStr">
        <is>
          <t xml:space="preserve">CONCLUIDO	</t>
        </is>
      </c>
      <c r="D839" t="n">
        <v>8.985799999999999</v>
      </c>
      <c r="E839" t="n">
        <v>11.13</v>
      </c>
      <c r="F839" t="n">
        <v>7.98</v>
      </c>
      <c r="G839" t="n">
        <v>68.41</v>
      </c>
      <c r="H839" t="n">
        <v>0.9</v>
      </c>
      <c r="I839" t="n">
        <v>7</v>
      </c>
      <c r="J839" t="n">
        <v>277.27</v>
      </c>
      <c r="K839" t="n">
        <v>59.19</v>
      </c>
      <c r="L839" t="n">
        <v>14</v>
      </c>
      <c r="M839" t="n">
        <v>5</v>
      </c>
      <c r="N839" t="n">
        <v>74.06999999999999</v>
      </c>
      <c r="O839" t="n">
        <v>34430.66</v>
      </c>
      <c r="P839" t="n">
        <v>106.2</v>
      </c>
      <c r="Q839" t="n">
        <v>596.61</v>
      </c>
      <c r="R839" t="n">
        <v>31.37</v>
      </c>
      <c r="S839" t="n">
        <v>26.8</v>
      </c>
      <c r="T839" t="n">
        <v>2337.45</v>
      </c>
      <c r="U839" t="n">
        <v>0.85</v>
      </c>
      <c r="V839" t="n">
        <v>0.96</v>
      </c>
      <c r="W839" t="n">
        <v>0.12</v>
      </c>
      <c r="X839" t="n">
        <v>0.13</v>
      </c>
      <c r="Y839" t="n">
        <v>1</v>
      </c>
      <c r="Z839" t="n">
        <v>10</v>
      </c>
    </row>
    <row r="840">
      <c r="A840" t="n">
        <v>53</v>
      </c>
      <c r="B840" t="n">
        <v>130</v>
      </c>
      <c r="C840" t="inlineStr">
        <is>
          <t xml:space="preserve">CONCLUIDO	</t>
        </is>
      </c>
      <c r="D840" t="n">
        <v>8.993</v>
      </c>
      <c r="E840" t="n">
        <v>11.12</v>
      </c>
      <c r="F840" t="n">
        <v>7.97</v>
      </c>
      <c r="G840" t="n">
        <v>68.34</v>
      </c>
      <c r="H840" t="n">
        <v>0.91</v>
      </c>
      <c r="I840" t="n">
        <v>7</v>
      </c>
      <c r="J840" t="n">
        <v>277.76</v>
      </c>
      <c r="K840" t="n">
        <v>59.19</v>
      </c>
      <c r="L840" t="n">
        <v>14.25</v>
      </c>
      <c r="M840" t="n">
        <v>5</v>
      </c>
      <c r="N840" t="n">
        <v>74.31</v>
      </c>
      <c r="O840" t="n">
        <v>34490.87</v>
      </c>
      <c r="P840" t="n">
        <v>104.77</v>
      </c>
      <c r="Q840" t="n">
        <v>596.62</v>
      </c>
      <c r="R840" t="n">
        <v>31.04</v>
      </c>
      <c r="S840" t="n">
        <v>26.8</v>
      </c>
      <c r="T840" t="n">
        <v>2171.49</v>
      </c>
      <c r="U840" t="n">
        <v>0.86</v>
      </c>
      <c r="V840" t="n">
        <v>0.96</v>
      </c>
      <c r="W840" t="n">
        <v>0.12</v>
      </c>
      <c r="X840" t="n">
        <v>0.12</v>
      </c>
      <c r="Y840" t="n">
        <v>1</v>
      </c>
      <c r="Z840" t="n">
        <v>10</v>
      </c>
    </row>
    <row r="841">
      <c r="A841" t="n">
        <v>54</v>
      </c>
      <c r="B841" t="n">
        <v>130</v>
      </c>
      <c r="C841" t="inlineStr">
        <is>
          <t xml:space="preserve">CONCLUIDO	</t>
        </is>
      </c>
      <c r="D841" t="n">
        <v>8.9818</v>
      </c>
      <c r="E841" t="n">
        <v>11.13</v>
      </c>
      <c r="F841" t="n">
        <v>7.99</v>
      </c>
      <c r="G841" t="n">
        <v>68.45</v>
      </c>
      <c r="H841" t="n">
        <v>0.93</v>
      </c>
      <c r="I841" t="n">
        <v>7</v>
      </c>
      <c r="J841" t="n">
        <v>278.25</v>
      </c>
      <c r="K841" t="n">
        <v>59.19</v>
      </c>
      <c r="L841" t="n">
        <v>14.5</v>
      </c>
      <c r="M841" t="n">
        <v>4</v>
      </c>
      <c r="N841" t="n">
        <v>74.55</v>
      </c>
      <c r="O841" t="n">
        <v>34551.18</v>
      </c>
      <c r="P841" t="n">
        <v>104.4</v>
      </c>
      <c r="Q841" t="n">
        <v>596.64</v>
      </c>
      <c r="R841" t="n">
        <v>31.4</v>
      </c>
      <c r="S841" t="n">
        <v>26.8</v>
      </c>
      <c r="T841" t="n">
        <v>2354.25</v>
      </c>
      <c r="U841" t="n">
        <v>0.85</v>
      </c>
      <c r="V841" t="n">
        <v>0.96</v>
      </c>
      <c r="W841" t="n">
        <v>0.12</v>
      </c>
      <c r="X841" t="n">
        <v>0.13</v>
      </c>
      <c r="Y841" t="n">
        <v>1</v>
      </c>
      <c r="Z841" t="n">
        <v>10</v>
      </c>
    </row>
    <row r="842">
      <c r="A842" t="n">
        <v>55</v>
      </c>
      <c r="B842" t="n">
        <v>130</v>
      </c>
      <c r="C842" t="inlineStr">
        <is>
          <t xml:space="preserve">CONCLUIDO	</t>
        </is>
      </c>
      <c r="D842" t="n">
        <v>9.0532</v>
      </c>
      <c r="E842" t="n">
        <v>11.05</v>
      </c>
      <c r="F842" t="n">
        <v>7.95</v>
      </c>
      <c r="G842" t="n">
        <v>79.47</v>
      </c>
      <c r="H842" t="n">
        <v>0.9399999999999999</v>
      </c>
      <c r="I842" t="n">
        <v>6</v>
      </c>
      <c r="J842" t="n">
        <v>278.74</v>
      </c>
      <c r="K842" t="n">
        <v>59.19</v>
      </c>
      <c r="L842" t="n">
        <v>14.75</v>
      </c>
      <c r="M842" t="n">
        <v>3</v>
      </c>
      <c r="N842" t="n">
        <v>74.79000000000001</v>
      </c>
      <c r="O842" t="n">
        <v>34611.59</v>
      </c>
      <c r="P842" t="n">
        <v>102.55</v>
      </c>
      <c r="Q842" t="n">
        <v>596.66</v>
      </c>
      <c r="R842" t="n">
        <v>30.15</v>
      </c>
      <c r="S842" t="n">
        <v>26.8</v>
      </c>
      <c r="T842" t="n">
        <v>1731.65</v>
      </c>
      <c r="U842" t="n">
        <v>0.89</v>
      </c>
      <c r="V842" t="n">
        <v>0.97</v>
      </c>
      <c r="W842" t="n">
        <v>0.12</v>
      </c>
      <c r="X842" t="n">
        <v>0.09</v>
      </c>
      <c r="Y842" t="n">
        <v>1</v>
      </c>
      <c r="Z842" t="n">
        <v>10</v>
      </c>
    </row>
    <row r="843">
      <c r="A843" t="n">
        <v>56</v>
      </c>
      <c r="B843" t="n">
        <v>130</v>
      </c>
      <c r="C843" t="inlineStr">
        <is>
          <t xml:space="preserve">CONCLUIDO	</t>
        </is>
      </c>
      <c r="D843" t="n">
        <v>9.0618</v>
      </c>
      <c r="E843" t="n">
        <v>11.04</v>
      </c>
      <c r="F843" t="n">
        <v>7.94</v>
      </c>
      <c r="G843" t="n">
        <v>79.37</v>
      </c>
      <c r="H843" t="n">
        <v>0.96</v>
      </c>
      <c r="I843" t="n">
        <v>6</v>
      </c>
      <c r="J843" t="n">
        <v>279.23</v>
      </c>
      <c r="K843" t="n">
        <v>59.19</v>
      </c>
      <c r="L843" t="n">
        <v>15</v>
      </c>
      <c r="M843" t="n">
        <v>3</v>
      </c>
      <c r="N843" t="n">
        <v>75.03</v>
      </c>
      <c r="O843" t="n">
        <v>34672.08</v>
      </c>
      <c r="P843" t="n">
        <v>102.61</v>
      </c>
      <c r="Q843" t="n">
        <v>596.61</v>
      </c>
      <c r="R843" t="n">
        <v>29.67</v>
      </c>
      <c r="S843" t="n">
        <v>26.8</v>
      </c>
      <c r="T843" t="n">
        <v>1491.72</v>
      </c>
      <c r="U843" t="n">
        <v>0.9</v>
      </c>
      <c r="V843" t="n">
        <v>0.97</v>
      </c>
      <c r="W843" t="n">
        <v>0.12</v>
      </c>
      <c r="X843" t="n">
        <v>0.08</v>
      </c>
      <c r="Y843" t="n">
        <v>1</v>
      </c>
      <c r="Z843" t="n">
        <v>10</v>
      </c>
    </row>
    <row r="844">
      <c r="A844" t="n">
        <v>57</v>
      </c>
      <c r="B844" t="n">
        <v>130</v>
      </c>
      <c r="C844" t="inlineStr">
        <is>
          <t xml:space="preserve">CONCLUIDO	</t>
        </is>
      </c>
      <c r="D844" t="n">
        <v>9.054600000000001</v>
      </c>
      <c r="E844" t="n">
        <v>11.04</v>
      </c>
      <c r="F844" t="n">
        <v>7.95</v>
      </c>
      <c r="G844" t="n">
        <v>79.45999999999999</v>
      </c>
      <c r="H844" t="n">
        <v>0.97</v>
      </c>
      <c r="I844" t="n">
        <v>6</v>
      </c>
      <c r="J844" t="n">
        <v>279.72</v>
      </c>
      <c r="K844" t="n">
        <v>59.19</v>
      </c>
      <c r="L844" t="n">
        <v>15.25</v>
      </c>
      <c r="M844" t="n">
        <v>3</v>
      </c>
      <c r="N844" t="n">
        <v>75.27</v>
      </c>
      <c r="O844" t="n">
        <v>34732.68</v>
      </c>
      <c r="P844" t="n">
        <v>102.84</v>
      </c>
      <c r="Q844" t="n">
        <v>596.6900000000001</v>
      </c>
      <c r="R844" t="n">
        <v>30.16</v>
      </c>
      <c r="S844" t="n">
        <v>26.8</v>
      </c>
      <c r="T844" t="n">
        <v>1737.04</v>
      </c>
      <c r="U844" t="n">
        <v>0.89</v>
      </c>
      <c r="V844" t="n">
        <v>0.97</v>
      </c>
      <c r="W844" t="n">
        <v>0.12</v>
      </c>
      <c r="X844" t="n">
        <v>0.09</v>
      </c>
      <c r="Y844" t="n">
        <v>1</v>
      </c>
      <c r="Z844" t="n">
        <v>10</v>
      </c>
    </row>
    <row r="845">
      <c r="A845" t="n">
        <v>58</v>
      </c>
      <c r="B845" t="n">
        <v>130</v>
      </c>
      <c r="C845" t="inlineStr">
        <is>
          <t xml:space="preserve">CONCLUIDO	</t>
        </is>
      </c>
      <c r="D845" t="n">
        <v>9.032500000000001</v>
      </c>
      <c r="E845" t="n">
        <v>11.07</v>
      </c>
      <c r="F845" t="n">
        <v>7.97</v>
      </c>
      <c r="G845" t="n">
        <v>79.73</v>
      </c>
      <c r="H845" t="n">
        <v>0.98</v>
      </c>
      <c r="I845" t="n">
        <v>6</v>
      </c>
      <c r="J845" t="n">
        <v>280.21</v>
      </c>
      <c r="K845" t="n">
        <v>59.19</v>
      </c>
      <c r="L845" t="n">
        <v>15.5</v>
      </c>
      <c r="M845" t="n">
        <v>2</v>
      </c>
      <c r="N845" t="n">
        <v>75.52</v>
      </c>
      <c r="O845" t="n">
        <v>34793.36</v>
      </c>
      <c r="P845" t="n">
        <v>103.27</v>
      </c>
      <c r="Q845" t="n">
        <v>596.61</v>
      </c>
      <c r="R845" t="n">
        <v>31.03</v>
      </c>
      <c r="S845" t="n">
        <v>26.8</v>
      </c>
      <c r="T845" t="n">
        <v>2173.73</v>
      </c>
      <c r="U845" t="n">
        <v>0.86</v>
      </c>
      <c r="V845" t="n">
        <v>0.96</v>
      </c>
      <c r="W845" t="n">
        <v>0.12</v>
      </c>
      <c r="X845" t="n">
        <v>0.12</v>
      </c>
      <c r="Y845" t="n">
        <v>1</v>
      </c>
      <c r="Z845" t="n">
        <v>10</v>
      </c>
    </row>
    <row r="846">
      <c r="A846" t="n">
        <v>59</v>
      </c>
      <c r="B846" t="n">
        <v>130</v>
      </c>
      <c r="C846" t="inlineStr">
        <is>
          <t xml:space="preserve">CONCLUIDO	</t>
        </is>
      </c>
      <c r="D846" t="n">
        <v>9.0434</v>
      </c>
      <c r="E846" t="n">
        <v>11.06</v>
      </c>
      <c r="F846" t="n">
        <v>7.96</v>
      </c>
      <c r="G846" t="n">
        <v>79.59</v>
      </c>
      <c r="H846" t="n">
        <v>1</v>
      </c>
      <c r="I846" t="n">
        <v>6</v>
      </c>
      <c r="J846" t="n">
        <v>280.7</v>
      </c>
      <c r="K846" t="n">
        <v>59.19</v>
      </c>
      <c r="L846" t="n">
        <v>15.75</v>
      </c>
      <c r="M846" t="n">
        <v>1</v>
      </c>
      <c r="N846" t="n">
        <v>75.76000000000001</v>
      </c>
      <c r="O846" t="n">
        <v>34854.15</v>
      </c>
      <c r="P846" t="n">
        <v>103.24</v>
      </c>
      <c r="Q846" t="n">
        <v>596.61</v>
      </c>
      <c r="R846" t="n">
        <v>30.43</v>
      </c>
      <c r="S846" t="n">
        <v>26.8</v>
      </c>
      <c r="T846" t="n">
        <v>1870.79</v>
      </c>
      <c r="U846" t="n">
        <v>0.88</v>
      </c>
      <c r="V846" t="n">
        <v>0.96</v>
      </c>
      <c r="W846" t="n">
        <v>0.12</v>
      </c>
      <c r="X846" t="n">
        <v>0.11</v>
      </c>
      <c r="Y846" t="n">
        <v>1</v>
      </c>
      <c r="Z846" t="n">
        <v>10</v>
      </c>
    </row>
    <row r="847">
      <c r="A847" t="n">
        <v>60</v>
      </c>
      <c r="B847" t="n">
        <v>130</v>
      </c>
      <c r="C847" t="inlineStr">
        <is>
          <t xml:space="preserve">CONCLUIDO	</t>
        </is>
      </c>
      <c r="D847" t="n">
        <v>9.043900000000001</v>
      </c>
      <c r="E847" t="n">
        <v>11.06</v>
      </c>
      <c r="F847" t="n">
        <v>7.96</v>
      </c>
      <c r="G847" t="n">
        <v>79.59</v>
      </c>
      <c r="H847" t="n">
        <v>1.01</v>
      </c>
      <c r="I847" t="n">
        <v>6</v>
      </c>
      <c r="J847" t="n">
        <v>281.2</v>
      </c>
      <c r="K847" t="n">
        <v>59.19</v>
      </c>
      <c r="L847" t="n">
        <v>16</v>
      </c>
      <c r="M847" t="n">
        <v>0</v>
      </c>
      <c r="N847" t="n">
        <v>76</v>
      </c>
      <c r="O847" t="n">
        <v>34915.03</v>
      </c>
      <c r="P847" t="n">
        <v>103.39</v>
      </c>
      <c r="Q847" t="n">
        <v>596.61</v>
      </c>
      <c r="R847" t="n">
        <v>30.35</v>
      </c>
      <c r="S847" t="n">
        <v>26.8</v>
      </c>
      <c r="T847" t="n">
        <v>1832.19</v>
      </c>
      <c r="U847" t="n">
        <v>0.88</v>
      </c>
      <c r="V847" t="n">
        <v>0.96</v>
      </c>
      <c r="W847" t="n">
        <v>0.12</v>
      </c>
      <c r="X847" t="n">
        <v>0.11</v>
      </c>
      <c r="Y847" t="n">
        <v>1</v>
      </c>
      <c r="Z847" t="n">
        <v>10</v>
      </c>
    </row>
    <row r="848">
      <c r="A848" t="n">
        <v>0</v>
      </c>
      <c r="B848" t="n">
        <v>75</v>
      </c>
      <c r="C848" t="inlineStr">
        <is>
          <t xml:space="preserve">CONCLUIDO	</t>
        </is>
      </c>
      <c r="D848" t="n">
        <v>7.0788</v>
      </c>
      <c r="E848" t="n">
        <v>14.13</v>
      </c>
      <c r="F848" t="n">
        <v>9.44</v>
      </c>
      <c r="G848" t="n">
        <v>7.17</v>
      </c>
      <c r="H848" t="n">
        <v>0.12</v>
      </c>
      <c r="I848" t="n">
        <v>79</v>
      </c>
      <c r="J848" t="n">
        <v>150.44</v>
      </c>
      <c r="K848" t="n">
        <v>49.1</v>
      </c>
      <c r="L848" t="n">
        <v>1</v>
      </c>
      <c r="M848" t="n">
        <v>77</v>
      </c>
      <c r="N848" t="n">
        <v>25.34</v>
      </c>
      <c r="O848" t="n">
        <v>18787.76</v>
      </c>
      <c r="P848" t="n">
        <v>108.65</v>
      </c>
      <c r="Q848" t="n">
        <v>596.7</v>
      </c>
      <c r="R848" t="n">
        <v>76.70999999999999</v>
      </c>
      <c r="S848" t="n">
        <v>26.8</v>
      </c>
      <c r="T848" t="n">
        <v>24646.65</v>
      </c>
      <c r="U848" t="n">
        <v>0.35</v>
      </c>
      <c r="V848" t="n">
        <v>0.8100000000000001</v>
      </c>
      <c r="W848" t="n">
        <v>0.23</v>
      </c>
      <c r="X848" t="n">
        <v>1.58</v>
      </c>
      <c r="Y848" t="n">
        <v>1</v>
      </c>
      <c r="Z848" t="n">
        <v>10</v>
      </c>
    </row>
    <row r="849">
      <c r="A849" t="n">
        <v>1</v>
      </c>
      <c r="B849" t="n">
        <v>75</v>
      </c>
      <c r="C849" t="inlineStr">
        <is>
          <t xml:space="preserve">CONCLUIDO	</t>
        </is>
      </c>
      <c r="D849" t="n">
        <v>7.5686</v>
      </c>
      <c r="E849" t="n">
        <v>13.21</v>
      </c>
      <c r="F849" t="n">
        <v>9.07</v>
      </c>
      <c r="G849" t="n">
        <v>8.92</v>
      </c>
      <c r="H849" t="n">
        <v>0.15</v>
      </c>
      <c r="I849" t="n">
        <v>61</v>
      </c>
      <c r="J849" t="n">
        <v>150.78</v>
      </c>
      <c r="K849" t="n">
        <v>49.1</v>
      </c>
      <c r="L849" t="n">
        <v>1.25</v>
      </c>
      <c r="M849" t="n">
        <v>59</v>
      </c>
      <c r="N849" t="n">
        <v>25.44</v>
      </c>
      <c r="O849" t="n">
        <v>18830.65</v>
      </c>
      <c r="P849" t="n">
        <v>103.56</v>
      </c>
      <c r="Q849" t="n">
        <v>596.8</v>
      </c>
      <c r="R849" t="n">
        <v>65.15000000000001</v>
      </c>
      <c r="S849" t="n">
        <v>26.8</v>
      </c>
      <c r="T849" t="n">
        <v>18957.71</v>
      </c>
      <c r="U849" t="n">
        <v>0.41</v>
      </c>
      <c r="V849" t="n">
        <v>0.85</v>
      </c>
      <c r="W849" t="n">
        <v>0.21</v>
      </c>
      <c r="X849" t="n">
        <v>1.22</v>
      </c>
      <c r="Y849" t="n">
        <v>1</v>
      </c>
      <c r="Z849" t="n">
        <v>10</v>
      </c>
    </row>
    <row r="850">
      <c r="A850" t="n">
        <v>2</v>
      </c>
      <c r="B850" t="n">
        <v>75</v>
      </c>
      <c r="C850" t="inlineStr">
        <is>
          <t xml:space="preserve">CONCLUIDO	</t>
        </is>
      </c>
      <c r="D850" t="n">
        <v>7.9398</v>
      </c>
      <c r="E850" t="n">
        <v>12.59</v>
      </c>
      <c r="F850" t="n">
        <v>8.82</v>
      </c>
      <c r="G850" t="n">
        <v>10.8</v>
      </c>
      <c r="H850" t="n">
        <v>0.18</v>
      </c>
      <c r="I850" t="n">
        <v>49</v>
      </c>
      <c r="J850" t="n">
        <v>151.13</v>
      </c>
      <c r="K850" t="n">
        <v>49.1</v>
      </c>
      <c r="L850" t="n">
        <v>1.5</v>
      </c>
      <c r="M850" t="n">
        <v>47</v>
      </c>
      <c r="N850" t="n">
        <v>25.54</v>
      </c>
      <c r="O850" t="n">
        <v>18873.58</v>
      </c>
      <c r="P850" t="n">
        <v>99.81</v>
      </c>
      <c r="Q850" t="n">
        <v>596.73</v>
      </c>
      <c r="R850" t="n">
        <v>57.34</v>
      </c>
      <c r="S850" t="n">
        <v>26.8</v>
      </c>
      <c r="T850" t="n">
        <v>15111.43</v>
      </c>
      <c r="U850" t="n">
        <v>0.47</v>
      </c>
      <c r="V850" t="n">
        <v>0.87</v>
      </c>
      <c r="W850" t="n">
        <v>0.19</v>
      </c>
      <c r="X850" t="n">
        <v>0.97</v>
      </c>
      <c r="Y850" t="n">
        <v>1</v>
      </c>
      <c r="Z850" t="n">
        <v>10</v>
      </c>
    </row>
    <row r="851">
      <c r="A851" t="n">
        <v>3</v>
      </c>
      <c r="B851" t="n">
        <v>75</v>
      </c>
      <c r="C851" t="inlineStr">
        <is>
          <t xml:space="preserve">CONCLUIDO	</t>
        </is>
      </c>
      <c r="D851" t="n">
        <v>8.218400000000001</v>
      </c>
      <c r="E851" t="n">
        <v>12.17</v>
      </c>
      <c r="F851" t="n">
        <v>8.640000000000001</v>
      </c>
      <c r="G851" t="n">
        <v>12.64</v>
      </c>
      <c r="H851" t="n">
        <v>0.2</v>
      </c>
      <c r="I851" t="n">
        <v>41</v>
      </c>
      <c r="J851" t="n">
        <v>151.48</v>
      </c>
      <c r="K851" t="n">
        <v>49.1</v>
      </c>
      <c r="L851" t="n">
        <v>1.75</v>
      </c>
      <c r="M851" t="n">
        <v>39</v>
      </c>
      <c r="N851" t="n">
        <v>25.64</v>
      </c>
      <c r="O851" t="n">
        <v>18916.54</v>
      </c>
      <c r="P851" t="n">
        <v>96.84999999999999</v>
      </c>
      <c r="Q851" t="n">
        <v>596.65</v>
      </c>
      <c r="R851" t="n">
        <v>51.55</v>
      </c>
      <c r="S851" t="n">
        <v>26.8</v>
      </c>
      <c r="T851" t="n">
        <v>12257.36</v>
      </c>
      <c r="U851" t="n">
        <v>0.52</v>
      </c>
      <c r="V851" t="n">
        <v>0.89</v>
      </c>
      <c r="W851" t="n">
        <v>0.17</v>
      </c>
      <c r="X851" t="n">
        <v>0.79</v>
      </c>
      <c r="Y851" t="n">
        <v>1</v>
      </c>
      <c r="Z851" t="n">
        <v>10</v>
      </c>
    </row>
    <row r="852">
      <c r="A852" t="n">
        <v>4</v>
      </c>
      <c r="B852" t="n">
        <v>75</v>
      </c>
      <c r="C852" t="inlineStr">
        <is>
          <t xml:space="preserve">CONCLUIDO	</t>
        </is>
      </c>
      <c r="D852" t="n">
        <v>8.468999999999999</v>
      </c>
      <c r="E852" t="n">
        <v>11.81</v>
      </c>
      <c r="F852" t="n">
        <v>8.460000000000001</v>
      </c>
      <c r="G852" t="n">
        <v>14.51</v>
      </c>
      <c r="H852" t="n">
        <v>0.23</v>
      </c>
      <c r="I852" t="n">
        <v>35</v>
      </c>
      <c r="J852" t="n">
        <v>151.83</v>
      </c>
      <c r="K852" t="n">
        <v>49.1</v>
      </c>
      <c r="L852" t="n">
        <v>2</v>
      </c>
      <c r="M852" t="n">
        <v>33</v>
      </c>
      <c r="N852" t="n">
        <v>25.73</v>
      </c>
      <c r="O852" t="n">
        <v>18959.54</v>
      </c>
      <c r="P852" t="n">
        <v>94.02</v>
      </c>
      <c r="Q852" t="n">
        <v>596.67</v>
      </c>
      <c r="R852" t="n">
        <v>46.5</v>
      </c>
      <c r="S852" t="n">
        <v>26.8</v>
      </c>
      <c r="T852" t="n">
        <v>9762.780000000001</v>
      </c>
      <c r="U852" t="n">
        <v>0.58</v>
      </c>
      <c r="V852" t="n">
        <v>0.91</v>
      </c>
      <c r="W852" t="n">
        <v>0.15</v>
      </c>
      <c r="X852" t="n">
        <v>0.61</v>
      </c>
      <c r="Y852" t="n">
        <v>1</v>
      </c>
      <c r="Z852" t="n">
        <v>10</v>
      </c>
    </row>
    <row r="853">
      <c r="A853" t="n">
        <v>5</v>
      </c>
      <c r="B853" t="n">
        <v>75</v>
      </c>
      <c r="C853" t="inlineStr">
        <is>
          <t xml:space="preserve">CONCLUIDO	</t>
        </is>
      </c>
      <c r="D853" t="n">
        <v>8.5365</v>
      </c>
      <c r="E853" t="n">
        <v>11.71</v>
      </c>
      <c r="F853" t="n">
        <v>8.49</v>
      </c>
      <c r="G853" t="n">
        <v>16.43</v>
      </c>
      <c r="H853" t="n">
        <v>0.26</v>
      </c>
      <c r="I853" t="n">
        <v>31</v>
      </c>
      <c r="J853" t="n">
        <v>152.18</v>
      </c>
      <c r="K853" t="n">
        <v>49.1</v>
      </c>
      <c r="L853" t="n">
        <v>2.25</v>
      </c>
      <c r="M853" t="n">
        <v>29</v>
      </c>
      <c r="N853" t="n">
        <v>25.83</v>
      </c>
      <c r="O853" t="n">
        <v>19002.56</v>
      </c>
      <c r="P853" t="n">
        <v>93.59</v>
      </c>
      <c r="Q853" t="n">
        <v>596.6799999999999</v>
      </c>
      <c r="R853" t="n">
        <v>47.29</v>
      </c>
      <c r="S853" t="n">
        <v>26.8</v>
      </c>
      <c r="T853" t="n">
        <v>10176.36</v>
      </c>
      <c r="U853" t="n">
        <v>0.57</v>
      </c>
      <c r="V853" t="n">
        <v>0.9</v>
      </c>
      <c r="W853" t="n">
        <v>0.16</v>
      </c>
      <c r="X853" t="n">
        <v>0.64</v>
      </c>
      <c r="Y853" t="n">
        <v>1</v>
      </c>
      <c r="Z853" t="n">
        <v>10</v>
      </c>
    </row>
    <row r="854">
      <c r="A854" t="n">
        <v>6</v>
      </c>
      <c r="B854" t="n">
        <v>75</v>
      </c>
      <c r="C854" t="inlineStr">
        <is>
          <t xml:space="preserve">CONCLUIDO	</t>
        </is>
      </c>
      <c r="D854" t="n">
        <v>8.665100000000001</v>
      </c>
      <c r="E854" t="n">
        <v>11.54</v>
      </c>
      <c r="F854" t="n">
        <v>8.41</v>
      </c>
      <c r="G854" t="n">
        <v>18.02</v>
      </c>
      <c r="H854" t="n">
        <v>0.29</v>
      </c>
      <c r="I854" t="n">
        <v>28</v>
      </c>
      <c r="J854" t="n">
        <v>152.53</v>
      </c>
      <c r="K854" t="n">
        <v>49.1</v>
      </c>
      <c r="L854" t="n">
        <v>2.5</v>
      </c>
      <c r="M854" t="n">
        <v>26</v>
      </c>
      <c r="N854" t="n">
        <v>25.93</v>
      </c>
      <c r="O854" t="n">
        <v>19045.63</v>
      </c>
      <c r="P854" t="n">
        <v>91.73999999999999</v>
      </c>
      <c r="Q854" t="n">
        <v>596.72</v>
      </c>
      <c r="R854" t="n">
        <v>44.65</v>
      </c>
      <c r="S854" t="n">
        <v>26.8</v>
      </c>
      <c r="T854" t="n">
        <v>8871.440000000001</v>
      </c>
      <c r="U854" t="n">
        <v>0.6</v>
      </c>
      <c r="V854" t="n">
        <v>0.91</v>
      </c>
      <c r="W854" t="n">
        <v>0.15</v>
      </c>
      <c r="X854" t="n">
        <v>0.55</v>
      </c>
      <c r="Y854" t="n">
        <v>1</v>
      </c>
      <c r="Z854" t="n">
        <v>10</v>
      </c>
    </row>
    <row r="855">
      <c r="A855" t="n">
        <v>7</v>
      </c>
      <c r="B855" t="n">
        <v>75</v>
      </c>
      <c r="C855" t="inlineStr">
        <is>
          <t xml:space="preserve">CONCLUIDO	</t>
        </is>
      </c>
      <c r="D855" t="n">
        <v>8.7852</v>
      </c>
      <c r="E855" t="n">
        <v>11.38</v>
      </c>
      <c r="F855" t="n">
        <v>8.34</v>
      </c>
      <c r="G855" t="n">
        <v>20.02</v>
      </c>
      <c r="H855" t="n">
        <v>0.32</v>
      </c>
      <c r="I855" t="n">
        <v>25</v>
      </c>
      <c r="J855" t="n">
        <v>152.88</v>
      </c>
      <c r="K855" t="n">
        <v>49.1</v>
      </c>
      <c r="L855" t="n">
        <v>2.75</v>
      </c>
      <c r="M855" t="n">
        <v>23</v>
      </c>
      <c r="N855" t="n">
        <v>26.03</v>
      </c>
      <c r="O855" t="n">
        <v>19088.72</v>
      </c>
      <c r="P855" t="n">
        <v>90.27</v>
      </c>
      <c r="Q855" t="n">
        <v>596.65</v>
      </c>
      <c r="R855" t="n">
        <v>42.48</v>
      </c>
      <c r="S855" t="n">
        <v>26.8</v>
      </c>
      <c r="T855" t="n">
        <v>7802.45</v>
      </c>
      <c r="U855" t="n">
        <v>0.63</v>
      </c>
      <c r="V855" t="n">
        <v>0.92</v>
      </c>
      <c r="W855" t="n">
        <v>0.15</v>
      </c>
      <c r="X855" t="n">
        <v>0.49</v>
      </c>
      <c r="Y855" t="n">
        <v>1</v>
      </c>
      <c r="Z855" t="n">
        <v>10</v>
      </c>
    </row>
    <row r="856">
      <c r="A856" t="n">
        <v>8</v>
      </c>
      <c r="B856" t="n">
        <v>75</v>
      </c>
      <c r="C856" t="inlineStr">
        <is>
          <t xml:space="preserve">CONCLUIDO	</t>
        </is>
      </c>
      <c r="D856" t="n">
        <v>8.8668</v>
      </c>
      <c r="E856" t="n">
        <v>11.28</v>
      </c>
      <c r="F856" t="n">
        <v>8.300000000000001</v>
      </c>
      <c r="G856" t="n">
        <v>21.65</v>
      </c>
      <c r="H856" t="n">
        <v>0.35</v>
      </c>
      <c r="I856" t="n">
        <v>23</v>
      </c>
      <c r="J856" t="n">
        <v>153.23</v>
      </c>
      <c r="K856" t="n">
        <v>49.1</v>
      </c>
      <c r="L856" t="n">
        <v>3</v>
      </c>
      <c r="M856" t="n">
        <v>21</v>
      </c>
      <c r="N856" t="n">
        <v>26.13</v>
      </c>
      <c r="O856" t="n">
        <v>19131.85</v>
      </c>
      <c r="P856" t="n">
        <v>88.70999999999999</v>
      </c>
      <c r="Q856" t="n">
        <v>596.63</v>
      </c>
      <c r="R856" t="n">
        <v>41.28</v>
      </c>
      <c r="S856" t="n">
        <v>26.8</v>
      </c>
      <c r="T856" t="n">
        <v>7214.32</v>
      </c>
      <c r="U856" t="n">
        <v>0.65</v>
      </c>
      <c r="V856" t="n">
        <v>0.92</v>
      </c>
      <c r="W856" t="n">
        <v>0.14</v>
      </c>
      <c r="X856" t="n">
        <v>0.45</v>
      </c>
      <c r="Y856" t="n">
        <v>1</v>
      </c>
      <c r="Z856" t="n">
        <v>10</v>
      </c>
    </row>
    <row r="857">
      <c r="A857" t="n">
        <v>9</v>
      </c>
      <c r="B857" t="n">
        <v>75</v>
      </c>
      <c r="C857" t="inlineStr">
        <is>
          <t xml:space="preserve">CONCLUIDO	</t>
        </is>
      </c>
      <c r="D857" t="n">
        <v>8.9503</v>
      </c>
      <c r="E857" t="n">
        <v>11.17</v>
      </c>
      <c r="F857" t="n">
        <v>8.25</v>
      </c>
      <c r="G857" t="n">
        <v>23.58</v>
      </c>
      <c r="H857" t="n">
        <v>0.37</v>
      </c>
      <c r="I857" t="n">
        <v>21</v>
      </c>
      <c r="J857" t="n">
        <v>153.58</v>
      </c>
      <c r="K857" t="n">
        <v>49.1</v>
      </c>
      <c r="L857" t="n">
        <v>3.25</v>
      </c>
      <c r="M857" t="n">
        <v>19</v>
      </c>
      <c r="N857" t="n">
        <v>26.23</v>
      </c>
      <c r="O857" t="n">
        <v>19175.02</v>
      </c>
      <c r="P857" t="n">
        <v>87.47</v>
      </c>
      <c r="Q857" t="n">
        <v>596.6799999999999</v>
      </c>
      <c r="R857" t="n">
        <v>39.7</v>
      </c>
      <c r="S857" t="n">
        <v>26.8</v>
      </c>
      <c r="T857" t="n">
        <v>6434.39</v>
      </c>
      <c r="U857" t="n">
        <v>0.67</v>
      </c>
      <c r="V857" t="n">
        <v>0.93</v>
      </c>
      <c r="W857" t="n">
        <v>0.14</v>
      </c>
      <c r="X857" t="n">
        <v>0.4</v>
      </c>
      <c r="Y857" t="n">
        <v>1</v>
      </c>
      <c r="Z857" t="n">
        <v>10</v>
      </c>
    </row>
    <row r="858">
      <c r="A858" t="n">
        <v>10</v>
      </c>
      <c r="B858" t="n">
        <v>75</v>
      </c>
      <c r="C858" t="inlineStr">
        <is>
          <t xml:space="preserve">CONCLUIDO	</t>
        </is>
      </c>
      <c r="D858" t="n">
        <v>9.0648</v>
      </c>
      <c r="E858" t="n">
        <v>11.03</v>
      </c>
      <c r="F858" t="n">
        <v>8.17</v>
      </c>
      <c r="G858" t="n">
        <v>25.81</v>
      </c>
      <c r="H858" t="n">
        <v>0.4</v>
      </c>
      <c r="I858" t="n">
        <v>19</v>
      </c>
      <c r="J858" t="n">
        <v>153.93</v>
      </c>
      <c r="K858" t="n">
        <v>49.1</v>
      </c>
      <c r="L858" t="n">
        <v>3.5</v>
      </c>
      <c r="M858" t="n">
        <v>17</v>
      </c>
      <c r="N858" t="n">
        <v>26.33</v>
      </c>
      <c r="O858" t="n">
        <v>19218.22</v>
      </c>
      <c r="P858" t="n">
        <v>85.63</v>
      </c>
      <c r="Q858" t="n">
        <v>596.65</v>
      </c>
      <c r="R858" t="n">
        <v>36.98</v>
      </c>
      <c r="S858" t="n">
        <v>26.8</v>
      </c>
      <c r="T858" t="n">
        <v>5082.57</v>
      </c>
      <c r="U858" t="n">
        <v>0.72</v>
      </c>
      <c r="V858" t="n">
        <v>0.9399999999999999</v>
      </c>
      <c r="W858" t="n">
        <v>0.14</v>
      </c>
      <c r="X858" t="n">
        <v>0.32</v>
      </c>
      <c r="Y858" t="n">
        <v>1</v>
      </c>
      <c r="Z858" t="n">
        <v>10</v>
      </c>
    </row>
    <row r="859">
      <c r="A859" t="n">
        <v>11</v>
      </c>
      <c r="B859" t="n">
        <v>75</v>
      </c>
      <c r="C859" t="inlineStr">
        <is>
          <t xml:space="preserve">CONCLUIDO	</t>
        </is>
      </c>
      <c r="D859" t="n">
        <v>9.051399999999999</v>
      </c>
      <c r="E859" t="n">
        <v>11.05</v>
      </c>
      <c r="F859" t="n">
        <v>8.220000000000001</v>
      </c>
      <c r="G859" t="n">
        <v>27.41</v>
      </c>
      <c r="H859" t="n">
        <v>0.43</v>
      </c>
      <c r="I859" t="n">
        <v>18</v>
      </c>
      <c r="J859" t="n">
        <v>154.28</v>
      </c>
      <c r="K859" t="n">
        <v>49.1</v>
      </c>
      <c r="L859" t="n">
        <v>3.75</v>
      </c>
      <c r="M859" t="n">
        <v>16</v>
      </c>
      <c r="N859" t="n">
        <v>26.43</v>
      </c>
      <c r="O859" t="n">
        <v>19261.45</v>
      </c>
      <c r="P859" t="n">
        <v>85.28</v>
      </c>
      <c r="Q859" t="n">
        <v>596.61</v>
      </c>
      <c r="R859" t="n">
        <v>38.82</v>
      </c>
      <c r="S859" t="n">
        <v>26.8</v>
      </c>
      <c r="T859" t="n">
        <v>6009.29</v>
      </c>
      <c r="U859" t="n">
        <v>0.6899999999999999</v>
      </c>
      <c r="V859" t="n">
        <v>0.93</v>
      </c>
      <c r="W859" t="n">
        <v>0.14</v>
      </c>
      <c r="X859" t="n">
        <v>0.37</v>
      </c>
      <c r="Y859" t="n">
        <v>1</v>
      </c>
      <c r="Z859" t="n">
        <v>10</v>
      </c>
    </row>
    <row r="860">
      <c r="A860" t="n">
        <v>12</v>
      </c>
      <c r="B860" t="n">
        <v>75</v>
      </c>
      <c r="C860" t="inlineStr">
        <is>
          <t xml:space="preserve">CONCLUIDO	</t>
        </is>
      </c>
      <c r="D860" t="n">
        <v>9.1501</v>
      </c>
      <c r="E860" t="n">
        <v>10.93</v>
      </c>
      <c r="F860" t="n">
        <v>8.16</v>
      </c>
      <c r="G860" t="n">
        <v>30.61</v>
      </c>
      <c r="H860" t="n">
        <v>0.46</v>
      </c>
      <c r="I860" t="n">
        <v>16</v>
      </c>
      <c r="J860" t="n">
        <v>154.63</v>
      </c>
      <c r="K860" t="n">
        <v>49.1</v>
      </c>
      <c r="L860" t="n">
        <v>4</v>
      </c>
      <c r="M860" t="n">
        <v>14</v>
      </c>
      <c r="N860" t="n">
        <v>26.53</v>
      </c>
      <c r="O860" t="n">
        <v>19304.72</v>
      </c>
      <c r="P860" t="n">
        <v>83.56</v>
      </c>
      <c r="Q860" t="n">
        <v>596.63</v>
      </c>
      <c r="R860" t="n">
        <v>36.99</v>
      </c>
      <c r="S860" t="n">
        <v>26.8</v>
      </c>
      <c r="T860" t="n">
        <v>5100.81</v>
      </c>
      <c r="U860" t="n">
        <v>0.72</v>
      </c>
      <c r="V860" t="n">
        <v>0.9399999999999999</v>
      </c>
      <c r="W860" t="n">
        <v>0.13</v>
      </c>
      <c r="X860" t="n">
        <v>0.31</v>
      </c>
      <c r="Y860" t="n">
        <v>1</v>
      </c>
      <c r="Z860" t="n">
        <v>10</v>
      </c>
    </row>
    <row r="861">
      <c r="A861" t="n">
        <v>13</v>
      </c>
      <c r="B861" t="n">
        <v>75</v>
      </c>
      <c r="C861" t="inlineStr">
        <is>
          <t xml:space="preserve">CONCLUIDO	</t>
        </is>
      </c>
      <c r="D861" t="n">
        <v>9.195600000000001</v>
      </c>
      <c r="E861" t="n">
        <v>10.87</v>
      </c>
      <c r="F861" t="n">
        <v>8.140000000000001</v>
      </c>
      <c r="G861" t="n">
        <v>32.56</v>
      </c>
      <c r="H861" t="n">
        <v>0.49</v>
      </c>
      <c r="I861" t="n">
        <v>15</v>
      </c>
      <c r="J861" t="n">
        <v>154.98</v>
      </c>
      <c r="K861" t="n">
        <v>49.1</v>
      </c>
      <c r="L861" t="n">
        <v>4.25</v>
      </c>
      <c r="M861" t="n">
        <v>13</v>
      </c>
      <c r="N861" t="n">
        <v>26.63</v>
      </c>
      <c r="O861" t="n">
        <v>19348.03</v>
      </c>
      <c r="P861" t="n">
        <v>82.53</v>
      </c>
      <c r="Q861" t="n">
        <v>596.63</v>
      </c>
      <c r="R861" t="n">
        <v>36.23</v>
      </c>
      <c r="S861" t="n">
        <v>26.8</v>
      </c>
      <c r="T861" t="n">
        <v>4729.11</v>
      </c>
      <c r="U861" t="n">
        <v>0.74</v>
      </c>
      <c r="V861" t="n">
        <v>0.9399999999999999</v>
      </c>
      <c r="W861" t="n">
        <v>0.13</v>
      </c>
      <c r="X861" t="n">
        <v>0.29</v>
      </c>
      <c r="Y861" t="n">
        <v>1</v>
      </c>
      <c r="Z861" t="n">
        <v>10</v>
      </c>
    </row>
    <row r="862">
      <c r="A862" t="n">
        <v>14</v>
      </c>
      <c r="B862" t="n">
        <v>75</v>
      </c>
      <c r="C862" t="inlineStr">
        <is>
          <t xml:space="preserve">CONCLUIDO	</t>
        </is>
      </c>
      <c r="D862" t="n">
        <v>9.249700000000001</v>
      </c>
      <c r="E862" t="n">
        <v>10.81</v>
      </c>
      <c r="F862" t="n">
        <v>8.109999999999999</v>
      </c>
      <c r="G862" t="n">
        <v>34.74</v>
      </c>
      <c r="H862" t="n">
        <v>0.51</v>
      </c>
      <c r="I862" t="n">
        <v>14</v>
      </c>
      <c r="J862" t="n">
        <v>155.33</v>
      </c>
      <c r="K862" t="n">
        <v>49.1</v>
      </c>
      <c r="L862" t="n">
        <v>4.5</v>
      </c>
      <c r="M862" t="n">
        <v>12</v>
      </c>
      <c r="N862" t="n">
        <v>26.74</v>
      </c>
      <c r="O862" t="n">
        <v>19391.36</v>
      </c>
      <c r="P862" t="n">
        <v>81.18000000000001</v>
      </c>
      <c r="Q862" t="n">
        <v>596.66</v>
      </c>
      <c r="R862" t="n">
        <v>35.1</v>
      </c>
      <c r="S862" t="n">
        <v>26.8</v>
      </c>
      <c r="T862" t="n">
        <v>4168.31</v>
      </c>
      <c r="U862" t="n">
        <v>0.76</v>
      </c>
      <c r="V862" t="n">
        <v>0.95</v>
      </c>
      <c r="W862" t="n">
        <v>0.13</v>
      </c>
      <c r="X862" t="n">
        <v>0.25</v>
      </c>
      <c r="Y862" t="n">
        <v>1</v>
      </c>
      <c r="Z862" t="n">
        <v>10</v>
      </c>
    </row>
    <row r="863">
      <c r="A863" t="n">
        <v>15</v>
      </c>
      <c r="B863" t="n">
        <v>75</v>
      </c>
      <c r="C863" t="inlineStr">
        <is>
          <t xml:space="preserve">CONCLUIDO	</t>
        </is>
      </c>
      <c r="D863" t="n">
        <v>9.291499999999999</v>
      </c>
      <c r="E863" t="n">
        <v>10.76</v>
      </c>
      <c r="F863" t="n">
        <v>8.09</v>
      </c>
      <c r="G863" t="n">
        <v>37.33</v>
      </c>
      <c r="H863" t="n">
        <v>0.54</v>
      </c>
      <c r="I863" t="n">
        <v>13</v>
      </c>
      <c r="J863" t="n">
        <v>155.68</v>
      </c>
      <c r="K863" t="n">
        <v>49.1</v>
      </c>
      <c r="L863" t="n">
        <v>4.75</v>
      </c>
      <c r="M863" t="n">
        <v>11</v>
      </c>
      <c r="N863" t="n">
        <v>26.84</v>
      </c>
      <c r="O863" t="n">
        <v>19434.74</v>
      </c>
      <c r="P863" t="n">
        <v>79.47</v>
      </c>
      <c r="Q863" t="n">
        <v>596.64</v>
      </c>
      <c r="R863" t="n">
        <v>34.51</v>
      </c>
      <c r="S863" t="n">
        <v>26.8</v>
      </c>
      <c r="T863" t="n">
        <v>3875.8</v>
      </c>
      <c r="U863" t="n">
        <v>0.78</v>
      </c>
      <c r="V863" t="n">
        <v>0.95</v>
      </c>
      <c r="W863" t="n">
        <v>0.13</v>
      </c>
      <c r="X863" t="n">
        <v>0.24</v>
      </c>
      <c r="Y863" t="n">
        <v>1</v>
      </c>
      <c r="Z863" t="n">
        <v>10</v>
      </c>
    </row>
    <row r="864">
      <c r="A864" t="n">
        <v>16</v>
      </c>
      <c r="B864" t="n">
        <v>75</v>
      </c>
      <c r="C864" t="inlineStr">
        <is>
          <t xml:space="preserve">CONCLUIDO	</t>
        </is>
      </c>
      <c r="D864" t="n">
        <v>9.322800000000001</v>
      </c>
      <c r="E864" t="n">
        <v>10.73</v>
      </c>
      <c r="F864" t="n">
        <v>8.050000000000001</v>
      </c>
      <c r="G864" t="n">
        <v>37.17</v>
      </c>
      <c r="H864" t="n">
        <v>0.57</v>
      </c>
      <c r="I864" t="n">
        <v>13</v>
      </c>
      <c r="J864" t="n">
        <v>156.03</v>
      </c>
      <c r="K864" t="n">
        <v>49.1</v>
      </c>
      <c r="L864" t="n">
        <v>5</v>
      </c>
      <c r="M864" t="n">
        <v>11</v>
      </c>
      <c r="N864" t="n">
        <v>26.94</v>
      </c>
      <c r="O864" t="n">
        <v>19478.15</v>
      </c>
      <c r="P864" t="n">
        <v>78.43000000000001</v>
      </c>
      <c r="Q864" t="n">
        <v>596.64</v>
      </c>
      <c r="R864" t="n">
        <v>33.53</v>
      </c>
      <c r="S864" t="n">
        <v>26.8</v>
      </c>
      <c r="T864" t="n">
        <v>3386.09</v>
      </c>
      <c r="U864" t="n">
        <v>0.8</v>
      </c>
      <c r="V864" t="n">
        <v>0.95</v>
      </c>
      <c r="W864" t="n">
        <v>0.12</v>
      </c>
      <c r="X864" t="n">
        <v>0.2</v>
      </c>
      <c r="Y864" t="n">
        <v>1</v>
      </c>
      <c r="Z864" t="n">
        <v>10</v>
      </c>
    </row>
    <row r="865">
      <c r="A865" t="n">
        <v>17</v>
      </c>
      <c r="B865" t="n">
        <v>75</v>
      </c>
      <c r="C865" t="inlineStr">
        <is>
          <t xml:space="preserve">CONCLUIDO	</t>
        </is>
      </c>
      <c r="D865" t="n">
        <v>9.325699999999999</v>
      </c>
      <c r="E865" t="n">
        <v>10.72</v>
      </c>
      <c r="F865" t="n">
        <v>8.08</v>
      </c>
      <c r="G865" t="n">
        <v>40.4</v>
      </c>
      <c r="H865" t="n">
        <v>0.59</v>
      </c>
      <c r="I865" t="n">
        <v>12</v>
      </c>
      <c r="J865" t="n">
        <v>156.39</v>
      </c>
      <c r="K865" t="n">
        <v>49.1</v>
      </c>
      <c r="L865" t="n">
        <v>5.25</v>
      </c>
      <c r="M865" t="n">
        <v>10</v>
      </c>
      <c r="N865" t="n">
        <v>27.04</v>
      </c>
      <c r="O865" t="n">
        <v>19521.59</v>
      </c>
      <c r="P865" t="n">
        <v>77.7</v>
      </c>
      <c r="Q865" t="n">
        <v>596.61</v>
      </c>
      <c r="R865" t="n">
        <v>34.28</v>
      </c>
      <c r="S865" t="n">
        <v>26.8</v>
      </c>
      <c r="T865" t="n">
        <v>3766.17</v>
      </c>
      <c r="U865" t="n">
        <v>0.78</v>
      </c>
      <c r="V865" t="n">
        <v>0.95</v>
      </c>
      <c r="W865" t="n">
        <v>0.13</v>
      </c>
      <c r="X865" t="n">
        <v>0.23</v>
      </c>
      <c r="Y865" t="n">
        <v>1</v>
      </c>
      <c r="Z865" t="n">
        <v>10</v>
      </c>
    </row>
    <row r="866">
      <c r="A866" t="n">
        <v>18</v>
      </c>
      <c r="B866" t="n">
        <v>75</v>
      </c>
      <c r="C866" t="inlineStr">
        <is>
          <t xml:space="preserve">CONCLUIDO	</t>
        </is>
      </c>
      <c r="D866" t="n">
        <v>9.3721</v>
      </c>
      <c r="E866" t="n">
        <v>10.67</v>
      </c>
      <c r="F866" t="n">
        <v>8.06</v>
      </c>
      <c r="G866" t="n">
        <v>43.95</v>
      </c>
      <c r="H866" t="n">
        <v>0.62</v>
      </c>
      <c r="I866" t="n">
        <v>11</v>
      </c>
      <c r="J866" t="n">
        <v>156.74</v>
      </c>
      <c r="K866" t="n">
        <v>49.1</v>
      </c>
      <c r="L866" t="n">
        <v>5.5</v>
      </c>
      <c r="M866" t="n">
        <v>9</v>
      </c>
      <c r="N866" t="n">
        <v>27.14</v>
      </c>
      <c r="O866" t="n">
        <v>19565.07</v>
      </c>
      <c r="P866" t="n">
        <v>76.19</v>
      </c>
      <c r="Q866" t="n">
        <v>596.61</v>
      </c>
      <c r="R866" t="n">
        <v>33.61</v>
      </c>
      <c r="S866" t="n">
        <v>26.8</v>
      </c>
      <c r="T866" t="n">
        <v>3437.53</v>
      </c>
      <c r="U866" t="n">
        <v>0.8</v>
      </c>
      <c r="V866" t="n">
        <v>0.95</v>
      </c>
      <c r="W866" t="n">
        <v>0.13</v>
      </c>
      <c r="X866" t="n">
        <v>0.2</v>
      </c>
      <c r="Y866" t="n">
        <v>1</v>
      </c>
      <c r="Z866" t="n">
        <v>10</v>
      </c>
    </row>
    <row r="867">
      <c r="A867" t="n">
        <v>19</v>
      </c>
      <c r="B867" t="n">
        <v>75</v>
      </c>
      <c r="C867" t="inlineStr">
        <is>
          <t xml:space="preserve">CONCLUIDO	</t>
        </is>
      </c>
      <c r="D867" t="n">
        <v>9.3704</v>
      </c>
      <c r="E867" t="n">
        <v>10.67</v>
      </c>
      <c r="F867" t="n">
        <v>8.06</v>
      </c>
      <c r="G867" t="n">
        <v>43.96</v>
      </c>
      <c r="H867" t="n">
        <v>0.65</v>
      </c>
      <c r="I867" t="n">
        <v>11</v>
      </c>
      <c r="J867" t="n">
        <v>157.09</v>
      </c>
      <c r="K867" t="n">
        <v>49.1</v>
      </c>
      <c r="L867" t="n">
        <v>5.75</v>
      </c>
      <c r="M867" t="n">
        <v>9</v>
      </c>
      <c r="N867" t="n">
        <v>27.25</v>
      </c>
      <c r="O867" t="n">
        <v>19608.58</v>
      </c>
      <c r="P867" t="n">
        <v>75.23</v>
      </c>
      <c r="Q867" t="n">
        <v>596.61</v>
      </c>
      <c r="R867" t="n">
        <v>33.71</v>
      </c>
      <c r="S867" t="n">
        <v>26.8</v>
      </c>
      <c r="T867" t="n">
        <v>3486.57</v>
      </c>
      <c r="U867" t="n">
        <v>0.8</v>
      </c>
      <c r="V867" t="n">
        <v>0.95</v>
      </c>
      <c r="W867" t="n">
        <v>0.13</v>
      </c>
      <c r="X867" t="n">
        <v>0.21</v>
      </c>
      <c r="Y867" t="n">
        <v>1</v>
      </c>
      <c r="Z867" t="n">
        <v>10</v>
      </c>
    </row>
    <row r="868">
      <c r="A868" t="n">
        <v>20</v>
      </c>
      <c r="B868" t="n">
        <v>75</v>
      </c>
      <c r="C868" t="inlineStr">
        <is>
          <t xml:space="preserve">CONCLUIDO	</t>
        </is>
      </c>
      <c r="D868" t="n">
        <v>9.436199999999999</v>
      </c>
      <c r="E868" t="n">
        <v>10.6</v>
      </c>
      <c r="F868" t="n">
        <v>8.02</v>
      </c>
      <c r="G868" t="n">
        <v>48.09</v>
      </c>
      <c r="H868" t="n">
        <v>0.67</v>
      </c>
      <c r="I868" t="n">
        <v>10</v>
      </c>
      <c r="J868" t="n">
        <v>157.44</v>
      </c>
      <c r="K868" t="n">
        <v>49.1</v>
      </c>
      <c r="L868" t="n">
        <v>6</v>
      </c>
      <c r="M868" t="n">
        <v>7</v>
      </c>
      <c r="N868" t="n">
        <v>27.35</v>
      </c>
      <c r="O868" t="n">
        <v>19652.13</v>
      </c>
      <c r="P868" t="n">
        <v>73.39</v>
      </c>
      <c r="Q868" t="n">
        <v>596.62</v>
      </c>
      <c r="R868" t="n">
        <v>32.08</v>
      </c>
      <c r="S868" t="n">
        <v>26.8</v>
      </c>
      <c r="T868" t="n">
        <v>2677.94</v>
      </c>
      <c r="U868" t="n">
        <v>0.84</v>
      </c>
      <c r="V868" t="n">
        <v>0.96</v>
      </c>
      <c r="W868" t="n">
        <v>0.13</v>
      </c>
      <c r="X868" t="n">
        <v>0.16</v>
      </c>
      <c r="Y868" t="n">
        <v>1</v>
      </c>
      <c r="Z868" t="n">
        <v>10</v>
      </c>
    </row>
    <row r="869">
      <c r="A869" t="n">
        <v>21</v>
      </c>
      <c r="B869" t="n">
        <v>75</v>
      </c>
      <c r="C869" t="inlineStr">
        <is>
          <t xml:space="preserve">CONCLUIDO	</t>
        </is>
      </c>
      <c r="D869" t="n">
        <v>9.404400000000001</v>
      </c>
      <c r="E869" t="n">
        <v>10.63</v>
      </c>
      <c r="F869" t="n">
        <v>8.050000000000001</v>
      </c>
      <c r="G869" t="n">
        <v>48.31</v>
      </c>
      <c r="H869" t="n">
        <v>0.7</v>
      </c>
      <c r="I869" t="n">
        <v>10</v>
      </c>
      <c r="J869" t="n">
        <v>157.8</v>
      </c>
      <c r="K869" t="n">
        <v>49.1</v>
      </c>
      <c r="L869" t="n">
        <v>6.25</v>
      </c>
      <c r="M869" t="n">
        <v>5</v>
      </c>
      <c r="N869" t="n">
        <v>27.45</v>
      </c>
      <c r="O869" t="n">
        <v>19695.71</v>
      </c>
      <c r="P869" t="n">
        <v>72.81999999999999</v>
      </c>
      <c r="Q869" t="n">
        <v>596.62</v>
      </c>
      <c r="R869" t="n">
        <v>33.56</v>
      </c>
      <c r="S869" t="n">
        <v>26.8</v>
      </c>
      <c r="T869" t="n">
        <v>3416.33</v>
      </c>
      <c r="U869" t="n">
        <v>0.8</v>
      </c>
      <c r="V869" t="n">
        <v>0.95</v>
      </c>
      <c r="W869" t="n">
        <v>0.12</v>
      </c>
      <c r="X869" t="n">
        <v>0.2</v>
      </c>
      <c r="Y869" t="n">
        <v>1</v>
      </c>
      <c r="Z869" t="n">
        <v>10</v>
      </c>
    </row>
    <row r="870">
      <c r="A870" t="n">
        <v>22</v>
      </c>
      <c r="B870" t="n">
        <v>75</v>
      </c>
      <c r="C870" t="inlineStr">
        <is>
          <t xml:space="preserve">CONCLUIDO	</t>
        </is>
      </c>
      <c r="D870" t="n">
        <v>9.4056</v>
      </c>
      <c r="E870" t="n">
        <v>10.63</v>
      </c>
      <c r="F870" t="n">
        <v>8.050000000000001</v>
      </c>
      <c r="G870" t="n">
        <v>48.3</v>
      </c>
      <c r="H870" t="n">
        <v>0.73</v>
      </c>
      <c r="I870" t="n">
        <v>10</v>
      </c>
      <c r="J870" t="n">
        <v>158.15</v>
      </c>
      <c r="K870" t="n">
        <v>49.1</v>
      </c>
      <c r="L870" t="n">
        <v>6.5</v>
      </c>
      <c r="M870" t="n">
        <v>2</v>
      </c>
      <c r="N870" t="n">
        <v>27.56</v>
      </c>
      <c r="O870" t="n">
        <v>19739.33</v>
      </c>
      <c r="P870" t="n">
        <v>72.56</v>
      </c>
      <c r="Q870" t="n">
        <v>596.67</v>
      </c>
      <c r="R870" t="n">
        <v>33.13</v>
      </c>
      <c r="S870" t="n">
        <v>26.8</v>
      </c>
      <c r="T870" t="n">
        <v>3202.08</v>
      </c>
      <c r="U870" t="n">
        <v>0.8100000000000001</v>
      </c>
      <c r="V870" t="n">
        <v>0.95</v>
      </c>
      <c r="W870" t="n">
        <v>0.13</v>
      </c>
      <c r="X870" t="n">
        <v>0.2</v>
      </c>
      <c r="Y870" t="n">
        <v>1</v>
      </c>
      <c r="Z870" t="n">
        <v>10</v>
      </c>
    </row>
    <row r="871">
      <c r="A871" t="n">
        <v>23</v>
      </c>
      <c r="B871" t="n">
        <v>75</v>
      </c>
      <c r="C871" t="inlineStr">
        <is>
          <t xml:space="preserve">CONCLUIDO	</t>
        </is>
      </c>
      <c r="D871" t="n">
        <v>9.4123</v>
      </c>
      <c r="E871" t="n">
        <v>10.62</v>
      </c>
      <c r="F871" t="n">
        <v>8.039999999999999</v>
      </c>
      <c r="G871" t="n">
        <v>48.26</v>
      </c>
      <c r="H871" t="n">
        <v>0.75</v>
      </c>
      <c r="I871" t="n">
        <v>10</v>
      </c>
      <c r="J871" t="n">
        <v>158.51</v>
      </c>
      <c r="K871" t="n">
        <v>49.1</v>
      </c>
      <c r="L871" t="n">
        <v>6.75</v>
      </c>
      <c r="M871" t="n">
        <v>2</v>
      </c>
      <c r="N871" t="n">
        <v>27.66</v>
      </c>
      <c r="O871" t="n">
        <v>19782.99</v>
      </c>
      <c r="P871" t="n">
        <v>72.05</v>
      </c>
      <c r="Q871" t="n">
        <v>596.61</v>
      </c>
      <c r="R871" t="n">
        <v>33</v>
      </c>
      <c r="S871" t="n">
        <v>26.8</v>
      </c>
      <c r="T871" t="n">
        <v>3140.17</v>
      </c>
      <c r="U871" t="n">
        <v>0.8100000000000001</v>
      </c>
      <c r="V871" t="n">
        <v>0.95</v>
      </c>
      <c r="W871" t="n">
        <v>0.13</v>
      </c>
      <c r="X871" t="n">
        <v>0.19</v>
      </c>
      <c r="Y871" t="n">
        <v>1</v>
      </c>
      <c r="Z871" t="n">
        <v>10</v>
      </c>
    </row>
    <row r="872">
      <c r="A872" t="n">
        <v>24</v>
      </c>
      <c r="B872" t="n">
        <v>75</v>
      </c>
      <c r="C872" t="inlineStr">
        <is>
          <t xml:space="preserve">CONCLUIDO	</t>
        </is>
      </c>
      <c r="D872" t="n">
        <v>9.4672</v>
      </c>
      <c r="E872" t="n">
        <v>10.56</v>
      </c>
      <c r="F872" t="n">
        <v>8.01</v>
      </c>
      <c r="G872" t="n">
        <v>53.41</v>
      </c>
      <c r="H872" t="n">
        <v>0.78</v>
      </c>
      <c r="I872" t="n">
        <v>9</v>
      </c>
      <c r="J872" t="n">
        <v>158.86</v>
      </c>
      <c r="K872" t="n">
        <v>49.1</v>
      </c>
      <c r="L872" t="n">
        <v>7</v>
      </c>
      <c r="M872" t="n">
        <v>0</v>
      </c>
      <c r="N872" t="n">
        <v>27.77</v>
      </c>
      <c r="O872" t="n">
        <v>19826.68</v>
      </c>
      <c r="P872" t="n">
        <v>71.72</v>
      </c>
      <c r="Q872" t="n">
        <v>596.61</v>
      </c>
      <c r="R872" t="n">
        <v>31.96</v>
      </c>
      <c r="S872" t="n">
        <v>26.8</v>
      </c>
      <c r="T872" t="n">
        <v>2624.85</v>
      </c>
      <c r="U872" t="n">
        <v>0.84</v>
      </c>
      <c r="V872" t="n">
        <v>0.96</v>
      </c>
      <c r="W872" t="n">
        <v>0.13</v>
      </c>
      <c r="X872" t="n">
        <v>0.16</v>
      </c>
      <c r="Y872" t="n">
        <v>1</v>
      </c>
      <c r="Z872" t="n">
        <v>10</v>
      </c>
    </row>
    <row r="873">
      <c r="A873" t="n">
        <v>0</v>
      </c>
      <c r="B873" t="n">
        <v>95</v>
      </c>
      <c r="C873" t="inlineStr">
        <is>
          <t xml:space="preserve">CONCLUIDO	</t>
        </is>
      </c>
      <c r="D873" t="n">
        <v>6.3576</v>
      </c>
      <c r="E873" t="n">
        <v>15.73</v>
      </c>
      <c r="F873" t="n">
        <v>9.76</v>
      </c>
      <c r="G873" t="n">
        <v>6.23</v>
      </c>
      <c r="H873" t="n">
        <v>0.1</v>
      </c>
      <c r="I873" t="n">
        <v>94</v>
      </c>
      <c r="J873" t="n">
        <v>185.69</v>
      </c>
      <c r="K873" t="n">
        <v>53.44</v>
      </c>
      <c r="L873" t="n">
        <v>1</v>
      </c>
      <c r="M873" t="n">
        <v>92</v>
      </c>
      <c r="N873" t="n">
        <v>36.26</v>
      </c>
      <c r="O873" t="n">
        <v>23136.14</v>
      </c>
      <c r="P873" t="n">
        <v>129.78</v>
      </c>
      <c r="Q873" t="n">
        <v>596.77</v>
      </c>
      <c r="R873" t="n">
        <v>86.7</v>
      </c>
      <c r="S873" t="n">
        <v>26.8</v>
      </c>
      <c r="T873" t="n">
        <v>29566.6</v>
      </c>
      <c r="U873" t="n">
        <v>0.31</v>
      </c>
      <c r="V873" t="n">
        <v>0.79</v>
      </c>
      <c r="W873" t="n">
        <v>0.27</v>
      </c>
      <c r="X873" t="n">
        <v>1.91</v>
      </c>
      <c r="Y873" t="n">
        <v>1</v>
      </c>
      <c r="Z873" t="n">
        <v>10</v>
      </c>
    </row>
    <row r="874">
      <c r="A874" t="n">
        <v>1</v>
      </c>
      <c r="B874" t="n">
        <v>95</v>
      </c>
      <c r="C874" t="inlineStr">
        <is>
          <t xml:space="preserve">CONCLUIDO	</t>
        </is>
      </c>
      <c r="D874" t="n">
        <v>6.9164</v>
      </c>
      <c r="E874" t="n">
        <v>14.46</v>
      </c>
      <c r="F874" t="n">
        <v>9.31</v>
      </c>
      <c r="G874" t="n">
        <v>7.76</v>
      </c>
      <c r="H874" t="n">
        <v>0.12</v>
      </c>
      <c r="I874" t="n">
        <v>72</v>
      </c>
      <c r="J874" t="n">
        <v>186.07</v>
      </c>
      <c r="K874" t="n">
        <v>53.44</v>
      </c>
      <c r="L874" t="n">
        <v>1.25</v>
      </c>
      <c r="M874" t="n">
        <v>70</v>
      </c>
      <c r="N874" t="n">
        <v>36.39</v>
      </c>
      <c r="O874" t="n">
        <v>23182.76</v>
      </c>
      <c r="P874" t="n">
        <v>123.06</v>
      </c>
      <c r="Q874" t="n">
        <v>596.84</v>
      </c>
      <c r="R874" t="n">
        <v>72.79000000000001</v>
      </c>
      <c r="S874" t="n">
        <v>26.8</v>
      </c>
      <c r="T874" t="n">
        <v>22721.65</v>
      </c>
      <c r="U874" t="n">
        <v>0.37</v>
      </c>
      <c r="V874" t="n">
        <v>0.82</v>
      </c>
      <c r="W874" t="n">
        <v>0.22</v>
      </c>
      <c r="X874" t="n">
        <v>1.45</v>
      </c>
      <c r="Y874" t="n">
        <v>1</v>
      </c>
      <c r="Z874" t="n">
        <v>10</v>
      </c>
    </row>
    <row r="875">
      <c r="A875" t="n">
        <v>2</v>
      </c>
      <c r="B875" t="n">
        <v>95</v>
      </c>
      <c r="C875" t="inlineStr">
        <is>
          <t xml:space="preserve">CONCLUIDO	</t>
        </is>
      </c>
      <c r="D875" t="n">
        <v>7.3345</v>
      </c>
      <c r="E875" t="n">
        <v>13.63</v>
      </c>
      <c r="F875" t="n">
        <v>9.01</v>
      </c>
      <c r="G875" t="n">
        <v>9.32</v>
      </c>
      <c r="H875" t="n">
        <v>0.14</v>
      </c>
      <c r="I875" t="n">
        <v>58</v>
      </c>
      <c r="J875" t="n">
        <v>186.45</v>
      </c>
      <c r="K875" t="n">
        <v>53.44</v>
      </c>
      <c r="L875" t="n">
        <v>1.5</v>
      </c>
      <c r="M875" t="n">
        <v>56</v>
      </c>
      <c r="N875" t="n">
        <v>36.51</v>
      </c>
      <c r="O875" t="n">
        <v>23229.42</v>
      </c>
      <c r="P875" t="n">
        <v>118.42</v>
      </c>
      <c r="Q875" t="n">
        <v>596.6900000000001</v>
      </c>
      <c r="R875" t="n">
        <v>63.19</v>
      </c>
      <c r="S875" t="n">
        <v>26.8</v>
      </c>
      <c r="T875" t="n">
        <v>17992.97</v>
      </c>
      <c r="U875" t="n">
        <v>0.42</v>
      </c>
      <c r="V875" t="n">
        <v>0.85</v>
      </c>
      <c r="W875" t="n">
        <v>0.2</v>
      </c>
      <c r="X875" t="n">
        <v>1.15</v>
      </c>
      <c r="Y875" t="n">
        <v>1</v>
      </c>
      <c r="Z875" t="n">
        <v>10</v>
      </c>
    </row>
    <row r="876">
      <c r="A876" t="n">
        <v>3</v>
      </c>
      <c r="B876" t="n">
        <v>95</v>
      </c>
      <c r="C876" t="inlineStr">
        <is>
          <t xml:space="preserve">CONCLUIDO	</t>
        </is>
      </c>
      <c r="D876" t="n">
        <v>7.6646</v>
      </c>
      <c r="E876" t="n">
        <v>13.05</v>
      </c>
      <c r="F876" t="n">
        <v>8.789999999999999</v>
      </c>
      <c r="G876" t="n">
        <v>10.99</v>
      </c>
      <c r="H876" t="n">
        <v>0.17</v>
      </c>
      <c r="I876" t="n">
        <v>48</v>
      </c>
      <c r="J876" t="n">
        <v>186.83</v>
      </c>
      <c r="K876" t="n">
        <v>53.44</v>
      </c>
      <c r="L876" t="n">
        <v>1.75</v>
      </c>
      <c r="M876" t="n">
        <v>46</v>
      </c>
      <c r="N876" t="n">
        <v>36.64</v>
      </c>
      <c r="O876" t="n">
        <v>23276.13</v>
      </c>
      <c r="P876" t="n">
        <v>114.77</v>
      </c>
      <c r="Q876" t="n">
        <v>596.6900000000001</v>
      </c>
      <c r="R876" t="n">
        <v>56.44</v>
      </c>
      <c r="S876" t="n">
        <v>26.8</v>
      </c>
      <c r="T876" t="n">
        <v>14669.73</v>
      </c>
      <c r="U876" t="n">
        <v>0.47</v>
      </c>
      <c r="V876" t="n">
        <v>0.87</v>
      </c>
      <c r="W876" t="n">
        <v>0.18</v>
      </c>
      <c r="X876" t="n">
        <v>0.9399999999999999</v>
      </c>
      <c r="Y876" t="n">
        <v>1</v>
      </c>
      <c r="Z876" t="n">
        <v>10</v>
      </c>
    </row>
    <row r="877">
      <c r="A877" t="n">
        <v>4</v>
      </c>
      <c r="B877" t="n">
        <v>95</v>
      </c>
      <c r="C877" t="inlineStr">
        <is>
          <t xml:space="preserve">CONCLUIDO	</t>
        </is>
      </c>
      <c r="D877" t="n">
        <v>7.8756</v>
      </c>
      <c r="E877" t="n">
        <v>12.7</v>
      </c>
      <c r="F877" t="n">
        <v>8.67</v>
      </c>
      <c r="G877" t="n">
        <v>12.38</v>
      </c>
      <c r="H877" t="n">
        <v>0.19</v>
      </c>
      <c r="I877" t="n">
        <v>42</v>
      </c>
      <c r="J877" t="n">
        <v>187.21</v>
      </c>
      <c r="K877" t="n">
        <v>53.44</v>
      </c>
      <c r="L877" t="n">
        <v>2</v>
      </c>
      <c r="M877" t="n">
        <v>40</v>
      </c>
      <c r="N877" t="n">
        <v>36.77</v>
      </c>
      <c r="O877" t="n">
        <v>23322.88</v>
      </c>
      <c r="P877" t="n">
        <v>112.53</v>
      </c>
      <c r="Q877" t="n">
        <v>596.71</v>
      </c>
      <c r="R877" t="n">
        <v>52.52</v>
      </c>
      <c r="S877" t="n">
        <v>26.8</v>
      </c>
      <c r="T877" t="n">
        <v>12736.4</v>
      </c>
      <c r="U877" t="n">
        <v>0.51</v>
      </c>
      <c r="V877" t="n">
        <v>0.89</v>
      </c>
      <c r="W877" t="n">
        <v>0.17</v>
      </c>
      <c r="X877" t="n">
        <v>0.8100000000000001</v>
      </c>
      <c r="Y877" t="n">
        <v>1</v>
      </c>
      <c r="Z877" t="n">
        <v>10</v>
      </c>
    </row>
    <row r="878">
      <c r="A878" t="n">
        <v>5</v>
      </c>
      <c r="B878" t="n">
        <v>95</v>
      </c>
      <c r="C878" t="inlineStr">
        <is>
          <t xml:space="preserve">CONCLUIDO	</t>
        </is>
      </c>
      <c r="D878" t="n">
        <v>8.1685</v>
      </c>
      <c r="E878" t="n">
        <v>12.24</v>
      </c>
      <c r="F878" t="n">
        <v>8.43</v>
      </c>
      <c r="G878" t="n">
        <v>14.06</v>
      </c>
      <c r="H878" t="n">
        <v>0.21</v>
      </c>
      <c r="I878" t="n">
        <v>36</v>
      </c>
      <c r="J878" t="n">
        <v>187.59</v>
      </c>
      <c r="K878" t="n">
        <v>53.44</v>
      </c>
      <c r="L878" t="n">
        <v>2.25</v>
      </c>
      <c r="M878" t="n">
        <v>34</v>
      </c>
      <c r="N878" t="n">
        <v>36.9</v>
      </c>
      <c r="O878" t="n">
        <v>23369.68</v>
      </c>
      <c r="P878" t="n">
        <v>108.71</v>
      </c>
      <c r="Q878" t="n">
        <v>596.6900000000001</v>
      </c>
      <c r="R878" t="n">
        <v>45.04</v>
      </c>
      <c r="S878" t="n">
        <v>26.8</v>
      </c>
      <c r="T878" t="n">
        <v>9027.17</v>
      </c>
      <c r="U878" t="n">
        <v>0.6</v>
      </c>
      <c r="V878" t="n">
        <v>0.91</v>
      </c>
      <c r="W878" t="n">
        <v>0.16</v>
      </c>
      <c r="X878" t="n">
        <v>0.58</v>
      </c>
      <c r="Y878" t="n">
        <v>1</v>
      </c>
      <c r="Z878" t="n">
        <v>10</v>
      </c>
    </row>
    <row r="879">
      <c r="A879" t="n">
        <v>6</v>
      </c>
      <c r="B879" t="n">
        <v>95</v>
      </c>
      <c r="C879" t="inlineStr">
        <is>
          <t xml:space="preserve">CONCLUIDO	</t>
        </is>
      </c>
      <c r="D879" t="n">
        <v>8.178800000000001</v>
      </c>
      <c r="E879" t="n">
        <v>12.23</v>
      </c>
      <c r="F879" t="n">
        <v>8.529999999999999</v>
      </c>
      <c r="G879" t="n">
        <v>15.51</v>
      </c>
      <c r="H879" t="n">
        <v>0.24</v>
      </c>
      <c r="I879" t="n">
        <v>33</v>
      </c>
      <c r="J879" t="n">
        <v>187.97</v>
      </c>
      <c r="K879" t="n">
        <v>53.44</v>
      </c>
      <c r="L879" t="n">
        <v>2.5</v>
      </c>
      <c r="M879" t="n">
        <v>31</v>
      </c>
      <c r="N879" t="n">
        <v>37.03</v>
      </c>
      <c r="O879" t="n">
        <v>23416.52</v>
      </c>
      <c r="P879" t="n">
        <v>109.54</v>
      </c>
      <c r="Q879" t="n">
        <v>596.71</v>
      </c>
      <c r="R879" t="n">
        <v>48.52</v>
      </c>
      <c r="S879" t="n">
        <v>26.8</v>
      </c>
      <c r="T879" t="n">
        <v>10783.54</v>
      </c>
      <c r="U879" t="n">
        <v>0.55</v>
      </c>
      <c r="V879" t="n">
        <v>0.9</v>
      </c>
      <c r="W879" t="n">
        <v>0.16</v>
      </c>
      <c r="X879" t="n">
        <v>0.68</v>
      </c>
      <c r="Y879" t="n">
        <v>1</v>
      </c>
      <c r="Z879" t="n">
        <v>10</v>
      </c>
    </row>
    <row r="880">
      <c r="A880" t="n">
        <v>7</v>
      </c>
      <c r="B880" t="n">
        <v>95</v>
      </c>
      <c r="C880" t="inlineStr">
        <is>
          <t xml:space="preserve">CONCLUIDO	</t>
        </is>
      </c>
      <c r="D880" t="n">
        <v>8.3529</v>
      </c>
      <c r="E880" t="n">
        <v>11.97</v>
      </c>
      <c r="F880" t="n">
        <v>8.42</v>
      </c>
      <c r="G880" t="n">
        <v>17.43</v>
      </c>
      <c r="H880" t="n">
        <v>0.26</v>
      </c>
      <c r="I880" t="n">
        <v>29</v>
      </c>
      <c r="J880" t="n">
        <v>188.35</v>
      </c>
      <c r="K880" t="n">
        <v>53.44</v>
      </c>
      <c r="L880" t="n">
        <v>2.75</v>
      </c>
      <c r="M880" t="n">
        <v>27</v>
      </c>
      <c r="N880" t="n">
        <v>37.16</v>
      </c>
      <c r="O880" t="n">
        <v>23463.4</v>
      </c>
      <c r="P880" t="n">
        <v>107.49</v>
      </c>
      <c r="Q880" t="n">
        <v>596.63</v>
      </c>
      <c r="R880" t="n">
        <v>45.19</v>
      </c>
      <c r="S880" t="n">
        <v>26.8</v>
      </c>
      <c r="T880" t="n">
        <v>9139.17</v>
      </c>
      <c r="U880" t="n">
        <v>0.59</v>
      </c>
      <c r="V880" t="n">
        <v>0.91</v>
      </c>
      <c r="W880" t="n">
        <v>0.15</v>
      </c>
      <c r="X880" t="n">
        <v>0.57</v>
      </c>
      <c r="Y880" t="n">
        <v>1</v>
      </c>
      <c r="Z880" t="n">
        <v>10</v>
      </c>
    </row>
    <row r="881">
      <c r="A881" t="n">
        <v>8</v>
      </c>
      <c r="B881" t="n">
        <v>95</v>
      </c>
      <c r="C881" t="inlineStr">
        <is>
          <t xml:space="preserve">CONCLUIDO	</t>
        </is>
      </c>
      <c r="D881" t="n">
        <v>8.4337</v>
      </c>
      <c r="E881" t="n">
        <v>11.86</v>
      </c>
      <c r="F881" t="n">
        <v>8.380000000000001</v>
      </c>
      <c r="G881" t="n">
        <v>18.63</v>
      </c>
      <c r="H881" t="n">
        <v>0.28</v>
      </c>
      <c r="I881" t="n">
        <v>27</v>
      </c>
      <c r="J881" t="n">
        <v>188.73</v>
      </c>
      <c r="K881" t="n">
        <v>53.44</v>
      </c>
      <c r="L881" t="n">
        <v>3</v>
      </c>
      <c r="M881" t="n">
        <v>25</v>
      </c>
      <c r="N881" t="n">
        <v>37.29</v>
      </c>
      <c r="O881" t="n">
        <v>23510.33</v>
      </c>
      <c r="P881" t="n">
        <v>106.25</v>
      </c>
      <c r="Q881" t="n">
        <v>596.74</v>
      </c>
      <c r="R881" t="n">
        <v>43.98</v>
      </c>
      <c r="S881" t="n">
        <v>26.8</v>
      </c>
      <c r="T881" t="n">
        <v>8543.9</v>
      </c>
      <c r="U881" t="n">
        <v>0.61</v>
      </c>
      <c r="V881" t="n">
        <v>0.92</v>
      </c>
      <c r="W881" t="n">
        <v>0.15</v>
      </c>
      <c r="X881" t="n">
        <v>0.53</v>
      </c>
      <c r="Y881" t="n">
        <v>1</v>
      </c>
      <c r="Z881" t="n">
        <v>10</v>
      </c>
    </row>
    <row r="882">
      <c r="A882" t="n">
        <v>9</v>
      </c>
      <c r="B882" t="n">
        <v>95</v>
      </c>
      <c r="C882" t="inlineStr">
        <is>
          <t xml:space="preserve">CONCLUIDO	</t>
        </is>
      </c>
      <c r="D882" t="n">
        <v>8.5129</v>
      </c>
      <c r="E882" t="n">
        <v>11.75</v>
      </c>
      <c r="F882" t="n">
        <v>8.35</v>
      </c>
      <c r="G882" t="n">
        <v>20.03</v>
      </c>
      <c r="H882" t="n">
        <v>0.3</v>
      </c>
      <c r="I882" t="n">
        <v>25</v>
      </c>
      <c r="J882" t="n">
        <v>189.11</v>
      </c>
      <c r="K882" t="n">
        <v>53.44</v>
      </c>
      <c r="L882" t="n">
        <v>3.25</v>
      </c>
      <c r="M882" t="n">
        <v>23</v>
      </c>
      <c r="N882" t="n">
        <v>37.42</v>
      </c>
      <c r="O882" t="n">
        <v>23557.3</v>
      </c>
      <c r="P882" t="n">
        <v>105.18</v>
      </c>
      <c r="Q882" t="n">
        <v>596.62</v>
      </c>
      <c r="R882" t="n">
        <v>42.7</v>
      </c>
      <c r="S882" t="n">
        <v>26.8</v>
      </c>
      <c r="T882" t="n">
        <v>7911.58</v>
      </c>
      <c r="U882" t="n">
        <v>0.63</v>
      </c>
      <c r="V882" t="n">
        <v>0.92</v>
      </c>
      <c r="W882" t="n">
        <v>0.15</v>
      </c>
      <c r="X882" t="n">
        <v>0.49</v>
      </c>
      <c r="Y882" t="n">
        <v>1</v>
      </c>
      <c r="Z882" t="n">
        <v>10</v>
      </c>
    </row>
    <row r="883">
      <c r="A883" t="n">
        <v>10</v>
      </c>
      <c r="B883" t="n">
        <v>95</v>
      </c>
      <c r="C883" t="inlineStr">
        <is>
          <t xml:space="preserve">CONCLUIDO	</t>
        </is>
      </c>
      <c r="D883" t="n">
        <v>8.605</v>
      </c>
      <c r="E883" t="n">
        <v>11.62</v>
      </c>
      <c r="F883" t="n">
        <v>8.300000000000001</v>
      </c>
      <c r="G883" t="n">
        <v>21.64</v>
      </c>
      <c r="H883" t="n">
        <v>0.33</v>
      </c>
      <c r="I883" t="n">
        <v>23</v>
      </c>
      <c r="J883" t="n">
        <v>189.49</v>
      </c>
      <c r="K883" t="n">
        <v>53.44</v>
      </c>
      <c r="L883" t="n">
        <v>3.5</v>
      </c>
      <c r="M883" t="n">
        <v>21</v>
      </c>
      <c r="N883" t="n">
        <v>37.55</v>
      </c>
      <c r="O883" t="n">
        <v>23604.32</v>
      </c>
      <c r="P883" t="n">
        <v>103.75</v>
      </c>
      <c r="Q883" t="n">
        <v>596.6900000000001</v>
      </c>
      <c r="R883" t="n">
        <v>41.17</v>
      </c>
      <c r="S883" t="n">
        <v>26.8</v>
      </c>
      <c r="T883" t="n">
        <v>7157.92</v>
      </c>
      <c r="U883" t="n">
        <v>0.65</v>
      </c>
      <c r="V883" t="n">
        <v>0.93</v>
      </c>
      <c r="W883" t="n">
        <v>0.14</v>
      </c>
      <c r="X883" t="n">
        <v>0.44</v>
      </c>
      <c r="Y883" t="n">
        <v>1</v>
      </c>
      <c r="Z883" t="n">
        <v>10</v>
      </c>
    </row>
    <row r="884">
      <c r="A884" t="n">
        <v>11</v>
      </c>
      <c r="B884" t="n">
        <v>95</v>
      </c>
      <c r="C884" t="inlineStr">
        <is>
          <t xml:space="preserve">CONCLUIDO	</t>
        </is>
      </c>
      <c r="D884" t="n">
        <v>8.69</v>
      </c>
      <c r="E884" t="n">
        <v>11.51</v>
      </c>
      <c r="F884" t="n">
        <v>8.26</v>
      </c>
      <c r="G884" t="n">
        <v>23.59</v>
      </c>
      <c r="H884" t="n">
        <v>0.35</v>
      </c>
      <c r="I884" t="n">
        <v>21</v>
      </c>
      <c r="J884" t="n">
        <v>189.87</v>
      </c>
      <c r="K884" t="n">
        <v>53.44</v>
      </c>
      <c r="L884" t="n">
        <v>3.75</v>
      </c>
      <c r="M884" t="n">
        <v>19</v>
      </c>
      <c r="N884" t="n">
        <v>37.69</v>
      </c>
      <c r="O884" t="n">
        <v>23651.38</v>
      </c>
      <c r="P884" t="n">
        <v>102.65</v>
      </c>
      <c r="Q884" t="n">
        <v>596.61</v>
      </c>
      <c r="R884" t="n">
        <v>39.8</v>
      </c>
      <c r="S884" t="n">
        <v>26.8</v>
      </c>
      <c r="T884" t="n">
        <v>6483.38</v>
      </c>
      <c r="U884" t="n">
        <v>0.67</v>
      </c>
      <c r="V884" t="n">
        <v>0.93</v>
      </c>
      <c r="W884" t="n">
        <v>0.14</v>
      </c>
      <c r="X884" t="n">
        <v>0.4</v>
      </c>
      <c r="Y884" t="n">
        <v>1</v>
      </c>
      <c r="Z884" t="n">
        <v>10</v>
      </c>
    </row>
    <row r="885">
      <c r="A885" t="n">
        <v>12</v>
      </c>
      <c r="B885" t="n">
        <v>95</v>
      </c>
      <c r="C885" t="inlineStr">
        <is>
          <t xml:space="preserve">CONCLUIDO	</t>
        </is>
      </c>
      <c r="D885" t="n">
        <v>8.7385</v>
      </c>
      <c r="E885" t="n">
        <v>11.44</v>
      </c>
      <c r="F885" t="n">
        <v>8.23</v>
      </c>
      <c r="G885" t="n">
        <v>24.69</v>
      </c>
      <c r="H885" t="n">
        <v>0.37</v>
      </c>
      <c r="I885" t="n">
        <v>20</v>
      </c>
      <c r="J885" t="n">
        <v>190.25</v>
      </c>
      <c r="K885" t="n">
        <v>53.44</v>
      </c>
      <c r="L885" t="n">
        <v>4</v>
      </c>
      <c r="M885" t="n">
        <v>18</v>
      </c>
      <c r="N885" t="n">
        <v>37.82</v>
      </c>
      <c r="O885" t="n">
        <v>23698.48</v>
      </c>
      <c r="P885" t="n">
        <v>101.57</v>
      </c>
      <c r="Q885" t="n">
        <v>596.65</v>
      </c>
      <c r="R885" t="n">
        <v>39.01</v>
      </c>
      <c r="S885" t="n">
        <v>26.8</v>
      </c>
      <c r="T885" t="n">
        <v>6094.34</v>
      </c>
      <c r="U885" t="n">
        <v>0.6899999999999999</v>
      </c>
      <c r="V885" t="n">
        <v>0.93</v>
      </c>
      <c r="W885" t="n">
        <v>0.14</v>
      </c>
      <c r="X885" t="n">
        <v>0.38</v>
      </c>
      <c r="Y885" t="n">
        <v>1</v>
      </c>
      <c r="Z885" t="n">
        <v>10</v>
      </c>
    </row>
    <row r="886">
      <c r="A886" t="n">
        <v>13</v>
      </c>
      <c r="B886" t="n">
        <v>95</v>
      </c>
      <c r="C886" t="inlineStr">
        <is>
          <t xml:space="preserve">CONCLUIDO	</t>
        </is>
      </c>
      <c r="D886" t="n">
        <v>8.8628</v>
      </c>
      <c r="E886" t="n">
        <v>11.28</v>
      </c>
      <c r="F886" t="n">
        <v>8.140000000000001</v>
      </c>
      <c r="G886" t="n">
        <v>27.15</v>
      </c>
      <c r="H886" t="n">
        <v>0.4</v>
      </c>
      <c r="I886" t="n">
        <v>18</v>
      </c>
      <c r="J886" t="n">
        <v>190.63</v>
      </c>
      <c r="K886" t="n">
        <v>53.44</v>
      </c>
      <c r="L886" t="n">
        <v>4.25</v>
      </c>
      <c r="M886" t="n">
        <v>16</v>
      </c>
      <c r="N886" t="n">
        <v>37.95</v>
      </c>
      <c r="O886" t="n">
        <v>23745.63</v>
      </c>
      <c r="P886" t="n">
        <v>99.65000000000001</v>
      </c>
      <c r="Q886" t="n">
        <v>596.61</v>
      </c>
      <c r="R886" t="n">
        <v>36.42</v>
      </c>
      <c r="S886" t="n">
        <v>26.8</v>
      </c>
      <c r="T886" t="n">
        <v>4807.4</v>
      </c>
      <c r="U886" t="n">
        <v>0.74</v>
      </c>
      <c r="V886" t="n">
        <v>0.9399999999999999</v>
      </c>
      <c r="W886" t="n">
        <v>0.13</v>
      </c>
      <c r="X886" t="n">
        <v>0.29</v>
      </c>
      <c r="Y886" t="n">
        <v>1</v>
      </c>
      <c r="Z886" t="n">
        <v>10</v>
      </c>
    </row>
    <row r="887">
      <c r="A887" t="n">
        <v>14</v>
      </c>
      <c r="B887" t="n">
        <v>95</v>
      </c>
      <c r="C887" t="inlineStr">
        <is>
          <t xml:space="preserve">CONCLUIDO	</t>
        </is>
      </c>
      <c r="D887" t="n">
        <v>8.853</v>
      </c>
      <c r="E887" t="n">
        <v>11.3</v>
      </c>
      <c r="F887" t="n">
        <v>8.19</v>
      </c>
      <c r="G887" t="n">
        <v>28.92</v>
      </c>
      <c r="H887" t="n">
        <v>0.42</v>
      </c>
      <c r="I887" t="n">
        <v>17</v>
      </c>
      <c r="J887" t="n">
        <v>191.02</v>
      </c>
      <c r="K887" t="n">
        <v>53.44</v>
      </c>
      <c r="L887" t="n">
        <v>4.5</v>
      </c>
      <c r="M887" t="n">
        <v>15</v>
      </c>
      <c r="N887" t="n">
        <v>38.08</v>
      </c>
      <c r="O887" t="n">
        <v>23792.83</v>
      </c>
      <c r="P887" t="n">
        <v>99.83</v>
      </c>
      <c r="Q887" t="n">
        <v>596.61</v>
      </c>
      <c r="R887" t="n">
        <v>37.99</v>
      </c>
      <c r="S887" t="n">
        <v>26.8</v>
      </c>
      <c r="T887" t="n">
        <v>5599.93</v>
      </c>
      <c r="U887" t="n">
        <v>0.71</v>
      </c>
      <c r="V887" t="n">
        <v>0.9399999999999999</v>
      </c>
      <c r="W887" t="n">
        <v>0.14</v>
      </c>
      <c r="X887" t="n">
        <v>0.34</v>
      </c>
      <c r="Y887" t="n">
        <v>1</v>
      </c>
      <c r="Z887" t="n">
        <v>10</v>
      </c>
    </row>
    <row r="888">
      <c r="A888" t="n">
        <v>15</v>
      </c>
      <c r="B888" t="n">
        <v>95</v>
      </c>
      <c r="C888" t="inlineStr">
        <is>
          <t xml:space="preserve">CONCLUIDO	</t>
        </is>
      </c>
      <c r="D888" t="n">
        <v>8.9063</v>
      </c>
      <c r="E888" t="n">
        <v>11.23</v>
      </c>
      <c r="F888" t="n">
        <v>8.16</v>
      </c>
      <c r="G888" t="n">
        <v>30.61</v>
      </c>
      <c r="H888" t="n">
        <v>0.44</v>
      </c>
      <c r="I888" t="n">
        <v>16</v>
      </c>
      <c r="J888" t="n">
        <v>191.4</v>
      </c>
      <c r="K888" t="n">
        <v>53.44</v>
      </c>
      <c r="L888" t="n">
        <v>4.75</v>
      </c>
      <c r="M888" t="n">
        <v>14</v>
      </c>
      <c r="N888" t="n">
        <v>38.22</v>
      </c>
      <c r="O888" t="n">
        <v>23840.07</v>
      </c>
      <c r="P888" t="n">
        <v>98.79000000000001</v>
      </c>
      <c r="Q888" t="n">
        <v>596.61</v>
      </c>
      <c r="R888" t="n">
        <v>36.96</v>
      </c>
      <c r="S888" t="n">
        <v>26.8</v>
      </c>
      <c r="T888" t="n">
        <v>5086.88</v>
      </c>
      <c r="U888" t="n">
        <v>0.73</v>
      </c>
      <c r="V888" t="n">
        <v>0.9399999999999999</v>
      </c>
      <c r="W888" t="n">
        <v>0.14</v>
      </c>
      <c r="X888" t="n">
        <v>0.31</v>
      </c>
      <c r="Y888" t="n">
        <v>1</v>
      </c>
      <c r="Z888" t="n">
        <v>10</v>
      </c>
    </row>
    <row r="889">
      <c r="A889" t="n">
        <v>16</v>
      </c>
      <c r="B889" t="n">
        <v>95</v>
      </c>
      <c r="C889" t="inlineStr">
        <is>
          <t xml:space="preserve">CONCLUIDO	</t>
        </is>
      </c>
      <c r="D889" t="n">
        <v>8.959899999999999</v>
      </c>
      <c r="E889" t="n">
        <v>11.16</v>
      </c>
      <c r="F889" t="n">
        <v>8.130000000000001</v>
      </c>
      <c r="G889" t="n">
        <v>32.54</v>
      </c>
      <c r="H889" t="n">
        <v>0.46</v>
      </c>
      <c r="I889" t="n">
        <v>15</v>
      </c>
      <c r="J889" t="n">
        <v>191.78</v>
      </c>
      <c r="K889" t="n">
        <v>53.44</v>
      </c>
      <c r="L889" t="n">
        <v>5</v>
      </c>
      <c r="M889" t="n">
        <v>13</v>
      </c>
      <c r="N889" t="n">
        <v>38.35</v>
      </c>
      <c r="O889" t="n">
        <v>23887.36</v>
      </c>
      <c r="P889" t="n">
        <v>97.56999999999999</v>
      </c>
      <c r="Q889" t="n">
        <v>596.65</v>
      </c>
      <c r="R889" t="n">
        <v>36.05</v>
      </c>
      <c r="S889" t="n">
        <v>26.8</v>
      </c>
      <c r="T889" t="n">
        <v>4637.73</v>
      </c>
      <c r="U889" t="n">
        <v>0.74</v>
      </c>
      <c r="V889" t="n">
        <v>0.9399999999999999</v>
      </c>
      <c r="W889" t="n">
        <v>0.13</v>
      </c>
      <c r="X889" t="n">
        <v>0.28</v>
      </c>
      <c r="Y889" t="n">
        <v>1</v>
      </c>
      <c r="Z889" t="n">
        <v>10</v>
      </c>
    </row>
    <row r="890">
      <c r="A890" t="n">
        <v>17</v>
      </c>
      <c r="B890" t="n">
        <v>95</v>
      </c>
      <c r="C890" t="inlineStr">
        <is>
          <t xml:space="preserve">CONCLUIDO	</t>
        </is>
      </c>
      <c r="D890" t="n">
        <v>8.9557</v>
      </c>
      <c r="E890" t="n">
        <v>11.17</v>
      </c>
      <c r="F890" t="n">
        <v>8.140000000000001</v>
      </c>
      <c r="G890" t="n">
        <v>32.56</v>
      </c>
      <c r="H890" t="n">
        <v>0.48</v>
      </c>
      <c r="I890" t="n">
        <v>15</v>
      </c>
      <c r="J890" t="n">
        <v>192.17</v>
      </c>
      <c r="K890" t="n">
        <v>53.44</v>
      </c>
      <c r="L890" t="n">
        <v>5.25</v>
      </c>
      <c r="M890" t="n">
        <v>13</v>
      </c>
      <c r="N890" t="n">
        <v>38.48</v>
      </c>
      <c r="O890" t="n">
        <v>23934.69</v>
      </c>
      <c r="P890" t="n">
        <v>97.11</v>
      </c>
      <c r="Q890" t="n">
        <v>596.61</v>
      </c>
      <c r="R890" t="n">
        <v>36.24</v>
      </c>
      <c r="S890" t="n">
        <v>26.8</v>
      </c>
      <c r="T890" t="n">
        <v>4731.03</v>
      </c>
      <c r="U890" t="n">
        <v>0.74</v>
      </c>
      <c r="V890" t="n">
        <v>0.9399999999999999</v>
      </c>
      <c r="W890" t="n">
        <v>0.13</v>
      </c>
      <c r="X890" t="n">
        <v>0.29</v>
      </c>
      <c r="Y890" t="n">
        <v>1</v>
      </c>
      <c r="Z890" t="n">
        <v>10</v>
      </c>
    </row>
    <row r="891">
      <c r="A891" t="n">
        <v>18</v>
      </c>
      <c r="B891" t="n">
        <v>95</v>
      </c>
      <c r="C891" t="inlineStr">
        <is>
          <t xml:space="preserve">CONCLUIDO	</t>
        </is>
      </c>
      <c r="D891" t="n">
        <v>9.0038</v>
      </c>
      <c r="E891" t="n">
        <v>11.11</v>
      </c>
      <c r="F891" t="n">
        <v>8.119999999999999</v>
      </c>
      <c r="G891" t="n">
        <v>34.79</v>
      </c>
      <c r="H891" t="n">
        <v>0.51</v>
      </c>
      <c r="I891" t="n">
        <v>14</v>
      </c>
      <c r="J891" t="n">
        <v>192.55</v>
      </c>
      <c r="K891" t="n">
        <v>53.44</v>
      </c>
      <c r="L891" t="n">
        <v>5.5</v>
      </c>
      <c r="M891" t="n">
        <v>12</v>
      </c>
      <c r="N891" t="n">
        <v>38.62</v>
      </c>
      <c r="O891" t="n">
        <v>23982.06</v>
      </c>
      <c r="P891" t="n">
        <v>95.8</v>
      </c>
      <c r="Q891" t="n">
        <v>596.64</v>
      </c>
      <c r="R891" t="n">
        <v>35.52</v>
      </c>
      <c r="S891" t="n">
        <v>26.8</v>
      </c>
      <c r="T891" t="n">
        <v>4376.5</v>
      </c>
      <c r="U891" t="n">
        <v>0.75</v>
      </c>
      <c r="V891" t="n">
        <v>0.95</v>
      </c>
      <c r="W891" t="n">
        <v>0.13</v>
      </c>
      <c r="X891" t="n">
        <v>0.26</v>
      </c>
      <c r="Y891" t="n">
        <v>1</v>
      </c>
      <c r="Z891" t="n">
        <v>10</v>
      </c>
    </row>
    <row r="892">
      <c r="A892" t="n">
        <v>19</v>
      </c>
      <c r="B892" t="n">
        <v>95</v>
      </c>
      <c r="C892" t="inlineStr">
        <is>
          <t xml:space="preserve">CONCLUIDO	</t>
        </is>
      </c>
      <c r="D892" t="n">
        <v>9.062099999999999</v>
      </c>
      <c r="E892" t="n">
        <v>11.04</v>
      </c>
      <c r="F892" t="n">
        <v>8.08</v>
      </c>
      <c r="G892" t="n">
        <v>37.3</v>
      </c>
      <c r="H892" t="n">
        <v>0.53</v>
      </c>
      <c r="I892" t="n">
        <v>13</v>
      </c>
      <c r="J892" t="n">
        <v>192.94</v>
      </c>
      <c r="K892" t="n">
        <v>53.44</v>
      </c>
      <c r="L892" t="n">
        <v>5.75</v>
      </c>
      <c r="M892" t="n">
        <v>11</v>
      </c>
      <c r="N892" t="n">
        <v>38.75</v>
      </c>
      <c r="O892" t="n">
        <v>24029.48</v>
      </c>
      <c r="P892" t="n">
        <v>94.77</v>
      </c>
      <c r="Q892" t="n">
        <v>596.66</v>
      </c>
      <c r="R892" t="n">
        <v>34.32</v>
      </c>
      <c r="S892" t="n">
        <v>26.8</v>
      </c>
      <c r="T892" t="n">
        <v>3780.56</v>
      </c>
      <c r="U892" t="n">
        <v>0.78</v>
      </c>
      <c r="V892" t="n">
        <v>0.95</v>
      </c>
      <c r="W892" t="n">
        <v>0.13</v>
      </c>
      <c r="X892" t="n">
        <v>0.23</v>
      </c>
      <c r="Y892" t="n">
        <v>1</v>
      </c>
      <c r="Z892" t="n">
        <v>10</v>
      </c>
    </row>
    <row r="893">
      <c r="A893" t="n">
        <v>20</v>
      </c>
      <c r="B893" t="n">
        <v>95</v>
      </c>
      <c r="C893" t="inlineStr">
        <is>
          <t xml:space="preserve">CONCLUIDO	</t>
        </is>
      </c>
      <c r="D893" t="n">
        <v>9.076700000000001</v>
      </c>
      <c r="E893" t="n">
        <v>11.02</v>
      </c>
      <c r="F893" t="n">
        <v>8.06</v>
      </c>
      <c r="G893" t="n">
        <v>37.22</v>
      </c>
      <c r="H893" t="n">
        <v>0.55</v>
      </c>
      <c r="I893" t="n">
        <v>13</v>
      </c>
      <c r="J893" t="n">
        <v>193.32</v>
      </c>
      <c r="K893" t="n">
        <v>53.44</v>
      </c>
      <c r="L893" t="n">
        <v>6</v>
      </c>
      <c r="M893" t="n">
        <v>11</v>
      </c>
      <c r="N893" t="n">
        <v>38.89</v>
      </c>
      <c r="O893" t="n">
        <v>24076.95</v>
      </c>
      <c r="P893" t="n">
        <v>93.73</v>
      </c>
      <c r="Q893" t="n">
        <v>596.6799999999999</v>
      </c>
      <c r="R893" t="n">
        <v>33.94</v>
      </c>
      <c r="S893" t="n">
        <v>26.8</v>
      </c>
      <c r="T893" t="n">
        <v>3591.11</v>
      </c>
      <c r="U893" t="n">
        <v>0.79</v>
      </c>
      <c r="V893" t="n">
        <v>0.95</v>
      </c>
      <c r="W893" t="n">
        <v>0.12</v>
      </c>
      <c r="X893" t="n">
        <v>0.21</v>
      </c>
      <c r="Y893" t="n">
        <v>1</v>
      </c>
      <c r="Z893" t="n">
        <v>10</v>
      </c>
    </row>
    <row r="894">
      <c r="A894" t="n">
        <v>21</v>
      </c>
      <c r="B894" t="n">
        <v>95</v>
      </c>
      <c r="C894" t="inlineStr">
        <is>
          <t xml:space="preserve">CONCLUIDO	</t>
        </is>
      </c>
      <c r="D894" t="n">
        <v>9.0845</v>
      </c>
      <c r="E894" t="n">
        <v>11.01</v>
      </c>
      <c r="F894" t="n">
        <v>8.09</v>
      </c>
      <c r="G894" t="n">
        <v>40.46</v>
      </c>
      <c r="H894" t="n">
        <v>0.57</v>
      </c>
      <c r="I894" t="n">
        <v>12</v>
      </c>
      <c r="J894" t="n">
        <v>193.71</v>
      </c>
      <c r="K894" t="n">
        <v>53.44</v>
      </c>
      <c r="L894" t="n">
        <v>6.25</v>
      </c>
      <c r="M894" t="n">
        <v>10</v>
      </c>
      <c r="N894" t="n">
        <v>39.02</v>
      </c>
      <c r="O894" t="n">
        <v>24124.47</v>
      </c>
      <c r="P894" t="n">
        <v>93.64</v>
      </c>
      <c r="Q894" t="n">
        <v>596.64</v>
      </c>
      <c r="R894" t="n">
        <v>34.84</v>
      </c>
      <c r="S894" t="n">
        <v>26.8</v>
      </c>
      <c r="T894" t="n">
        <v>4046.05</v>
      </c>
      <c r="U894" t="n">
        <v>0.77</v>
      </c>
      <c r="V894" t="n">
        <v>0.95</v>
      </c>
      <c r="W894" t="n">
        <v>0.13</v>
      </c>
      <c r="X894" t="n">
        <v>0.24</v>
      </c>
      <c r="Y894" t="n">
        <v>1</v>
      </c>
      <c r="Z894" t="n">
        <v>10</v>
      </c>
    </row>
    <row r="895">
      <c r="A895" t="n">
        <v>22</v>
      </c>
      <c r="B895" t="n">
        <v>95</v>
      </c>
      <c r="C895" t="inlineStr">
        <is>
          <t xml:space="preserve">CONCLUIDO	</t>
        </is>
      </c>
      <c r="D895" t="n">
        <v>9.09</v>
      </c>
      <c r="E895" t="n">
        <v>11</v>
      </c>
      <c r="F895" t="n">
        <v>8.09</v>
      </c>
      <c r="G895" t="n">
        <v>40.43</v>
      </c>
      <c r="H895" t="n">
        <v>0.59</v>
      </c>
      <c r="I895" t="n">
        <v>12</v>
      </c>
      <c r="J895" t="n">
        <v>194.09</v>
      </c>
      <c r="K895" t="n">
        <v>53.44</v>
      </c>
      <c r="L895" t="n">
        <v>6.5</v>
      </c>
      <c r="M895" t="n">
        <v>10</v>
      </c>
      <c r="N895" t="n">
        <v>39.16</v>
      </c>
      <c r="O895" t="n">
        <v>24172.03</v>
      </c>
      <c r="P895" t="n">
        <v>92.59</v>
      </c>
      <c r="Q895" t="n">
        <v>596.61</v>
      </c>
      <c r="R895" t="n">
        <v>34.55</v>
      </c>
      <c r="S895" t="n">
        <v>26.8</v>
      </c>
      <c r="T895" t="n">
        <v>3900.93</v>
      </c>
      <c r="U895" t="n">
        <v>0.78</v>
      </c>
      <c r="V895" t="n">
        <v>0.95</v>
      </c>
      <c r="W895" t="n">
        <v>0.13</v>
      </c>
      <c r="X895" t="n">
        <v>0.23</v>
      </c>
      <c r="Y895" t="n">
        <v>1</v>
      </c>
      <c r="Z895" t="n">
        <v>10</v>
      </c>
    </row>
    <row r="896">
      <c r="A896" t="n">
        <v>23</v>
      </c>
      <c r="B896" t="n">
        <v>95</v>
      </c>
      <c r="C896" t="inlineStr">
        <is>
          <t xml:space="preserve">CONCLUIDO	</t>
        </is>
      </c>
      <c r="D896" t="n">
        <v>9.142899999999999</v>
      </c>
      <c r="E896" t="n">
        <v>10.94</v>
      </c>
      <c r="F896" t="n">
        <v>8.06</v>
      </c>
      <c r="G896" t="n">
        <v>43.96</v>
      </c>
      <c r="H896" t="n">
        <v>0.62</v>
      </c>
      <c r="I896" t="n">
        <v>11</v>
      </c>
      <c r="J896" t="n">
        <v>194.48</v>
      </c>
      <c r="K896" t="n">
        <v>53.44</v>
      </c>
      <c r="L896" t="n">
        <v>6.75</v>
      </c>
      <c r="M896" t="n">
        <v>9</v>
      </c>
      <c r="N896" t="n">
        <v>39.29</v>
      </c>
      <c r="O896" t="n">
        <v>24219.63</v>
      </c>
      <c r="P896" t="n">
        <v>91.53</v>
      </c>
      <c r="Q896" t="n">
        <v>596.61</v>
      </c>
      <c r="R896" t="n">
        <v>33.75</v>
      </c>
      <c r="S896" t="n">
        <v>26.8</v>
      </c>
      <c r="T896" t="n">
        <v>3508.2</v>
      </c>
      <c r="U896" t="n">
        <v>0.79</v>
      </c>
      <c r="V896" t="n">
        <v>0.95</v>
      </c>
      <c r="W896" t="n">
        <v>0.13</v>
      </c>
      <c r="X896" t="n">
        <v>0.21</v>
      </c>
      <c r="Y896" t="n">
        <v>1</v>
      </c>
      <c r="Z896" t="n">
        <v>10</v>
      </c>
    </row>
    <row r="897">
      <c r="A897" t="n">
        <v>24</v>
      </c>
      <c r="B897" t="n">
        <v>95</v>
      </c>
      <c r="C897" t="inlineStr">
        <is>
          <t xml:space="preserve">CONCLUIDO	</t>
        </is>
      </c>
      <c r="D897" t="n">
        <v>9.147500000000001</v>
      </c>
      <c r="E897" t="n">
        <v>10.93</v>
      </c>
      <c r="F897" t="n">
        <v>8.050000000000001</v>
      </c>
      <c r="G897" t="n">
        <v>43.93</v>
      </c>
      <c r="H897" t="n">
        <v>0.64</v>
      </c>
      <c r="I897" t="n">
        <v>11</v>
      </c>
      <c r="J897" t="n">
        <v>194.86</v>
      </c>
      <c r="K897" t="n">
        <v>53.44</v>
      </c>
      <c r="L897" t="n">
        <v>7</v>
      </c>
      <c r="M897" t="n">
        <v>9</v>
      </c>
      <c r="N897" t="n">
        <v>39.43</v>
      </c>
      <c r="O897" t="n">
        <v>24267.28</v>
      </c>
      <c r="P897" t="n">
        <v>90.52</v>
      </c>
      <c r="Q897" t="n">
        <v>596.71</v>
      </c>
      <c r="R897" t="n">
        <v>33.54</v>
      </c>
      <c r="S897" t="n">
        <v>26.8</v>
      </c>
      <c r="T897" t="n">
        <v>3405.19</v>
      </c>
      <c r="U897" t="n">
        <v>0.8</v>
      </c>
      <c r="V897" t="n">
        <v>0.95</v>
      </c>
      <c r="W897" t="n">
        <v>0.12</v>
      </c>
      <c r="X897" t="n">
        <v>0.2</v>
      </c>
      <c r="Y897" t="n">
        <v>1</v>
      </c>
      <c r="Z897" t="n">
        <v>10</v>
      </c>
    </row>
    <row r="898">
      <c r="A898" t="n">
        <v>25</v>
      </c>
      <c r="B898" t="n">
        <v>95</v>
      </c>
      <c r="C898" t="inlineStr">
        <is>
          <t xml:space="preserve">CONCLUIDO	</t>
        </is>
      </c>
      <c r="D898" t="n">
        <v>9.2102</v>
      </c>
      <c r="E898" t="n">
        <v>10.86</v>
      </c>
      <c r="F898" t="n">
        <v>8.02</v>
      </c>
      <c r="G898" t="n">
        <v>48.1</v>
      </c>
      <c r="H898" t="n">
        <v>0.66</v>
      </c>
      <c r="I898" t="n">
        <v>10</v>
      </c>
      <c r="J898" t="n">
        <v>195.25</v>
      </c>
      <c r="K898" t="n">
        <v>53.44</v>
      </c>
      <c r="L898" t="n">
        <v>7.25</v>
      </c>
      <c r="M898" t="n">
        <v>8</v>
      </c>
      <c r="N898" t="n">
        <v>39.57</v>
      </c>
      <c r="O898" t="n">
        <v>24314.98</v>
      </c>
      <c r="P898" t="n">
        <v>88.95999999999999</v>
      </c>
      <c r="Q898" t="n">
        <v>596.63</v>
      </c>
      <c r="R898" t="n">
        <v>32.29</v>
      </c>
      <c r="S898" t="n">
        <v>26.8</v>
      </c>
      <c r="T898" t="n">
        <v>2785.21</v>
      </c>
      <c r="U898" t="n">
        <v>0.83</v>
      </c>
      <c r="V898" t="n">
        <v>0.96</v>
      </c>
      <c r="W898" t="n">
        <v>0.12</v>
      </c>
      <c r="X898" t="n">
        <v>0.16</v>
      </c>
      <c r="Y898" t="n">
        <v>1</v>
      </c>
      <c r="Z898" t="n">
        <v>10</v>
      </c>
    </row>
    <row r="899">
      <c r="A899" t="n">
        <v>26</v>
      </c>
      <c r="B899" t="n">
        <v>95</v>
      </c>
      <c r="C899" t="inlineStr">
        <is>
          <t xml:space="preserve">CONCLUIDO	</t>
        </is>
      </c>
      <c r="D899" t="n">
        <v>9.209</v>
      </c>
      <c r="E899" t="n">
        <v>10.86</v>
      </c>
      <c r="F899" t="n">
        <v>8.02</v>
      </c>
      <c r="G899" t="n">
        <v>48.11</v>
      </c>
      <c r="H899" t="n">
        <v>0.68</v>
      </c>
      <c r="I899" t="n">
        <v>10</v>
      </c>
      <c r="J899" t="n">
        <v>195.64</v>
      </c>
      <c r="K899" t="n">
        <v>53.44</v>
      </c>
      <c r="L899" t="n">
        <v>7.5</v>
      </c>
      <c r="M899" t="n">
        <v>8</v>
      </c>
      <c r="N899" t="n">
        <v>39.7</v>
      </c>
      <c r="O899" t="n">
        <v>24362.73</v>
      </c>
      <c r="P899" t="n">
        <v>88.18000000000001</v>
      </c>
      <c r="Q899" t="n">
        <v>596.63</v>
      </c>
      <c r="R899" t="n">
        <v>32.51</v>
      </c>
      <c r="S899" t="n">
        <v>26.8</v>
      </c>
      <c r="T899" t="n">
        <v>2894.67</v>
      </c>
      <c r="U899" t="n">
        <v>0.82</v>
      </c>
      <c r="V899" t="n">
        <v>0.96</v>
      </c>
      <c r="W899" t="n">
        <v>0.12</v>
      </c>
      <c r="X899" t="n">
        <v>0.17</v>
      </c>
      <c r="Y899" t="n">
        <v>1</v>
      </c>
      <c r="Z899" t="n">
        <v>10</v>
      </c>
    </row>
    <row r="900">
      <c r="A900" t="n">
        <v>27</v>
      </c>
      <c r="B900" t="n">
        <v>95</v>
      </c>
      <c r="C900" t="inlineStr">
        <is>
          <t xml:space="preserve">CONCLUIDO	</t>
        </is>
      </c>
      <c r="D900" t="n">
        <v>9.186999999999999</v>
      </c>
      <c r="E900" t="n">
        <v>10.88</v>
      </c>
      <c r="F900" t="n">
        <v>8.039999999999999</v>
      </c>
      <c r="G900" t="n">
        <v>48.27</v>
      </c>
      <c r="H900" t="n">
        <v>0.7</v>
      </c>
      <c r="I900" t="n">
        <v>10</v>
      </c>
      <c r="J900" t="n">
        <v>196.03</v>
      </c>
      <c r="K900" t="n">
        <v>53.44</v>
      </c>
      <c r="L900" t="n">
        <v>7.75</v>
      </c>
      <c r="M900" t="n">
        <v>8</v>
      </c>
      <c r="N900" t="n">
        <v>39.84</v>
      </c>
      <c r="O900" t="n">
        <v>24410.52</v>
      </c>
      <c r="P900" t="n">
        <v>87.7</v>
      </c>
      <c r="Q900" t="n">
        <v>596.67</v>
      </c>
      <c r="R900" t="n">
        <v>33.31</v>
      </c>
      <c r="S900" t="n">
        <v>26.8</v>
      </c>
      <c r="T900" t="n">
        <v>3292.83</v>
      </c>
      <c r="U900" t="n">
        <v>0.8</v>
      </c>
      <c r="V900" t="n">
        <v>0.95</v>
      </c>
      <c r="W900" t="n">
        <v>0.12</v>
      </c>
      <c r="X900" t="n">
        <v>0.19</v>
      </c>
      <c r="Y900" t="n">
        <v>1</v>
      </c>
      <c r="Z900" t="n">
        <v>10</v>
      </c>
    </row>
    <row r="901">
      <c r="A901" t="n">
        <v>28</v>
      </c>
      <c r="B901" t="n">
        <v>95</v>
      </c>
      <c r="C901" t="inlineStr">
        <is>
          <t xml:space="preserve">CONCLUIDO	</t>
        </is>
      </c>
      <c r="D901" t="n">
        <v>9.238799999999999</v>
      </c>
      <c r="E901" t="n">
        <v>10.82</v>
      </c>
      <c r="F901" t="n">
        <v>8.02</v>
      </c>
      <c r="G901" t="n">
        <v>53.47</v>
      </c>
      <c r="H901" t="n">
        <v>0.72</v>
      </c>
      <c r="I901" t="n">
        <v>9</v>
      </c>
      <c r="J901" t="n">
        <v>196.41</v>
      </c>
      <c r="K901" t="n">
        <v>53.44</v>
      </c>
      <c r="L901" t="n">
        <v>8</v>
      </c>
      <c r="M901" t="n">
        <v>7</v>
      </c>
      <c r="N901" t="n">
        <v>39.98</v>
      </c>
      <c r="O901" t="n">
        <v>24458.36</v>
      </c>
      <c r="P901" t="n">
        <v>87.05</v>
      </c>
      <c r="Q901" t="n">
        <v>596.62</v>
      </c>
      <c r="R901" t="n">
        <v>32.56</v>
      </c>
      <c r="S901" t="n">
        <v>26.8</v>
      </c>
      <c r="T901" t="n">
        <v>2923.21</v>
      </c>
      <c r="U901" t="n">
        <v>0.82</v>
      </c>
      <c r="V901" t="n">
        <v>0.96</v>
      </c>
      <c r="W901" t="n">
        <v>0.12</v>
      </c>
      <c r="X901" t="n">
        <v>0.17</v>
      </c>
      <c r="Y901" t="n">
        <v>1</v>
      </c>
      <c r="Z901" t="n">
        <v>10</v>
      </c>
    </row>
    <row r="902">
      <c r="A902" t="n">
        <v>29</v>
      </c>
      <c r="B902" t="n">
        <v>95</v>
      </c>
      <c r="C902" t="inlineStr">
        <is>
          <t xml:space="preserve">CONCLUIDO	</t>
        </is>
      </c>
      <c r="D902" t="n">
        <v>9.245200000000001</v>
      </c>
      <c r="E902" t="n">
        <v>10.82</v>
      </c>
      <c r="F902" t="n">
        <v>8.01</v>
      </c>
      <c r="G902" t="n">
        <v>53.42</v>
      </c>
      <c r="H902" t="n">
        <v>0.74</v>
      </c>
      <c r="I902" t="n">
        <v>9</v>
      </c>
      <c r="J902" t="n">
        <v>196.8</v>
      </c>
      <c r="K902" t="n">
        <v>53.44</v>
      </c>
      <c r="L902" t="n">
        <v>8.25</v>
      </c>
      <c r="M902" t="n">
        <v>7</v>
      </c>
      <c r="N902" t="n">
        <v>40.12</v>
      </c>
      <c r="O902" t="n">
        <v>24506.24</v>
      </c>
      <c r="P902" t="n">
        <v>86.04000000000001</v>
      </c>
      <c r="Q902" t="n">
        <v>596.65</v>
      </c>
      <c r="R902" t="n">
        <v>32.2</v>
      </c>
      <c r="S902" t="n">
        <v>26.8</v>
      </c>
      <c r="T902" t="n">
        <v>2744.35</v>
      </c>
      <c r="U902" t="n">
        <v>0.83</v>
      </c>
      <c r="V902" t="n">
        <v>0.96</v>
      </c>
      <c r="W902" t="n">
        <v>0.12</v>
      </c>
      <c r="X902" t="n">
        <v>0.16</v>
      </c>
      <c r="Y902" t="n">
        <v>1</v>
      </c>
      <c r="Z902" t="n">
        <v>10</v>
      </c>
    </row>
    <row r="903">
      <c r="A903" t="n">
        <v>30</v>
      </c>
      <c r="B903" t="n">
        <v>95</v>
      </c>
      <c r="C903" t="inlineStr">
        <is>
          <t xml:space="preserve">CONCLUIDO	</t>
        </is>
      </c>
      <c r="D903" t="n">
        <v>9.243600000000001</v>
      </c>
      <c r="E903" t="n">
        <v>10.82</v>
      </c>
      <c r="F903" t="n">
        <v>8.01</v>
      </c>
      <c r="G903" t="n">
        <v>53.43</v>
      </c>
      <c r="H903" t="n">
        <v>0.77</v>
      </c>
      <c r="I903" t="n">
        <v>9</v>
      </c>
      <c r="J903" t="n">
        <v>197.19</v>
      </c>
      <c r="K903" t="n">
        <v>53.44</v>
      </c>
      <c r="L903" t="n">
        <v>8.5</v>
      </c>
      <c r="M903" t="n">
        <v>6</v>
      </c>
      <c r="N903" t="n">
        <v>40.26</v>
      </c>
      <c r="O903" t="n">
        <v>24554.18</v>
      </c>
      <c r="P903" t="n">
        <v>84.51000000000001</v>
      </c>
      <c r="Q903" t="n">
        <v>596.61</v>
      </c>
      <c r="R903" t="n">
        <v>32.24</v>
      </c>
      <c r="S903" t="n">
        <v>26.8</v>
      </c>
      <c r="T903" t="n">
        <v>2764.69</v>
      </c>
      <c r="U903" t="n">
        <v>0.83</v>
      </c>
      <c r="V903" t="n">
        <v>0.96</v>
      </c>
      <c r="W903" t="n">
        <v>0.12</v>
      </c>
      <c r="X903" t="n">
        <v>0.16</v>
      </c>
      <c r="Y903" t="n">
        <v>1</v>
      </c>
      <c r="Z903" t="n">
        <v>10</v>
      </c>
    </row>
    <row r="904">
      <c r="A904" t="n">
        <v>31</v>
      </c>
      <c r="B904" t="n">
        <v>95</v>
      </c>
      <c r="C904" t="inlineStr">
        <is>
          <t xml:space="preserve">CONCLUIDO	</t>
        </is>
      </c>
      <c r="D904" t="n">
        <v>9.3141</v>
      </c>
      <c r="E904" t="n">
        <v>10.74</v>
      </c>
      <c r="F904" t="n">
        <v>7.97</v>
      </c>
      <c r="G904" t="n">
        <v>59.77</v>
      </c>
      <c r="H904" t="n">
        <v>0.79</v>
      </c>
      <c r="I904" t="n">
        <v>8</v>
      </c>
      <c r="J904" t="n">
        <v>197.58</v>
      </c>
      <c r="K904" t="n">
        <v>53.44</v>
      </c>
      <c r="L904" t="n">
        <v>8.75</v>
      </c>
      <c r="M904" t="n">
        <v>5</v>
      </c>
      <c r="N904" t="n">
        <v>40.39</v>
      </c>
      <c r="O904" t="n">
        <v>24602.15</v>
      </c>
      <c r="P904" t="n">
        <v>83.3</v>
      </c>
      <c r="Q904" t="n">
        <v>596.61</v>
      </c>
      <c r="R904" t="n">
        <v>30.71</v>
      </c>
      <c r="S904" t="n">
        <v>26.8</v>
      </c>
      <c r="T904" t="n">
        <v>2003.6</v>
      </c>
      <c r="U904" t="n">
        <v>0.87</v>
      </c>
      <c r="V904" t="n">
        <v>0.96</v>
      </c>
      <c r="W904" t="n">
        <v>0.12</v>
      </c>
      <c r="X904" t="n">
        <v>0.12</v>
      </c>
      <c r="Y904" t="n">
        <v>1</v>
      </c>
      <c r="Z904" t="n">
        <v>10</v>
      </c>
    </row>
    <row r="905">
      <c r="A905" t="n">
        <v>32</v>
      </c>
      <c r="B905" t="n">
        <v>95</v>
      </c>
      <c r="C905" t="inlineStr">
        <is>
          <t xml:space="preserve">CONCLUIDO	</t>
        </is>
      </c>
      <c r="D905" t="n">
        <v>9.273300000000001</v>
      </c>
      <c r="E905" t="n">
        <v>10.78</v>
      </c>
      <c r="F905" t="n">
        <v>8.02</v>
      </c>
      <c r="G905" t="n">
        <v>60.13</v>
      </c>
      <c r="H905" t="n">
        <v>0.8100000000000001</v>
      </c>
      <c r="I905" t="n">
        <v>8</v>
      </c>
      <c r="J905" t="n">
        <v>197.97</v>
      </c>
      <c r="K905" t="n">
        <v>53.44</v>
      </c>
      <c r="L905" t="n">
        <v>9</v>
      </c>
      <c r="M905" t="n">
        <v>5</v>
      </c>
      <c r="N905" t="n">
        <v>40.53</v>
      </c>
      <c r="O905" t="n">
        <v>24650.18</v>
      </c>
      <c r="P905" t="n">
        <v>83.52</v>
      </c>
      <c r="Q905" t="n">
        <v>596.64</v>
      </c>
      <c r="R905" t="n">
        <v>32.51</v>
      </c>
      <c r="S905" t="n">
        <v>26.8</v>
      </c>
      <c r="T905" t="n">
        <v>2905.33</v>
      </c>
      <c r="U905" t="n">
        <v>0.82</v>
      </c>
      <c r="V905" t="n">
        <v>0.96</v>
      </c>
      <c r="W905" t="n">
        <v>0.12</v>
      </c>
      <c r="X905" t="n">
        <v>0.16</v>
      </c>
      <c r="Y905" t="n">
        <v>1</v>
      </c>
      <c r="Z905" t="n">
        <v>10</v>
      </c>
    </row>
    <row r="906">
      <c r="A906" t="n">
        <v>33</v>
      </c>
      <c r="B906" t="n">
        <v>95</v>
      </c>
      <c r="C906" t="inlineStr">
        <is>
          <t xml:space="preserve">CONCLUIDO	</t>
        </is>
      </c>
      <c r="D906" t="n">
        <v>9.279500000000001</v>
      </c>
      <c r="E906" t="n">
        <v>10.78</v>
      </c>
      <c r="F906" t="n">
        <v>8.01</v>
      </c>
      <c r="G906" t="n">
        <v>60.08</v>
      </c>
      <c r="H906" t="n">
        <v>0.83</v>
      </c>
      <c r="I906" t="n">
        <v>8</v>
      </c>
      <c r="J906" t="n">
        <v>198.36</v>
      </c>
      <c r="K906" t="n">
        <v>53.44</v>
      </c>
      <c r="L906" t="n">
        <v>9.25</v>
      </c>
      <c r="M906" t="n">
        <v>2</v>
      </c>
      <c r="N906" t="n">
        <v>40.67</v>
      </c>
      <c r="O906" t="n">
        <v>24698.26</v>
      </c>
      <c r="P906" t="n">
        <v>82.97</v>
      </c>
      <c r="Q906" t="n">
        <v>596.61</v>
      </c>
      <c r="R906" t="n">
        <v>32</v>
      </c>
      <c r="S906" t="n">
        <v>26.8</v>
      </c>
      <c r="T906" t="n">
        <v>2646</v>
      </c>
      <c r="U906" t="n">
        <v>0.84</v>
      </c>
      <c r="V906" t="n">
        <v>0.96</v>
      </c>
      <c r="W906" t="n">
        <v>0.13</v>
      </c>
      <c r="X906" t="n">
        <v>0.16</v>
      </c>
      <c r="Y906" t="n">
        <v>1</v>
      </c>
      <c r="Z906" t="n">
        <v>10</v>
      </c>
    </row>
    <row r="907">
      <c r="A907" t="n">
        <v>34</v>
      </c>
      <c r="B907" t="n">
        <v>95</v>
      </c>
      <c r="C907" t="inlineStr">
        <is>
          <t xml:space="preserve">CONCLUIDO	</t>
        </is>
      </c>
      <c r="D907" t="n">
        <v>9.2829</v>
      </c>
      <c r="E907" t="n">
        <v>10.77</v>
      </c>
      <c r="F907" t="n">
        <v>8.01</v>
      </c>
      <c r="G907" t="n">
        <v>60.05</v>
      </c>
      <c r="H907" t="n">
        <v>0.85</v>
      </c>
      <c r="I907" t="n">
        <v>8</v>
      </c>
      <c r="J907" t="n">
        <v>198.75</v>
      </c>
      <c r="K907" t="n">
        <v>53.44</v>
      </c>
      <c r="L907" t="n">
        <v>9.5</v>
      </c>
      <c r="M907" t="n">
        <v>1</v>
      </c>
      <c r="N907" t="n">
        <v>40.81</v>
      </c>
      <c r="O907" t="n">
        <v>24746.38</v>
      </c>
      <c r="P907" t="n">
        <v>82.89</v>
      </c>
      <c r="Q907" t="n">
        <v>596.61</v>
      </c>
      <c r="R907" t="n">
        <v>31.86</v>
      </c>
      <c r="S907" t="n">
        <v>26.8</v>
      </c>
      <c r="T907" t="n">
        <v>2579.58</v>
      </c>
      <c r="U907" t="n">
        <v>0.84</v>
      </c>
      <c r="V907" t="n">
        <v>0.96</v>
      </c>
      <c r="W907" t="n">
        <v>0.13</v>
      </c>
      <c r="X907" t="n">
        <v>0.15</v>
      </c>
      <c r="Y907" t="n">
        <v>1</v>
      </c>
      <c r="Z907" t="n">
        <v>10</v>
      </c>
    </row>
    <row r="908">
      <c r="A908" t="n">
        <v>35</v>
      </c>
      <c r="B908" t="n">
        <v>95</v>
      </c>
      <c r="C908" t="inlineStr">
        <is>
          <t xml:space="preserve">CONCLUIDO	</t>
        </is>
      </c>
      <c r="D908" t="n">
        <v>9.283099999999999</v>
      </c>
      <c r="E908" t="n">
        <v>10.77</v>
      </c>
      <c r="F908" t="n">
        <v>8.01</v>
      </c>
      <c r="G908" t="n">
        <v>60.04</v>
      </c>
      <c r="H908" t="n">
        <v>0.87</v>
      </c>
      <c r="I908" t="n">
        <v>8</v>
      </c>
      <c r="J908" t="n">
        <v>199.14</v>
      </c>
      <c r="K908" t="n">
        <v>53.44</v>
      </c>
      <c r="L908" t="n">
        <v>9.75</v>
      </c>
      <c r="M908" t="n">
        <v>1</v>
      </c>
      <c r="N908" t="n">
        <v>40.95</v>
      </c>
      <c r="O908" t="n">
        <v>24794.55</v>
      </c>
      <c r="P908" t="n">
        <v>82.84999999999999</v>
      </c>
      <c r="Q908" t="n">
        <v>596.61</v>
      </c>
      <c r="R908" t="n">
        <v>31.91</v>
      </c>
      <c r="S908" t="n">
        <v>26.8</v>
      </c>
      <c r="T908" t="n">
        <v>2605.21</v>
      </c>
      <c r="U908" t="n">
        <v>0.84</v>
      </c>
      <c r="V908" t="n">
        <v>0.96</v>
      </c>
      <c r="W908" t="n">
        <v>0.13</v>
      </c>
      <c r="X908" t="n">
        <v>0.15</v>
      </c>
      <c r="Y908" t="n">
        <v>1</v>
      </c>
      <c r="Z908" t="n">
        <v>10</v>
      </c>
    </row>
    <row r="909">
      <c r="A909" t="n">
        <v>36</v>
      </c>
      <c r="B909" t="n">
        <v>95</v>
      </c>
      <c r="C909" t="inlineStr">
        <is>
          <t xml:space="preserve">CONCLUIDO	</t>
        </is>
      </c>
      <c r="D909" t="n">
        <v>9.275499999999999</v>
      </c>
      <c r="E909" t="n">
        <v>10.78</v>
      </c>
      <c r="F909" t="n">
        <v>8.01</v>
      </c>
      <c r="G909" t="n">
        <v>60.11</v>
      </c>
      <c r="H909" t="n">
        <v>0.89</v>
      </c>
      <c r="I909" t="n">
        <v>8</v>
      </c>
      <c r="J909" t="n">
        <v>199.53</v>
      </c>
      <c r="K909" t="n">
        <v>53.44</v>
      </c>
      <c r="L909" t="n">
        <v>10</v>
      </c>
      <c r="M909" t="n">
        <v>0</v>
      </c>
      <c r="N909" t="n">
        <v>41.1</v>
      </c>
      <c r="O909" t="n">
        <v>24842.77</v>
      </c>
      <c r="P909" t="n">
        <v>83.13</v>
      </c>
      <c r="Q909" t="n">
        <v>596.61</v>
      </c>
      <c r="R909" t="n">
        <v>32.15</v>
      </c>
      <c r="S909" t="n">
        <v>26.8</v>
      </c>
      <c r="T909" t="n">
        <v>2722.32</v>
      </c>
      <c r="U909" t="n">
        <v>0.83</v>
      </c>
      <c r="V909" t="n">
        <v>0.96</v>
      </c>
      <c r="W909" t="n">
        <v>0.13</v>
      </c>
      <c r="X909" t="n">
        <v>0.16</v>
      </c>
      <c r="Y909" t="n">
        <v>1</v>
      </c>
      <c r="Z909" t="n">
        <v>10</v>
      </c>
    </row>
    <row r="910">
      <c r="A910" t="n">
        <v>0</v>
      </c>
      <c r="B910" t="n">
        <v>55</v>
      </c>
      <c r="C910" t="inlineStr">
        <is>
          <t xml:space="preserve">CONCLUIDO	</t>
        </is>
      </c>
      <c r="D910" t="n">
        <v>7.8501</v>
      </c>
      <c r="E910" t="n">
        <v>12.74</v>
      </c>
      <c r="F910" t="n">
        <v>9.130000000000001</v>
      </c>
      <c r="G910" t="n">
        <v>8.56</v>
      </c>
      <c r="H910" t="n">
        <v>0.15</v>
      </c>
      <c r="I910" t="n">
        <v>64</v>
      </c>
      <c r="J910" t="n">
        <v>116.05</v>
      </c>
      <c r="K910" t="n">
        <v>43.4</v>
      </c>
      <c r="L910" t="n">
        <v>1</v>
      </c>
      <c r="M910" t="n">
        <v>62</v>
      </c>
      <c r="N910" t="n">
        <v>16.65</v>
      </c>
      <c r="O910" t="n">
        <v>14546.17</v>
      </c>
      <c r="P910" t="n">
        <v>87.2</v>
      </c>
      <c r="Q910" t="n">
        <v>596.8200000000001</v>
      </c>
      <c r="R910" t="n">
        <v>66.95999999999999</v>
      </c>
      <c r="S910" t="n">
        <v>26.8</v>
      </c>
      <c r="T910" t="n">
        <v>19849.34</v>
      </c>
      <c r="U910" t="n">
        <v>0.4</v>
      </c>
      <c r="V910" t="n">
        <v>0.84</v>
      </c>
      <c r="W910" t="n">
        <v>0.21</v>
      </c>
      <c r="X910" t="n">
        <v>1.27</v>
      </c>
      <c r="Y910" t="n">
        <v>1</v>
      </c>
      <c r="Z910" t="n">
        <v>10</v>
      </c>
    </row>
    <row r="911">
      <c r="A911" t="n">
        <v>1</v>
      </c>
      <c r="B911" t="n">
        <v>55</v>
      </c>
      <c r="C911" t="inlineStr">
        <is>
          <t xml:space="preserve">CONCLUIDO	</t>
        </is>
      </c>
      <c r="D911" t="n">
        <v>8.282299999999999</v>
      </c>
      <c r="E911" t="n">
        <v>12.07</v>
      </c>
      <c r="F911" t="n">
        <v>8.82</v>
      </c>
      <c r="G911" t="n">
        <v>10.8</v>
      </c>
      <c r="H911" t="n">
        <v>0.19</v>
      </c>
      <c r="I911" t="n">
        <v>49</v>
      </c>
      <c r="J911" t="n">
        <v>116.37</v>
      </c>
      <c r="K911" t="n">
        <v>43.4</v>
      </c>
      <c r="L911" t="n">
        <v>1.25</v>
      </c>
      <c r="M911" t="n">
        <v>47</v>
      </c>
      <c r="N911" t="n">
        <v>16.72</v>
      </c>
      <c r="O911" t="n">
        <v>14585.96</v>
      </c>
      <c r="P911" t="n">
        <v>83.14</v>
      </c>
      <c r="Q911" t="n">
        <v>596.6900000000001</v>
      </c>
      <c r="R911" t="n">
        <v>57.4</v>
      </c>
      <c r="S911" t="n">
        <v>26.8</v>
      </c>
      <c r="T911" t="n">
        <v>15144.26</v>
      </c>
      <c r="U911" t="n">
        <v>0.47</v>
      </c>
      <c r="V911" t="n">
        <v>0.87</v>
      </c>
      <c r="W911" t="n">
        <v>0.19</v>
      </c>
      <c r="X911" t="n">
        <v>0.97</v>
      </c>
      <c r="Y911" t="n">
        <v>1</v>
      </c>
      <c r="Z911" t="n">
        <v>10</v>
      </c>
    </row>
    <row r="912">
      <c r="A912" t="n">
        <v>2</v>
      </c>
      <c r="B912" t="n">
        <v>55</v>
      </c>
      <c r="C912" t="inlineStr">
        <is>
          <t xml:space="preserve">CONCLUIDO	</t>
        </is>
      </c>
      <c r="D912" t="n">
        <v>8.6242</v>
      </c>
      <c r="E912" t="n">
        <v>11.6</v>
      </c>
      <c r="F912" t="n">
        <v>8.58</v>
      </c>
      <c r="G912" t="n">
        <v>13.2</v>
      </c>
      <c r="H912" t="n">
        <v>0.23</v>
      </c>
      <c r="I912" t="n">
        <v>39</v>
      </c>
      <c r="J912" t="n">
        <v>116.69</v>
      </c>
      <c r="K912" t="n">
        <v>43.4</v>
      </c>
      <c r="L912" t="n">
        <v>1.5</v>
      </c>
      <c r="M912" t="n">
        <v>37</v>
      </c>
      <c r="N912" t="n">
        <v>16.79</v>
      </c>
      <c r="O912" t="n">
        <v>14625.77</v>
      </c>
      <c r="P912" t="n">
        <v>79.68000000000001</v>
      </c>
      <c r="Q912" t="n">
        <v>596.65</v>
      </c>
      <c r="R912" t="n">
        <v>49.64</v>
      </c>
      <c r="S912" t="n">
        <v>26.8</v>
      </c>
      <c r="T912" t="n">
        <v>11315.4</v>
      </c>
      <c r="U912" t="n">
        <v>0.54</v>
      </c>
      <c r="V912" t="n">
        <v>0.89</v>
      </c>
      <c r="W912" t="n">
        <v>0.17</v>
      </c>
      <c r="X912" t="n">
        <v>0.73</v>
      </c>
      <c r="Y912" t="n">
        <v>1</v>
      </c>
      <c r="Z912" t="n">
        <v>10</v>
      </c>
    </row>
    <row r="913">
      <c r="A913" t="n">
        <v>3</v>
      </c>
      <c r="B913" t="n">
        <v>55</v>
      </c>
      <c r="C913" t="inlineStr">
        <is>
          <t xml:space="preserve">CONCLUIDO	</t>
        </is>
      </c>
      <c r="D913" t="n">
        <v>8.7051</v>
      </c>
      <c r="E913" t="n">
        <v>11.49</v>
      </c>
      <c r="F913" t="n">
        <v>8.59</v>
      </c>
      <c r="G913" t="n">
        <v>15.16</v>
      </c>
      <c r="H913" t="n">
        <v>0.26</v>
      </c>
      <c r="I913" t="n">
        <v>34</v>
      </c>
      <c r="J913" t="n">
        <v>117.01</v>
      </c>
      <c r="K913" t="n">
        <v>43.4</v>
      </c>
      <c r="L913" t="n">
        <v>1.75</v>
      </c>
      <c r="M913" t="n">
        <v>32</v>
      </c>
      <c r="N913" t="n">
        <v>16.86</v>
      </c>
      <c r="O913" t="n">
        <v>14665.62</v>
      </c>
      <c r="P913" t="n">
        <v>78.73</v>
      </c>
      <c r="Q913" t="n">
        <v>596.6799999999999</v>
      </c>
      <c r="R913" t="n">
        <v>50.81</v>
      </c>
      <c r="S913" t="n">
        <v>26.8</v>
      </c>
      <c r="T913" t="n">
        <v>11921.27</v>
      </c>
      <c r="U913" t="n">
        <v>0.53</v>
      </c>
      <c r="V913" t="n">
        <v>0.89</v>
      </c>
      <c r="W913" t="n">
        <v>0.16</v>
      </c>
      <c r="X913" t="n">
        <v>0.74</v>
      </c>
      <c r="Y913" t="n">
        <v>1</v>
      </c>
      <c r="Z913" t="n">
        <v>10</v>
      </c>
    </row>
    <row r="914">
      <c r="A914" t="n">
        <v>4</v>
      </c>
      <c r="B914" t="n">
        <v>55</v>
      </c>
      <c r="C914" t="inlineStr">
        <is>
          <t xml:space="preserve">CONCLUIDO	</t>
        </is>
      </c>
      <c r="D914" t="n">
        <v>8.9199</v>
      </c>
      <c r="E914" t="n">
        <v>11.21</v>
      </c>
      <c r="F914" t="n">
        <v>8.43</v>
      </c>
      <c r="G914" t="n">
        <v>17.45</v>
      </c>
      <c r="H914" t="n">
        <v>0.3</v>
      </c>
      <c r="I914" t="n">
        <v>29</v>
      </c>
      <c r="J914" t="n">
        <v>117.34</v>
      </c>
      <c r="K914" t="n">
        <v>43.4</v>
      </c>
      <c r="L914" t="n">
        <v>2</v>
      </c>
      <c r="M914" t="n">
        <v>27</v>
      </c>
      <c r="N914" t="n">
        <v>16.94</v>
      </c>
      <c r="O914" t="n">
        <v>14705.49</v>
      </c>
      <c r="P914" t="n">
        <v>76.09999999999999</v>
      </c>
      <c r="Q914" t="n">
        <v>596.64</v>
      </c>
      <c r="R914" t="n">
        <v>45.44</v>
      </c>
      <c r="S914" t="n">
        <v>26.8</v>
      </c>
      <c r="T914" t="n">
        <v>9261.99</v>
      </c>
      <c r="U914" t="n">
        <v>0.59</v>
      </c>
      <c r="V914" t="n">
        <v>0.91</v>
      </c>
      <c r="W914" t="n">
        <v>0.15</v>
      </c>
      <c r="X914" t="n">
        <v>0.58</v>
      </c>
      <c r="Y914" t="n">
        <v>1</v>
      </c>
      <c r="Z914" t="n">
        <v>10</v>
      </c>
    </row>
    <row r="915">
      <c r="A915" t="n">
        <v>5</v>
      </c>
      <c r="B915" t="n">
        <v>55</v>
      </c>
      <c r="C915" t="inlineStr">
        <is>
          <t xml:space="preserve">CONCLUIDO	</t>
        </is>
      </c>
      <c r="D915" t="n">
        <v>9.0703</v>
      </c>
      <c r="E915" t="n">
        <v>11.02</v>
      </c>
      <c r="F915" t="n">
        <v>8.34</v>
      </c>
      <c r="G915" t="n">
        <v>20.02</v>
      </c>
      <c r="H915" t="n">
        <v>0.34</v>
      </c>
      <c r="I915" t="n">
        <v>25</v>
      </c>
      <c r="J915" t="n">
        <v>117.66</v>
      </c>
      <c r="K915" t="n">
        <v>43.4</v>
      </c>
      <c r="L915" t="n">
        <v>2.25</v>
      </c>
      <c r="M915" t="n">
        <v>23</v>
      </c>
      <c r="N915" t="n">
        <v>17.01</v>
      </c>
      <c r="O915" t="n">
        <v>14745.39</v>
      </c>
      <c r="P915" t="n">
        <v>74.01000000000001</v>
      </c>
      <c r="Q915" t="n">
        <v>596.64</v>
      </c>
      <c r="R915" t="n">
        <v>42.59</v>
      </c>
      <c r="S915" t="n">
        <v>26.8</v>
      </c>
      <c r="T915" t="n">
        <v>7856.08</v>
      </c>
      <c r="U915" t="n">
        <v>0.63</v>
      </c>
      <c r="V915" t="n">
        <v>0.92</v>
      </c>
      <c r="W915" t="n">
        <v>0.15</v>
      </c>
      <c r="X915" t="n">
        <v>0.49</v>
      </c>
      <c r="Y915" t="n">
        <v>1</v>
      </c>
      <c r="Z915" t="n">
        <v>10</v>
      </c>
    </row>
    <row r="916">
      <c r="A916" t="n">
        <v>6</v>
      </c>
      <c r="B916" t="n">
        <v>55</v>
      </c>
      <c r="C916" t="inlineStr">
        <is>
          <t xml:space="preserve">CONCLUIDO	</t>
        </is>
      </c>
      <c r="D916" t="n">
        <v>9.186500000000001</v>
      </c>
      <c r="E916" t="n">
        <v>10.89</v>
      </c>
      <c r="F916" t="n">
        <v>8.279999999999999</v>
      </c>
      <c r="G916" t="n">
        <v>22.57</v>
      </c>
      <c r="H916" t="n">
        <v>0.37</v>
      </c>
      <c r="I916" t="n">
        <v>22</v>
      </c>
      <c r="J916" t="n">
        <v>117.98</v>
      </c>
      <c r="K916" t="n">
        <v>43.4</v>
      </c>
      <c r="L916" t="n">
        <v>2.5</v>
      </c>
      <c r="M916" t="n">
        <v>20</v>
      </c>
      <c r="N916" t="n">
        <v>17.08</v>
      </c>
      <c r="O916" t="n">
        <v>14785.31</v>
      </c>
      <c r="P916" t="n">
        <v>72.09</v>
      </c>
      <c r="Q916" t="n">
        <v>596.6900000000001</v>
      </c>
      <c r="R916" t="n">
        <v>40.44</v>
      </c>
      <c r="S916" t="n">
        <v>26.8</v>
      </c>
      <c r="T916" t="n">
        <v>6797.4</v>
      </c>
      <c r="U916" t="n">
        <v>0.66</v>
      </c>
      <c r="V916" t="n">
        <v>0.93</v>
      </c>
      <c r="W916" t="n">
        <v>0.14</v>
      </c>
      <c r="X916" t="n">
        <v>0.42</v>
      </c>
      <c r="Y916" t="n">
        <v>1</v>
      </c>
      <c r="Z916" t="n">
        <v>10</v>
      </c>
    </row>
    <row r="917">
      <c r="A917" t="n">
        <v>7</v>
      </c>
      <c r="B917" t="n">
        <v>55</v>
      </c>
      <c r="C917" t="inlineStr">
        <is>
          <t xml:space="preserve">CONCLUIDO	</t>
        </is>
      </c>
      <c r="D917" t="n">
        <v>9.2674</v>
      </c>
      <c r="E917" t="n">
        <v>10.79</v>
      </c>
      <c r="F917" t="n">
        <v>8.23</v>
      </c>
      <c r="G917" t="n">
        <v>24.69</v>
      </c>
      <c r="H917" t="n">
        <v>0.41</v>
      </c>
      <c r="I917" t="n">
        <v>20</v>
      </c>
      <c r="J917" t="n">
        <v>118.31</v>
      </c>
      <c r="K917" t="n">
        <v>43.4</v>
      </c>
      <c r="L917" t="n">
        <v>2.75</v>
      </c>
      <c r="M917" t="n">
        <v>18</v>
      </c>
      <c r="N917" t="n">
        <v>17.16</v>
      </c>
      <c r="O917" t="n">
        <v>14825.26</v>
      </c>
      <c r="P917" t="n">
        <v>70.33</v>
      </c>
      <c r="Q917" t="n">
        <v>596.62</v>
      </c>
      <c r="R917" t="n">
        <v>38.87</v>
      </c>
      <c r="S917" t="n">
        <v>26.8</v>
      </c>
      <c r="T917" t="n">
        <v>6021.24</v>
      </c>
      <c r="U917" t="n">
        <v>0.6899999999999999</v>
      </c>
      <c r="V917" t="n">
        <v>0.93</v>
      </c>
      <c r="W917" t="n">
        <v>0.14</v>
      </c>
      <c r="X917" t="n">
        <v>0.38</v>
      </c>
      <c r="Y917" t="n">
        <v>1</v>
      </c>
      <c r="Z917" t="n">
        <v>10</v>
      </c>
    </row>
    <row r="918">
      <c r="A918" t="n">
        <v>8</v>
      </c>
      <c r="B918" t="n">
        <v>55</v>
      </c>
      <c r="C918" t="inlineStr">
        <is>
          <t xml:space="preserve">CONCLUIDO	</t>
        </is>
      </c>
      <c r="D918" t="n">
        <v>9.279299999999999</v>
      </c>
      <c r="E918" t="n">
        <v>10.78</v>
      </c>
      <c r="F918" t="n">
        <v>8.26</v>
      </c>
      <c r="G918" t="n">
        <v>27.54</v>
      </c>
      <c r="H918" t="n">
        <v>0.45</v>
      </c>
      <c r="I918" t="n">
        <v>18</v>
      </c>
      <c r="J918" t="n">
        <v>118.63</v>
      </c>
      <c r="K918" t="n">
        <v>43.4</v>
      </c>
      <c r="L918" t="n">
        <v>3</v>
      </c>
      <c r="M918" t="n">
        <v>16</v>
      </c>
      <c r="N918" t="n">
        <v>17.23</v>
      </c>
      <c r="O918" t="n">
        <v>14865.24</v>
      </c>
      <c r="P918" t="n">
        <v>69.41</v>
      </c>
      <c r="Q918" t="n">
        <v>596.64</v>
      </c>
      <c r="R918" t="n">
        <v>40.46</v>
      </c>
      <c r="S918" t="n">
        <v>26.8</v>
      </c>
      <c r="T918" t="n">
        <v>6829.89</v>
      </c>
      <c r="U918" t="n">
        <v>0.66</v>
      </c>
      <c r="V918" t="n">
        <v>0.93</v>
      </c>
      <c r="W918" t="n">
        <v>0.13</v>
      </c>
      <c r="X918" t="n">
        <v>0.41</v>
      </c>
      <c r="Y918" t="n">
        <v>1</v>
      </c>
      <c r="Z918" t="n">
        <v>10</v>
      </c>
    </row>
    <row r="919">
      <c r="A919" t="n">
        <v>9</v>
      </c>
      <c r="B919" t="n">
        <v>55</v>
      </c>
      <c r="C919" t="inlineStr">
        <is>
          <t xml:space="preserve">CONCLUIDO	</t>
        </is>
      </c>
      <c r="D919" t="n">
        <v>9.4068</v>
      </c>
      <c r="E919" t="n">
        <v>10.63</v>
      </c>
      <c r="F919" t="n">
        <v>8.16</v>
      </c>
      <c r="G919" t="n">
        <v>30.62</v>
      </c>
      <c r="H919" t="n">
        <v>0.48</v>
      </c>
      <c r="I919" t="n">
        <v>16</v>
      </c>
      <c r="J919" t="n">
        <v>118.96</v>
      </c>
      <c r="K919" t="n">
        <v>43.4</v>
      </c>
      <c r="L919" t="n">
        <v>3.25</v>
      </c>
      <c r="M919" t="n">
        <v>14</v>
      </c>
      <c r="N919" t="n">
        <v>17.31</v>
      </c>
      <c r="O919" t="n">
        <v>14905.25</v>
      </c>
      <c r="P919" t="n">
        <v>67.27</v>
      </c>
      <c r="Q919" t="n">
        <v>596.62</v>
      </c>
      <c r="R919" t="n">
        <v>36.9</v>
      </c>
      <c r="S919" t="n">
        <v>26.8</v>
      </c>
      <c r="T919" t="n">
        <v>5056.79</v>
      </c>
      <c r="U919" t="n">
        <v>0.73</v>
      </c>
      <c r="V919" t="n">
        <v>0.9399999999999999</v>
      </c>
      <c r="W919" t="n">
        <v>0.14</v>
      </c>
      <c r="X919" t="n">
        <v>0.31</v>
      </c>
      <c r="Y919" t="n">
        <v>1</v>
      </c>
      <c r="Z919" t="n">
        <v>10</v>
      </c>
    </row>
    <row r="920">
      <c r="A920" t="n">
        <v>10</v>
      </c>
      <c r="B920" t="n">
        <v>55</v>
      </c>
      <c r="C920" t="inlineStr">
        <is>
          <t xml:space="preserve">CONCLUIDO	</t>
        </is>
      </c>
      <c r="D920" t="n">
        <v>9.457800000000001</v>
      </c>
      <c r="E920" t="n">
        <v>10.57</v>
      </c>
      <c r="F920" t="n">
        <v>8.130000000000001</v>
      </c>
      <c r="G920" t="n">
        <v>32.52</v>
      </c>
      <c r="H920" t="n">
        <v>0.52</v>
      </c>
      <c r="I920" t="n">
        <v>15</v>
      </c>
      <c r="J920" t="n">
        <v>119.28</v>
      </c>
      <c r="K920" t="n">
        <v>43.4</v>
      </c>
      <c r="L920" t="n">
        <v>3.5</v>
      </c>
      <c r="M920" t="n">
        <v>13</v>
      </c>
      <c r="N920" t="n">
        <v>17.38</v>
      </c>
      <c r="O920" t="n">
        <v>14945.29</v>
      </c>
      <c r="P920" t="n">
        <v>65.62</v>
      </c>
      <c r="Q920" t="n">
        <v>596.6799999999999</v>
      </c>
      <c r="R920" t="n">
        <v>35.86</v>
      </c>
      <c r="S920" t="n">
        <v>26.8</v>
      </c>
      <c r="T920" t="n">
        <v>4540.76</v>
      </c>
      <c r="U920" t="n">
        <v>0.75</v>
      </c>
      <c r="V920" t="n">
        <v>0.9399999999999999</v>
      </c>
      <c r="W920" t="n">
        <v>0.13</v>
      </c>
      <c r="X920" t="n">
        <v>0.28</v>
      </c>
      <c r="Y920" t="n">
        <v>1</v>
      </c>
      <c r="Z920" t="n">
        <v>10</v>
      </c>
    </row>
    <row r="921">
      <c r="A921" t="n">
        <v>11</v>
      </c>
      <c r="B921" t="n">
        <v>55</v>
      </c>
      <c r="C921" t="inlineStr">
        <is>
          <t xml:space="preserve">CONCLUIDO	</t>
        </is>
      </c>
      <c r="D921" t="n">
        <v>9.491899999999999</v>
      </c>
      <c r="E921" t="n">
        <v>10.54</v>
      </c>
      <c r="F921" t="n">
        <v>8.119999999999999</v>
      </c>
      <c r="G921" t="n">
        <v>34.79</v>
      </c>
      <c r="H921" t="n">
        <v>0.55</v>
      </c>
      <c r="I921" t="n">
        <v>14</v>
      </c>
      <c r="J921" t="n">
        <v>119.61</v>
      </c>
      <c r="K921" t="n">
        <v>43.4</v>
      </c>
      <c r="L921" t="n">
        <v>3.75</v>
      </c>
      <c r="M921" t="n">
        <v>11</v>
      </c>
      <c r="N921" t="n">
        <v>17.46</v>
      </c>
      <c r="O921" t="n">
        <v>14985.35</v>
      </c>
      <c r="P921" t="n">
        <v>63.43</v>
      </c>
      <c r="Q921" t="n">
        <v>596.64</v>
      </c>
      <c r="R921" t="n">
        <v>35.42</v>
      </c>
      <c r="S921" t="n">
        <v>26.8</v>
      </c>
      <c r="T921" t="n">
        <v>4326.14</v>
      </c>
      <c r="U921" t="n">
        <v>0.76</v>
      </c>
      <c r="V921" t="n">
        <v>0.95</v>
      </c>
      <c r="W921" t="n">
        <v>0.13</v>
      </c>
      <c r="X921" t="n">
        <v>0.26</v>
      </c>
      <c r="Y921" t="n">
        <v>1</v>
      </c>
      <c r="Z921" t="n">
        <v>10</v>
      </c>
    </row>
    <row r="922">
      <c r="A922" t="n">
        <v>12</v>
      </c>
      <c r="B922" t="n">
        <v>55</v>
      </c>
      <c r="C922" t="inlineStr">
        <is>
          <t xml:space="preserve">CONCLUIDO	</t>
        </is>
      </c>
      <c r="D922" t="n">
        <v>9.566800000000001</v>
      </c>
      <c r="E922" t="n">
        <v>10.45</v>
      </c>
      <c r="F922" t="n">
        <v>8.06</v>
      </c>
      <c r="G922" t="n">
        <v>37.19</v>
      </c>
      <c r="H922" t="n">
        <v>0.59</v>
      </c>
      <c r="I922" t="n">
        <v>13</v>
      </c>
      <c r="J922" t="n">
        <v>119.93</v>
      </c>
      <c r="K922" t="n">
        <v>43.4</v>
      </c>
      <c r="L922" t="n">
        <v>4</v>
      </c>
      <c r="M922" t="n">
        <v>6</v>
      </c>
      <c r="N922" t="n">
        <v>17.53</v>
      </c>
      <c r="O922" t="n">
        <v>15025.44</v>
      </c>
      <c r="P922" t="n">
        <v>62.12</v>
      </c>
      <c r="Q922" t="n">
        <v>596.63</v>
      </c>
      <c r="R922" t="n">
        <v>33.27</v>
      </c>
      <c r="S922" t="n">
        <v>26.8</v>
      </c>
      <c r="T922" t="n">
        <v>3258.15</v>
      </c>
      <c r="U922" t="n">
        <v>0.8100000000000001</v>
      </c>
      <c r="V922" t="n">
        <v>0.95</v>
      </c>
      <c r="W922" t="n">
        <v>0.14</v>
      </c>
      <c r="X922" t="n">
        <v>0.2</v>
      </c>
      <c r="Y922" t="n">
        <v>1</v>
      </c>
      <c r="Z922" t="n">
        <v>10</v>
      </c>
    </row>
    <row r="923">
      <c r="A923" t="n">
        <v>13</v>
      </c>
      <c r="B923" t="n">
        <v>55</v>
      </c>
      <c r="C923" t="inlineStr">
        <is>
          <t xml:space="preserve">CONCLUIDO	</t>
        </is>
      </c>
      <c r="D923" t="n">
        <v>9.552099999999999</v>
      </c>
      <c r="E923" t="n">
        <v>10.47</v>
      </c>
      <c r="F923" t="n">
        <v>8.1</v>
      </c>
      <c r="G923" t="n">
        <v>40.49</v>
      </c>
      <c r="H923" t="n">
        <v>0.62</v>
      </c>
      <c r="I923" t="n">
        <v>12</v>
      </c>
      <c r="J923" t="n">
        <v>120.26</v>
      </c>
      <c r="K923" t="n">
        <v>43.4</v>
      </c>
      <c r="L923" t="n">
        <v>4.25</v>
      </c>
      <c r="M923" t="n">
        <v>1</v>
      </c>
      <c r="N923" t="n">
        <v>17.61</v>
      </c>
      <c r="O923" t="n">
        <v>15065.56</v>
      </c>
      <c r="P923" t="n">
        <v>61.7</v>
      </c>
      <c r="Q923" t="n">
        <v>596.63</v>
      </c>
      <c r="R923" t="n">
        <v>34.64</v>
      </c>
      <c r="S923" t="n">
        <v>26.8</v>
      </c>
      <c r="T923" t="n">
        <v>3948.57</v>
      </c>
      <c r="U923" t="n">
        <v>0.77</v>
      </c>
      <c r="V923" t="n">
        <v>0.95</v>
      </c>
      <c r="W923" t="n">
        <v>0.14</v>
      </c>
      <c r="X923" t="n">
        <v>0.24</v>
      </c>
      <c r="Y923" t="n">
        <v>1</v>
      </c>
      <c r="Z923" t="n">
        <v>10</v>
      </c>
    </row>
    <row r="924">
      <c r="A924" t="n">
        <v>14</v>
      </c>
      <c r="B924" t="n">
        <v>55</v>
      </c>
      <c r="C924" t="inlineStr">
        <is>
          <t xml:space="preserve">CONCLUIDO	</t>
        </is>
      </c>
      <c r="D924" t="n">
        <v>9.561</v>
      </c>
      <c r="E924" t="n">
        <v>10.46</v>
      </c>
      <c r="F924" t="n">
        <v>8.09</v>
      </c>
      <c r="G924" t="n">
        <v>40.44</v>
      </c>
      <c r="H924" t="n">
        <v>0.66</v>
      </c>
      <c r="I924" t="n">
        <v>12</v>
      </c>
      <c r="J924" t="n">
        <v>120.58</v>
      </c>
      <c r="K924" t="n">
        <v>43.4</v>
      </c>
      <c r="L924" t="n">
        <v>4.5</v>
      </c>
      <c r="M924" t="n">
        <v>0</v>
      </c>
      <c r="N924" t="n">
        <v>17.68</v>
      </c>
      <c r="O924" t="n">
        <v>15105.7</v>
      </c>
      <c r="P924" t="n">
        <v>61.77</v>
      </c>
      <c r="Q924" t="n">
        <v>596.63</v>
      </c>
      <c r="R924" t="n">
        <v>34.2</v>
      </c>
      <c r="S924" t="n">
        <v>26.8</v>
      </c>
      <c r="T924" t="n">
        <v>3727.17</v>
      </c>
      <c r="U924" t="n">
        <v>0.78</v>
      </c>
      <c r="V924" t="n">
        <v>0.95</v>
      </c>
      <c r="W924" t="n">
        <v>0.14</v>
      </c>
      <c r="X924" t="n">
        <v>0.24</v>
      </c>
      <c r="Y924" t="n">
        <v>1</v>
      </c>
      <c r="Z92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INDEX(resultados!$A$2:$ZZ$924, 1, MATCH($B$1, resultados!$A$1:$ZZ$1, 0))</f>
        <v/>
      </c>
      <c r="B7">
        <f>INDEX(resultados!$A$2:$ZZ$924, 1, MATCH($B$2, resultados!$A$1:$ZZ$1, 0))</f>
        <v/>
      </c>
      <c r="C7">
        <f>INDEX(resultados!$A$2:$ZZ$924, 1, MATCH($B$3, resultados!$A$1:$ZZ$1, 0))</f>
        <v/>
      </c>
    </row>
    <row r="8">
      <c r="A8">
        <f>INDEX(resultados!$A$2:$ZZ$924, 2, MATCH($B$1, resultados!$A$1:$ZZ$1, 0))</f>
        <v/>
      </c>
      <c r="B8">
        <f>INDEX(resultados!$A$2:$ZZ$924, 2, MATCH($B$2, resultados!$A$1:$ZZ$1, 0))</f>
        <v/>
      </c>
      <c r="C8">
        <f>INDEX(resultados!$A$2:$ZZ$924, 2, MATCH($B$3, resultados!$A$1:$ZZ$1, 0))</f>
        <v/>
      </c>
    </row>
    <row r="9">
      <c r="A9">
        <f>INDEX(resultados!$A$2:$ZZ$924, 3, MATCH($B$1, resultados!$A$1:$ZZ$1, 0))</f>
        <v/>
      </c>
      <c r="B9">
        <f>INDEX(resultados!$A$2:$ZZ$924, 3, MATCH($B$2, resultados!$A$1:$ZZ$1, 0))</f>
        <v/>
      </c>
      <c r="C9">
        <f>INDEX(resultados!$A$2:$ZZ$924, 3, MATCH($B$3, resultados!$A$1:$ZZ$1, 0))</f>
        <v/>
      </c>
    </row>
    <row r="10">
      <c r="A10">
        <f>INDEX(resultados!$A$2:$ZZ$924, 4, MATCH($B$1, resultados!$A$1:$ZZ$1, 0))</f>
        <v/>
      </c>
      <c r="B10">
        <f>INDEX(resultados!$A$2:$ZZ$924, 4, MATCH($B$2, resultados!$A$1:$ZZ$1, 0))</f>
        <v/>
      </c>
      <c r="C10">
        <f>INDEX(resultados!$A$2:$ZZ$924, 4, MATCH($B$3, resultados!$A$1:$ZZ$1, 0))</f>
        <v/>
      </c>
    </row>
    <row r="11">
      <c r="A11">
        <f>INDEX(resultados!$A$2:$ZZ$924, 5, MATCH($B$1, resultados!$A$1:$ZZ$1, 0))</f>
        <v/>
      </c>
      <c r="B11">
        <f>INDEX(resultados!$A$2:$ZZ$924, 5, MATCH($B$2, resultados!$A$1:$ZZ$1, 0))</f>
        <v/>
      </c>
      <c r="C11">
        <f>INDEX(resultados!$A$2:$ZZ$924, 5, MATCH($B$3, resultados!$A$1:$ZZ$1, 0))</f>
        <v/>
      </c>
    </row>
    <row r="12">
      <c r="A12">
        <f>INDEX(resultados!$A$2:$ZZ$924, 6, MATCH($B$1, resultados!$A$1:$ZZ$1, 0))</f>
        <v/>
      </c>
      <c r="B12">
        <f>INDEX(resultados!$A$2:$ZZ$924, 6, MATCH($B$2, resultados!$A$1:$ZZ$1, 0))</f>
        <v/>
      </c>
      <c r="C12">
        <f>INDEX(resultados!$A$2:$ZZ$924, 6, MATCH($B$3, resultados!$A$1:$ZZ$1, 0))</f>
        <v/>
      </c>
    </row>
    <row r="13">
      <c r="A13">
        <f>INDEX(resultados!$A$2:$ZZ$924, 7, MATCH($B$1, resultados!$A$1:$ZZ$1, 0))</f>
        <v/>
      </c>
      <c r="B13">
        <f>INDEX(resultados!$A$2:$ZZ$924, 7, MATCH($B$2, resultados!$A$1:$ZZ$1, 0))</f>
        <v/>
      </c>
      <c r="C13">
        <f>INDEX(resultados!$A$2:$ZZ$924, 7, MATCH($B$3, resultados!$A$1:$ZZ$1, 0))</f>
        <v/>
      </c>
    </row>
    <row r="14">
      <c r="A14">
        <f>INDEX(resultados!$A$2:$ZZ$924, 8, MATCH($B$1, resultados!$A$1:$ZZ$1, 0))</f>
        <v/>
      </c>
      <c r="B14">
        <f>INDEX(resultados!$A$2:$ZZ$924, 8, MATCH($B$2, resultados!$A$1:$ZZ$1, 0))</f>
        <v/>
      </c>
      <c r="C14">
        <f>INDEX(resultados!$A$2:$ZZ$924, 8, MATCH($B$3, resultados!$A$1:$ZZ$1, 0))</f>
        <v/>
      </c>
    </row>
    <row r="15">
      <c r="A15">
        <f>INDEX(resultados!$A$2:$ZZ$924, 9, MATCH($B$1, resultados!$A$1:$ZZ$1, 0))</f>
        <v/>
      </c>
      <c r="B15">
        <f>INDEX(resultados!$A$2:$ZZ$924, 9, MATCH($B$2, resultados!$A$1:$ZZ$1, 0))</f>
        <v/>
      </c>
      <c r="C15">
        <f>INDEX(resultados!$A$2:$ZZ$924, 9, MATCH($B$3, resultados!$A$1:$ZZ$1, 0))</f>
        <v/>
      </c>
    </row>
    <row r="16">
      <c r="A16">
        <f>INDEX(resultados!$A$2:$ZZ$924, 10, MATCH($B$1, resultados!$A$1:$ZZ$1, 0))</f>
        <v/>
      </c>
      <c r="B16">
        <f>INDEX(resultados!$A$2:$ZZ$924, 10, MATCH($B$2, resultados!$A$1:$ZZ$1, 0))</f>
        <v/>
      </c>
      <c r="C16">
        <f>INDEX(resultados!$A$2:$ZZ$924, 10, MATCH($B$3, resultados!$A$1:$ZZ$1, 0))</f>
        <v/>
      </c>
    </row>
    <row r="17">
      <c r="A17">
        <f>INDEX(resultados!$A$2:$ZZ$924, 11, MATCH($B$1, resultados!$A$1:$ZZ$1, 0))</f>
        <v/>
      </c>
      <c r="B17">
        <f>INDEX(resultados!$A$2:$ZZ$924, 11, MATCH($B$2, resultados!$A$1:$ZZ$1, 0))</f>
        <v/>
      </c>
      <c r="C17">
        <f>INDEX(resultados!$A$2:$ZZ$924, 11, MATCH($B$3, resultados!$A$1:$ZZ$1, 0))</f>
        <v/>
      </c>
    </row>
    <row r="18">
      <c r="A18">
        <f>INDEX(resultados!$A$2:$ZZ$924, 12, MATCH($B$1, resultados!$A$1:$ZZ$1, 0))</f>
        <v/>
      </c>
      <c r="B18">
        <f>INDEX(resultados!$A$2:$ZZ$924, 12, MATCH($B$2, resultados!$A$1:$ZZ$1, 0))</f>
        <v/>
      </c>
      <c r="C18">
        <f>INDEX(resultados!$A$2:$ZZ$924, 12, MATCH($B$3, resultados!$A$1:$ZZ$1, 0))</f>
        <v/>
      </c>
    </row>
    <row r="19">
      <c r="A19">
        <f>INDEX(resultados!$A$2:$ZZ$924, 13, MATCH($B$1, resultados!$A$1:$ZZ$1, 0))</f>
        <v/>
      </c>
      <c r="B19">
        <f>INDEX(resultados!$A$2:$ZZ$924, 13, MATCH($B$2, resultados!$A$1:$ZZ$1, 0))</f>
        <v/>
      </c>
      <c r="C19">
        <f>INDEX(resultados!$A$2:$ZZ$924, 13, MATCH($B$3, resultados!$A$1:$ZZ$1, 0))</f>
        <v/>
      </c>
    </row>
    <row r="20">
      <c r="A20">
        <f>INDEX(resultados!$A$2:$ZZ$924, 14, MATCH($B$1, resultados!$A$1:$ZZ$1, 0))</f>
        <v/>
      </c>
      <c r="B20">
        <f>INDEX(resultados!$A$2:$ZZ$924, 14, MATCH($B$2, resultados!$A$1:$ZZ$1, 0))</f>
        <v/>
      </c>
      <c r="C20">
        <f>INDEX(resultados!$A$2:$ZZ$924, 14, MATCH($B$3, resultados!$A$1:$ZZ$1, 0))</f>
        <v/>
      </c>
    </row>
    <row r="21">
      <c r="A21">
        <f>INDEX(resultados!$A$2:$ZZ$924, 15, MATCH($B$1, resultados!$A$1:$ZZ$1, 0))</f>
        <v/>
      </c>
      <c r="B21">
        <f>INDEX(resultados!$A$2:$ZZ$924, 15, MATCH($B$2, resultados!$A$1:$ZZ$1, 0))</f>
        <v/>
      </c>
      <c r="C21">
        <f>INDEX(resultados!$A$2:$ZZ$924, 15, MATCH($B$3, resultados!$A$1:$ZZ$1, 0))</f>
        <v/>
      </c>
    </row>
    <row r="22">
      <c r="A22">
        <f>INDEX(resultados!$A$2:$ZZ$924, 16, MATCH($B$1, resultados!$A$1:$ZZ$1, 0))</f>
        <v/>
      </c>
      <c r="B22">
        <f>INDEX(resultados!$A$2:$ZZ$924, 16, MATCH($B$2, resultados!$A$1:$ZZ$1, 0))</f>
        <v/>
      </c>
      <c r="C22">
        <f>INDEX(resultados!$A$2:$ZZ$924, 16, MATCH($B$3, resultados!$A$1:$ZZ$1, 0))</f>
        <v/>
      </c>
    </row>
    <row r="23">
      <c r="A23">
        <f>INDEX(resultados!$A$2:$ZZ$924, 17, MATCH($B$1, resultados!$A$1:$ZZ$1, 0))</f>
        <v/>
      </c>
      <c r="B23">
        <f>INDEX(resultados!$A$2:$ZZ$924, 17, MATCH($B$2, resultados!$A$1:$ZZ$1, 0))</f>
        <v/>
      </c>
      <c r="C23">
        <f>INDEX(resultados!$A$2:$ZZ$924, 17, MATCH($B$3, resultados!$A$1:$ZZ$1, 0))</f>
        <v/>
      </c>
    </row>
    <row r="24">
      <c r="A24">
        <f>INDEX(resultados!$A$2:$ZZ$924, 18, MATCH($B$1, resultados!$A$1:$ZZ$1, 0))</f>
        <v/>
      </c>
      <c r="B24">
        <f>INDEX(resultados!$A$2:$ZZ$924, 18, MATCH($B$2, resultados!$A$1:$ZZ$1, 0))</f>
        <v/>
      </c>
      <c r="C24">
        <f>INDEX(resultados!$A$2:$ZZ$924, 18, MATCH($B$3, resultados!$A$1:$ZZ$1, 0))</f>
        <v/>
      </c>
    </row>
    <row r="25">
      <c r="A25">
        <f>INDEX(resultados!$A$2:$ZZ$924, 19, MATCH($B$1, resultados!$A$1:$ZZ$1, 0))</f>
        <v/>
      </c>
      <c r="B25">
        <f>INDEX(resultados!$A$2:$ZZ$924, 19, MATCH($B$2, resultados!$A$1:$ZZ$1, 0))</f>
        <v/>
      </c>
      <c r="C25">
        <f>INDEX(resultados!$A$2:$ZZ$924, 19, MATCH($B$3, resultados!$A$1:$ZZ$1, 0))</f>
        <v/>
      </c>
    </row>
    <row r="26">
      <c r="A26">
        <f>INDEX(resultados!$A$2:$ZZ$924, 20, MATCH($B$1, resultados!$A$1:$ZZ$1, 0))</f>
        <v/>
      </c>
      <c r="B26">
        <f>INDEX(resultados!$A$2:$ZZ$924, 20, MATCH($B$2, resultados!$A$1:$ZZ$1, 0))</f>
        <v/>
      </c>
      <c r="C26">
        <f>INDEX(resultados!$A$2:$ZZ$924, 20, MATCH($B$3, resultados!$A$1:$ZZ$1, 0))</f>
        <v/>
      </c>
    </row>
    <row r="27">
      <c r="A27">
        <f>INDEX(resultados!$A$2:$ZZ$924, 21, MATCH($B$1, resultados!$A$1:$ZZ$1, 0))</f>
        <v/>
      </c>
      <c r="B27">
        <f>INDEX(resultados!$A$2:$ZZ$924, 21, MATCH($B$2, resultados!$A$1:$ZZ$1, 0))</f>
        <v/>
      </c>
      <c r="C27">
        <f>INDEX(resultados!$A$2:$ZZ$924, 21, MATCH($B$3, resultados!$A$1:$ZZ$1, 0))</f>
        <v/>
      </c>
    </row>
    <row r="28">
      <c r="A28">
        <f>INDEX(resultados!$A$2:$ZZ$924, 22, MATCH($B$1, resultados!$A$1:$ZZ$1, 0))</f>
        <v/>
      </c>
      <c r="B28">
        <f>INDEX(resultados!$A$2:$ZZ$924, 22, MATCH($B$2, resultados!$A$1:$ZZ$1, 0))</f>
        <v/>
      </c>
      <c r="C28">
        <f>INDEX(resultados!$A$2:$ZZ$924, 22, MATCH($B$3, resultados!$A$1:$ZZ$1, 0))</f>
        <v/>
      </c>
    </row>
    <row r="29">
      <c r="A29">
        <f>INDEX(resultados!$A$2:$ZZ$924, 23, MATCH($B$1, resultados!$A$1:$ZZ$1, 0))</f>
        <v/>
      </c>
      <c r="B29">
        <f>INDEX(resultados!$A$2:$ZZ$924, 23, MATCH($B$2, resultados!$A$1:$ZZ$1, 0))</f>
        <v/>
      </c>
      <c r="C29">
        <f>INDEX(resultados!$A$2:$ZZ$924, 23, MATCH($B$3, resultados!$A$1:$ZZ$1, 0))</f>
        <v/>
      </c>
    </row>
    <row r="30">
      <c r="A30">
        <f>INDEX(resultados!$A$2:$ZZ$924, 24, MATCH($B$1, resultados!$A$1:$ZZ$1, 0))</f>
        <v/>
      </c>
      <c r="B30">
        <f>INDEX(resultados!$A$2:$ZZ$924, 24, MATCH($B$2, resultados!$A$1:$ZZ$1, 0))</f>
        <v/>
      </c>
      <c r="C30">
        <f>INDEX(resultados!$A$2:$ZZ$924, 24, MATCH($B$3, resultados!$A$1:$ZZ$1, 0))</f>
        <v/>
      </c>
    </row>
    <row r="31">
      <c r="A31">
        <f>INDEX(resultados!$A$2:$ZZ$924, 25, MATCH($B$1, resultados!$A$1:$ZZ$1, 0))</f>
        <v/>
      </c>
      <c r="B31">
        <f>INDEX(resultados!$A$2:$ZZ$924, 25, MATCH($B$2, resultados!$A$1:$ZZ$1, 0))</f>
        <v/>
      </c>
      <c r="C31">
        <f>INDEX(resultados!$A$2:$ZZ$924, 25, MATCH($B$3, resultados!$A$1:$ZZ$1, 0))</f>
        <v/>
      </c>
    </row>
    <row r="32">
      <c r="A32">
        <f>INDEX(resultados!$A$2:$ZZ$924, 26, MATCH($B$1, resultados!$A$1:$ZZ$1, 0))</f>
        <v/>
      </c>
      <c r="B32">
        <f>INDEX(resultados!$A$2:$ZZ$924, 26, MATCH($B$2, resultados!$A$1:$ZZ$1, 0))</f>
        <v/>
      </c>
      <c r="C32">
        <f>INDEX(resultados!$A$2:$ZZ$924, 26, MATCH($B$3, resultados!$A$1:$ZZ$1, 0))</f>
        <v/>
      </c>
    </row>
    <row r="33">
      <c r="A33">
        <f>INDEX(resultados!$A$2:$ZZ$924, 27, MATCH($B$1, resultados!$A$1:$ZZ$1, 0))</f>
        <v/>
      </c>
      <c r="B33">
        <f>INDEX(resultados!$A$2:$ZZ$924, 27, MATCH($B$2, resultados!$A$1:$ZZ$1, 0))</f>
        <v/>
      </c>
      <c r="C33">
        <f>INDEX(resultados!$A$2:$ZZ$924, 27, MATCH($B$3, resultados!$A$1:$ZZ$1, 0))</f>
        <v/>
      </c>
    </row>
    <row r="34">
      <c r="A34">
        <f>INDEX(resultados!$A$2:$ZZ$924, 28, MATCH($B$1, resultados!$A$1:$ZZ$1, 0))</f>
        <v/>
      </c>
      <c r="B34">
        <f>INDEX(resultados!$A$2:$ZZ$924, 28, MATCH($B$2, resultados!$A$1:$ZZ$1, 0))</f>
        <v/>
      </c>
      <c r="C34">
        <f>INDEX(resultados!$A$2:$ZZ$924, 28, MATCH($B$3, resultados!$A$1:$ZZ$1, 0))</f>
        <v/>
      </c>
    </row>
    <row r="35">
      <c r="A35">
        <f>INDEX(resultados!$A$2:$ZZ$924, 29, MATCH($B$1, resultados!$A$1:$ZZ$1, 0))</f>
        <v/>
      </c>
      <c r="B35">
        <f>INDEX(resultados!$A$2:$ZZ$924, 29, MATCH($B$2, resultados!$A$1:$ZZ$1, 0))</f>
        <v/>
      </c>
      <c r="C35">
        <f>INDEX(resultados!$A$2:$ZZ$924, 29, MATCH($B$3, resultados!$A$1:$ZZ$1, 0))</f>
        <v/>
      </c>
    </row>
    <row r="36">
      <c r="A36">
        <f>INDEX(resultados!$A$2:$ZZ$924, 30, MATCH($B$1, resultados!$A$1:$ZZ$1, 0))</f>
        <v/>
      </c>
      <c r="B36">
        <f>INDEX(resultados!$A$2:$ZZ$924, 30, MATCH($B$2, resultados!$A$1:$ZZ$1, 0))</f>
        <v/>
      </c>
      <c r="C36">
        <f>INDEX(resultados!$A$2:$ZZ$924, 30, MATCH($B$3, resultados!$A$1:$ZZ$1, 0))</f>
        <v/>
      </c>
    </row>
    <row r="37">
      <c r="A37">
        <f>INDEX(resultados!$A$2:$ZZ$924, 31, MATCH($B$1, resultados!$A$1:$ZZ$1, 0))</f>
        <v/>
      </c>
      <c r="B37">
        <f>INDEX(resultados!$A$2:$ZZ$924, 31, MATCH($B$2, resultados!$A$1:$ZZ$1, 0))</f>
        <v/>
      </c>
      <c r="C37">
        <f>INDEX(resultados!$A$2:$ZZ$924, 31, MATCH($B$3, resultados!$A$1:$ZZ$1, 0))</f>
        <v/>
      </c>
    </row>
    <row r="38">
      <c r="A38">
        <f>INDEX(resultados!$A$2:$ZZ$924, 32, MATCH($B$1, resultados!$A$1:$ZZ$1, 0))</f>
        <v/>
      </c>
      <c r="B38">
        <f>INDEX(resultados!$A$2:$ZZ$924, 32, MATCH($B$2, resultados!$A$1:$ZZ$1, 0))</f>
        <v/>
      </c>
      <c r="C38">
        <f>INDEX(resultados!$A$2:$ZZ$924, 32, MATCH($B$3, resultados!$A$1:$ZZ$1, 0))</f>
        <v/>
      </c>
    </row>
    <row r="39">
      <c r="A39">
        <f>INDEX(resultados!$A$2:$ZZ$924, 33, MATCH($B$1, resultados!$A$1:$ZZ$1, 0))</f>
        <v/>
      </c>
      <c r="B39">
        <f>INDEX(resultados!$A$2:$ZZ$924, 33, MATCH($B$2, resultados!$A$1:$ZZ$1, 0))</f>
        <v/>
      </c>
      <c r="C39">
        <f>INDEX(resultados!$A$2:$ZZ$924, 33, MATCH($B$3, resultados!$A$1:$ZZ$1, 0))</f>
        <v/>
      </c>
    </row>
    <row r="40">
      <c r="A40">
        <f>INDEX(resultados!$A$2:$ZZ$924, 34, MATCH($B$1, resultados!$A$1:$ZZ$1, 0))</f>
        <v/>
      </c>
      <c r="B40">
        <f>INDEX(resultados!$A$2:$ZZ$924, 34, MATCH($B$2, resultados!$A$1:$ZZ$1, 0))</f>
        <v/>
      </c>
      <c r="C40">
        <f>INDEX(resultados!$A$2:$ZZ$924, 34, MATCH($B$3, resultados!$A$1:$ZZ$1, 0))</f>
        <v/>
      </c>
    </row>
    <row r="41">
      <c r="A41">
        <f>INDEX(resultados!$A$2:$ZZ$924, 35, MATCH($B$1, resultados!$A$1:$ZZ$1, 0))</f>
        <v/>
      </c>
      <c r="B41">
        <f>INDEX(resultados!$A$2:$ZZ$924, 35, MATCH($B$2, resultados!$A$1:$ZZ$1, 0))</f>
        <v/>
      </c>
      <c r="C41">
        <f>INDEX(resultados!$A$2:$ZZ$924, 35, MATCH($B$3, resultados!$A$1:$ZZ$1, 0))</f>
        <v/>
      </c>
    </row>
    <row r="42">
      <c r="A42">
        <f>INDEX(resultados!$A$2:$ZZ$924, 36, MATCH($B$1, resultados!$A$1:$ZZ$1, 0))</f>
        <v/>
      </c>
      <c r="B42">
        <f>INDEX(resultados!$A$2:$ZZ$924, 36, MATCH($B$2, resultados!$A$1:$ZZ$1, 0))</f>
        <v/>
      </c>
      <c r="C42">
        <f>INDEX(resultados!$A$2:$ZZ$924, 36, MATCH($B$3, resultados!$A$1:$ZZ$1, 0))</f>
        <v/>
      </c>
    </row>
    <row r="43">
      <c r="A43">
        <f>INDEX(resultados!$A$2:$ZZ$924, 37, MATCH($B$1, resultados!$A$1:$ZZ$1, 0))</f>
        <v/>
      </c>
      <c r="B43">
        <f>INDEX(resultados!$A$2:$ZZ$924, 37, MATCH($B$2, resultados!$A$1:$ZZ$1, 0))</f>
        <v/>
      </c>
      <c r="C43">
        <f>INDEX(resultados!$A$2:$ZZ$924, 37, MATCH($B$3, resultados!$A$1:$ZZ$1, 0))</f>
        <v/>
      </c>
    </row>
    <row r="44">
      <c r="A44">
        <f>INDEX(resultados!$A$2:$ZZ$924, 38, MATCH($B$1, resultados!$A$1:$ZZ$1, 0))</f>
        <v/>
      </c>
      <c r="B44">
        <f>INDEX(resultados!$A$2:$ZZ$924, 38, MATCH($B$2, resultados!$A$1:$ZZ$1, 0))</f>
        <v/>
      </c>
      <c r="C44">
        <f>INDEX(resultados!$A$2:$ZZ$924, 38, MATCH($B$3, resultados!$A$1:$ZZ$1, 0))</f>
        <v/>
      </c>
    </row>
    <row r="45">
      <c r="A45">
        <f>INDEX(resultados!$A$2:$ZZ$924, 39, MATCH($B$1, resultados!$A$1:$ZZ$1, 0))</f>
        <v/>
      </c>
      <c r="B45">
        <f>INDEX(resultados!$A$2:$ZZ$924, 39, MATCH($B$2, resultados!$A$1:$ZZ$1, 0))</f>
        <v/>
      </c>
      <c r="C45">
        <f>INDEX(resultados!$A$2:$ZZ$924, 39, MATCH($B$3, resultados!$A$1:$ZZ$1, 0))</f>
        <v/>
      </c>
    </row>
    <row r="46">
      <c r="A46">
        <f>INDEX(resultados!$A$2:$ZZ$924, 40, MATCH($B$1, resultados!$A$1:$ZZ$1, 0))</f>
        <v/>
      </c>
      <c r="B46">
        <f>INDEX(resultados!$A$2:$ZZ$924, 40, MATCH($B$2, resultados!$A$1:$ZZ$1, 0))</f>
        <v/>
      </c>
      <c r="C46">
        <f>INDEX(resultados!$A$2:$ZZ$924, 40, MATCH($B$3, resultados!$A$1:$ZZ$1, 0))</f>
        <v/>
      </c>
    </row>
    <row r="47">
      <c r="A47">
        <f>INDEX(resultados!$A$2:$ZZ$924, 41, MATCH($B$1, resultados!$A$1:$ZZ$1, 0))</f>
        <v/>
      </c>
      <c r="B47">
        <f>INDEX(resultados!$A$2:$ZZ$924, 41, MATCH($B$2, resultados!$A$1:$ZZ$1, 0))</f>
        <v/>
      </c>
      <c r="C47">
        <f>INDEX(resultados!$A$2:$ZZ$924, 41, MATCH($B$3, resultados!$A$1:$ZZ$1, 0))</f>
        <v/>
      </c>
    </row>
    <row r="48">
      <c r="A48">
        <f>INDEX(resultados!$A$2:$ZZ$924, 42, MATCH($B$1, resultados!$A$1:$ZZ$1, 0))</f>
        <v/>
      </c>
      <c r="B48">
        <f>INDEX(resultados!$A$2:$ZZ$924, 42, MATCH($B$2, resultados!$A$1:$ZZ$1, 0))</f>
        <v/>
      </c>
      <c r="C48">
        <f>INDEX(resultados!$A$2:$ZZ$924, 42, MATCH($B$3, resultados!$A$1:$ZZ$1, 0))</f>
        <v/>
      </c>
    </row>
    <row r="49">
      <c r="A49">
        <f>INDEX(resultados!$A$2:$ZZ$924, 43, MATCH($B$1, resultados!$A$1:$ZZ$1, 0))</f>
        <v/>
      </c>
      <c r="B49">
        <f>INDEX(resultados!$A$2:$ZZ$924, 43, MATCH($B$2, resultados!$A$1:$ZZ$1, 0))</f>
        <v/>
      </c>
      <c r="C49">
        <f>INDEX(resultados!$A$2:$ZZ$924, 43, MATCH($B$3, resultados!$A$1:$ZZ$1, 0))</f>
        <v/>
      </c>
    </row>
    <row r="50">
      <c r="A50">
        <f>INDEX(resultados!$A$2:$ZZ$924, 44, MATCH($B$1, resultados!$A$1:$ZZ$1, 0))</f>
        <v/>
      </c>
      <c r="B50">
        <f>INDEX(resultados!$A$2:$ZZ$924, 44, MATCH($B$2, resultados!$A$1:$ZZ$1, 0))</f>
        <v/>
      </c>
      <c r="C50">
        <f>INDEX(resultados!$A$2:$ZZ$924, 44, MATCH($B$3, resultados!$A$1:$ZZ$1, 0))</f>
        <v/>
      </c>
    </row>
    <row r="51">
      <c r="A51">
        <f>INDEX(resultados!$A$2:$ZZ$924, 45, MATCH($B$1, resultados!$A$1:$ZZ$1, 0))</f>
        <v/>
      </c>
      <c r="B51">
        <f>INDEX(resultados!$A$2:$ZZ$924, 45, MATCH($B$2, resultados!$A$1:$ZZ$1, 0))</f>
        <v/>
      </c>
      <c r="C51">
        <f>INDEX(resultados!$A$2:$ZZ$924, 45, MATCH($B$3, resultados!$A$1:$ZZ$1, 0))</f>
        <v/>
      </c>
    </row>
    <row r="52">
      <c r="A52">
        <f>INDEX(resultados!$A$2:$ZZ$924, 46, MATCH($B$1, resultados!$A$1:$ZZ$1, 0))</f>
        <v/>
      </c>
      <c r="B52">
        <f>INDEX(resultados!$A$2:$ZZ$924, 46, MATCH($B$2, resultados!$A$1:$ZZ$1, 0))</f>
        <v/>
      </c>
      <c r="C52">
        <f>INDEX(resultados!$A$2:$ZZ$924, 46, MATCH($B$3, resultados!$A$1:$ZZ$1, 0))</f>
        <v/>
      </c>
    </row>
    <row r="53">
      <c r="A53">
        <f>INDEX(resultados!$A$2:$ZZ$924, 47, MATCH($B$1, resultados!$A$1:$ZZ$1, 0))</f>
        <v/>
      </c>
      <c r="B53">
        <f>INDEX(resultados!$A$2:$ZZ$924, 47, MATCH($B$2, resultados!$A$1:$ZZ$1, 0))</f>
        <v/>
      </c>
      <c r="C53">
        <f>INDEX(resultados!$A$2:$ZZ$924, 47, MATCH($B$3, resultados!$A$1:$ZZ$1, 0))</f>
        <v/>
      </c>
    </row>
    <row r="54">
      <c r="A54">
        <f>INDEX(resultados!$A$2:$ZZ$924, 48, MATCH($B$1, resultados!$A$1:$ZZ$1, 0))</f>
        <v/>
      </c>
      <c r="B54">
        <f>INDEX(resultados!$A$2:$ZZ$924, 48, MATCH($B$2, resultados!$A$1:$ZZ$1, 0))</f>
        <v/>
      </c>
      <c r="C54">
        <f>INDEX(resultados!$A$2:$ZZ$924, 48, MATCH($B$3, resultados!$A$1:$ZZ$1, 0))</f>
        <v/>
      </c>
    </row>
    <row r="55">
      <c r="A55">
        <f>INDEX(resultados!$A$2:$ZZ$924, 49, MATCH($B$1, resultados!$A$1:$ZZ$1, 0))</f>
        <v/>
      </c>
      <c r="B55">
        <f>INDEX(resultados!$A$2:$ZZ$924, 49, MATCH($B$2, resultados!$A$1:$ZZ$1, 0))</f>
        <v/>
      </c>
      <c r="C55">
        <f>INDEX(resultados!$A$2:$ZZ$924, 49, MATCH($B$3, resultados!$A$1:$ZZ$1, 0))</f>
        <v/>
      </c>
    </row>
    <row r="56">
      <c r="A56">
        <f>INDEX(resultados!$A$2:$ZZ$924, 50, MATCH($B$1, resultados!$A$1:$ZZ$1, 0))</f>
        <v/>
      </c>
      <c r="B56">
        <f>INDEX(resultados!$A$2:$ZZ$924, 50, MATCH($B$2, resultados!$A$1:$ZZ$1, 0))</f>
        <v/>
      </c>
      <c r="C56">
        <f>INDEX(resultados!$A$2:$ZZ$924, 50, MATCH($B$3, resultados!$A$1:$ZZ$1, 0))</f>
        <v/>
      </c>
    </row>
    <row r="57">
      <c r="A57">
        <f>INDEX(resultados!$A$2:$ZZ$924, 51, MATCH($B$1, resultados!$A$1:$ZZ$1, 0))</f>
        <v/>
      </c>
      <c r="B57">
        <f>INDEX(resultados!$A$2:$ZZ$924, 51, MATCH($B$2, resultados!$A$1:$ZZ$1, 0))</f>
        <v/>
      </c>
      <c r="C57">
        <f>INDEX(resultados!$A$2:$ZZ$924, 51, MATCH($B$3, resultados!$A$1:$ZZ$1, 0))</f>
        <v/>
      </c>
    </row>
    <row r="58">
      <c r="A58">
        <f>INDEX(resultados!$A$2:$ZZ$924, 52, MATCH($B$1, resultados!$A$1:$ZZ$1, 0))</f>
        <v/>
      </c>
      <c r="B58">
        <f>INDEX(resultados!$A$2:$ZZ$924, 52, MATCH($B$2, resultados!$A$1:$ZZ$1, 0))</f>
        <v/>
      </c>
      <c r="C58">
        <f>INDEX(resultados!$A$2:$ZZ$924, 52, MATCH($B$3, resultados!$A$1:$ZZ$1, 0))</f>
        <v/>
      </c>
    </row>
    <row r="59">
      <c r="A59">
        <f>INDEX(resultados!$A$2:$ZZ$924, 53, MATCH($B$1, resultados!$A$1:$ZZ$1, 0))</f>
        <v/>
      </c>
      <c r="B59">
        <f>INDEX(resultados!$A$2:$ZZ$924, 53, MATCH($B$2, resultados!$A$1:$ZZ$1, 0))</f>
        <v/>
      </c>
      <c r="C59">
        <f>INDEX(resultados!$A$2:$ZZ$924, 53, MATCH($B$3, resultados!$A$1:$ZZ$1, 0))</f>
        <v/>
      </c>
    </row>
    <row r="60">
      <c r="A60">
        <f>INDEX(resultados!$A$2:$ZZ$924, 54, MATCH($B$1, resultados!$A$1:$ZZ$1, 0))</f>
        <v/>
      </c>
      <c r="B60">
        <f>INDEX(resultados!$A$2:$ZZ$924, 54, MATCH($B$2, resultados!$A$1:$ZZ$1, 0))</f>
        <v/>
      </c>
      <c r="C60">
        <f>INDEX(resultados!$A$2:$ZZ$924, 54, MATCH($B$3, resultados!$A$1:$ZZ$1, 0))</f>
        <v/>
      </c>
    </row>
    <row r="61">
      <c r="A61">
        <f>INDEX(resultados!$A$2:$ZZ$924, 55, MATCH($B$1, resultados!$A$1:$ZZ$1, 0))</f>
        <v/>
      </c>
      <c r="B61">
        <f>INDEX(resultados!$A$2:$ZZ$924, 55, MATCH($B$2, resultados!$A$1:$ZZ$1, 0))</f>
        <v/>
      </c>
      <c r="C61">
        <f>INDEX(resultados!$A$2:$ZZ$924, 55, MATCH($B$3, resultados!$A$1:$ZZ$1, 0))</f>
        <v/>
      </c>
    </row>
    <row r="62">
      <c r="A62">
        <f>INDEX(resultados!$A$2:$ZZ$924, 56, MATCH($B$1, resultados!$A$1:$ZZ$1, 0))</f>
        <v/>
      </c>
      <c r="B62">
        <f>INDEX(resultados!$A$2:$ZZ$924, 56, MATCH($B$2, resultados!$A$1:$ZZ$1, 0))</f>
        <v/>
      </c>
      <c r="C62">
        <f>INDEX(resultados!$A$2:$ZZ$924, 56, MATCH($B$3, resultados!$A$1:$ZZ$1, 0))</f>
        <v/>
      </c>
    </row>
    <row r="63">
      <c r="A63">
        <f>INDEX(resultados!$A$2:$ZZ$924, 57, MATCH($B$1, resultados!$A$1:$ZZ$1, 0))</f>
        <v/>
      </c>
      <c r="B63">
        <f>INDEX(resultados!$A$2:$ZZ$924, 57, MATCH($B$2, resultados!$A$1:$ZZ$1, 0))</f>
        <v/>
      </c>
      <c r="C63">
        <f>INDEX(resultados!$A$2:$ZZ$924, 57, MATCH($B$3, resultados!$A$1:$ZZ$1, 0))</f>
        <v/>
      </c>
    </row>
    <row r="64">
      <c r="A64">
        <f>INDEX(resultados!$A$2:$ZZ$924, 58, MATCH($B$1, resultados!$A$1:$ZZ$1, 0))</f>
        <v/>
      </c>
      <c r="B64">
        <f>INDEX(resultados!$A$2:$ZZ$924, 58, MATCH($B$2, resultados!$A$1:$ZZ$1, 0))</f>
        <v/>
      </c>
      <c r="C64">
        <f>INDEX(resultados!$A$2:$ZZ$924, 58, MATCH($B$3, resultados!$A$1:$ZZ$1, 0))</f>
        <v/>
      </c>
    </row>
    <row r="65">
      <c r="A65">
        <f>INDEX(resultados!$A$2:$ZZ$924, 59, MATCH($B$1, resultados!$A$1:$ZZ$1, 0))</f>
        <v/>
      </c>
      <c r="B65">
        <f>INDEX(resultados!$A$2:$ZZ$924, 59, MATCH($B$2, resultados!$A$1:$ZZ$1, 0))</f>
        <v/>
      </c>
      <c r="C65">
        <f>INDEX(resultados!$A$2:$ZZ$924, 59, MATCH($B$3, resultados!$A$1:$ZZ$1, 0))</f>
        <v/>
      </c>
    </row>
    <row r="66">
      <c r="A66">
        <f>INDEX(resultados!$A$2:$ZZ$924, 60, MATCH($B$1, resultados!$A$1:$ZZ$1, 0))</f>
        <v/>
      </c>
      <c r="B66">
        <f>INDEX(resultados!$A$2:$ZZ$924, 60, MATCH($B$2, resultados!$A$1:$ZZ$1, 0))</f>
        <v/>
      </c>
      <c r="C66">
        <f>INDEX(resultados!$A$2:$ZZ$924, 60, MATCH($B$3, resultados!$A$1:$ZZ$1, 0))</f>
        <v/>
      </c>
    </row>
    <row r="67">
      <c r="A67">
        <f>INDEX(resultados!$A$2:$ZZ$924, 61, MATCH($B$1, resultados!$A$1:$ZZ$1, 0))</f>
        <v/>
      </c>
      <c r="B67">
        <f>INDEX(resultados!$A$2:$ZZ$924, 61, MATCH($B$2, resultados!$A$1:$ZZ$1, 0))</f>
        <v/>
      </c>
      <c r="C67">
        <f>INDEX(resultados!$A$2:$ZZ$924, 61, MATCH($B$3, resultados!$A$1:$ZZ$1, 0))</f>
        <v/>
      </c>
    </row>
    <row r="68">
      <c r="A68">
        <f>INDEX(resultados!$A$2:$ZZ$924, 62, MATCH($B$1, resultados!$A$1:$ZZ$1, 0))</f>
        <v/>
      </c>
      <c r="B68">
        <f>INDEX(resultados!$A$2:$ZZ$924, 62, MATCH($B$2, resultados!$A$1:$ZZ$1, 0))</f>
        <v/>
      </c>
      <c r="C68">
        <f>INDEX(resultados!$A$2:$ZZ$924, 62, MATCH($B$3, resultados!$A$1:$ZZ$1, 0))</f>
        <v/>
      </c>
    </row>
    <row r="69">
      <c r="A69">
        <f>INDEX(resultados!$A$2:$ZZ$924, 63, MATCH($B$1, resultados!$A$1:$ZZ$1, 0))</f>
        <v/>
      </c>
      <c r="B69">
        <f>INDEX(resultados!$A$2:$ZZ$924, 63, MATCH($B$2, resultados!$A$1:$ZZ$1, 0))</f>
        <v/>
      </c>
      <c r="C69">
        <f>INDEX(resultados!$A$2:$ZZ$924, 63, MATCH($B$3, resultados!$A$1:$ZZ$1, 0))</f>
        <v/>
      </c>
    </row>
    <row r="70">
      <c r="A70">
        <f>INDEX(resultados!$A$2:$ZZ$924, 64, MATCH($B$1, resultados!$A$1:$ZZ$1, 0))</f>
        <v/>
      </c>
      <c r="B70">
        <f>INDEX(resultados!$A$2:$ZZ$924, 64, MATCH($B$2, resultados!$A$1:$ZZ$1, 0))</f>
        <v/>
      </c>
      <c r="C70">
        <f>INDEX(resultados!$A$2:$ZZ$924, 64, MATCH($B$3, resultados!$A$1:$ZZ$1, 0))</f>
        <v/>
      </c>
    </row>
    <row r="71">
      <c r="A71">
        <f>INDEX(resultados!$A$2:$ZZ$924, 65, MATCH($B$1, resultados!$A$1:$ZZ$1, 0))</f>
        <v/>
      </c>
      <c r="B71">
        <f>INDEX(resultados!$A$2:$ZZ$924, 65, MATCH($B$2, resultados!$A$1:$ZZ$1, 0))</f>
        <v/>
      </c>
      <c r="C71">
        <f>INDEX(resultados!$A$2:$ZZ$924, 65, MATCH($B$3, resultados!$A$1:$ZZ$1, 0))</f>
        <v/>
      </c>
    </row>
    <row r="72">
      <c r="A72">
        <f>INDEX(resultados!$A$2:$ZZ$924, 66, MATCH($B$1, resultados!$A$1:$ZZ$1, 0))</f>
        <v/>
      </c>
      <c r="B72">
        <f>INDEX(resultados!$A$2:$ZZ$924, 66, MATCH($B$2, resultados!$A$1:$ZZ$1, 0))</f>
        <v/>
      </c>
      <c r="C72">
        <f>INDEX(resultados!$A$2:$ZZ$924, 66, MATCH($B$3, resultados!$A$1:$ZZ$1, 0))</f>
        <v/>
      </c>
    </row>
    <row r="73">
      <c r="A73">
        <f>INDEX(resultados!$A$2:$ZZ$924, 67, MATCH($B$1, resultados!$A$1:$ZZ$1, 0))</f>
        <v/>
      </c>
      <c r="B73">
        <f>INDEX(resultados!$A$2:$ZZ$924, 67, MATCH($B$2, resultados!$A$1:$ZZ$1, 0))</f>
        <v/>
      </c>
      <c r="C73">
        <f>INDEX(resultados!$A$2:$ZZ$924, 67, MATCH($B$3, resultados!$A$1:$ZZ$1, 0))</f>
        <v/>
      </c>
    </row>
    <row r="74">
      <c r="A74">
        <f>INDEX(resultados!$A$2:$ZZ$924, 68, MATCH($B$1, resultados!$A$1:$ZZ$1, 0))</f>
        <v/>
      </c>
      <c r="B74">
        <f>INDEX(resultados!$A$2:$ZZ$924, 68, MATCH($B$2, resultados!$A$1:$ZZ$1, 0))</f>
        <v/>
      </c>
      <c r="C74">
        <f>INDEX(resultados!$A$2:$ZZ$924, 68, MATCH($B$3, resultados!$A$1:$ZZ$1, 0))</f>
        <v/>
      </c>
    </row>
    <row r="75">
      <c r="A75">
        <f>INDEX(resultados!$A$2:$ZZ$924, 69, MATCH($B$1, resultados!$A$1:$ZZ$1, 0))</f>
        <v/>
      </c>
      <c r="B75">
        <f>INDEX(resultados!$A$2:$ZZ$924, 69, MATCH($B$2, resultados!$A$1:$ZZ$1, 0))</f>
        <v/>
      </c>
      <c r="C75">
        <f>INDEX(resultados!$A$2:$ZZ$924, 69, MATCH($B$3, resultados!$A$1:$ZZ$1, 0))</f>
        <v/>
      </c>
    </row>
    <row r="76">
      <c r="A76">
        <f>INDEX(resultados!$A$2:$ZZ$924, 70, MATCH($B$1, resultados!$A$1:$ZZ$1, 0))</f>
        <v/>
      </c>
      <c r="B76">
        <f>INDEX(resultados!$A$2:$ZZ$924, 70, MATCH($B$2, resultados!$A$1:$ZZ$1, 0))</f>
        <v/>
      </c>
      <c r="C76">
        <f>INDEX(resultados!$A$2:$ZZ$924, 70, MATCH($B$3, resultados!$A$1:$ZZ$1, 0))</f>
        <v/>
      </c>
    </row>
    <row r="77">
      <c r="A77">
        <f>INDEX(resultados!$A$2:$ZZ$924, 71, MATCH($B$1, resultados!$A$1:$ZZ$1, 0))</f>
        <v/>
      </c>
      <c r="B77">
        <f>INDEX(resultados!$A$2:$ZZ$924, 71, MATCH($B$2, resultados!$A$1:$ZZ$1, 0))</f>
        <v/>
      </c>
      <c r="C77">
        <f>INDEX(resultados!$A$2:$ZZ$924, 71, MATCH($B$3, resultados!$A$1:$ZZ$1, 0))</f>
        <v/>
      </c>
    </row>
    <row r="78">
      <c r="A78">
        <f>INDEX(resultados!$A$2:$ZZ$924, 72, MATCH($B$1, resultados!$A$1:$ZZ$1, 0))</f>
        <v/>
      </c>
      <c r="B78">
        <f>INDEX(resultados!$A$2:$ZZ$924, 72, MATCH($B$2, resultados!$A$1:$ZZ$1, 0))</f>
        <v/>
      </c>
      <c r="C78">
        <f>INDEX(resultados!$A$2:$ZZ$924, 72, MATCH($B$3, resultados!$A$1:$ZZ$1, 0))</f>
        <v/>
      </c>
    </row>
    <row r="79">
      <c r="A79">
        <f>INDEX(resultados!$A$2:$ZZ$924, 73, MATCH($B$1, resultados!$A$1:$ZZ$1, 0))</f>
        <v/>
      </c>
      <c r="B79">
        <f>INDEX(resultados!$A$2:$ZZ$924, 73, MATCH($B$2, resultados!$A$1:$ZZ$1, 0))</f>
        <v/>
      </c>
      <c r="C79">
        <f>INDEX(resultados!$A$2:$ZZ$924, 73, MATCH($B$3, resultados!$A$1:$ZZ$1, 0))</f>
        <v/>
      </c>
    </row>
    <row r="80">
      <c r="A80">
        <f>INDEX(resultados!$A$2:$ZZ$924, 74, MATCH($B$1, resultados!$A$1:$ZZ$1, 0))</f>
        <v/>
      </c>
      <c r="B80">
        <f>INDEX(resultados!$A$2:$ZZ$924, 74, MATCH($B$2, resultados!$A$1:$ZZ$1, 0))</f>
        <v/>
      </c>
      <c r="C80">
        <f>INDEX(resultados!$A$2:$ZZ$924, 74, MATCH($B$3, resultados!$A$1:$ZZ$1, 0))</f>
        <v/>
      </c>
    </row>
    <row r="81">
      <c r="A81">
        <f>INDEX(resultados!$A$2:$ZZ$924, 75, MATCH($B$1, resultados!$A$1:$ZZ$1, 0))</f>
        <v/>
      </c>
      <c r="B81">
        <f>INDEX(resultados!$A$2:$ZZ$924, 75, MATCH($B$2, resultados!$A$1:$ZZ$1, 0))</f>
        <v/>
      </c>
      <c r="C81">
        <f>INDEX(resultados!$A$2:$ZZ$924, 75, MATCH($B$3, resultados!$A$1:$ZZ$1, 0))</f>
        <v/>
      </c>
    </row>
    <row r="82">
      <c r="A82">
        <f>INDEX(resultados!$A$2:$ZZ$924, 76, MATCH($B$1, resultados!$A$1:$ZZ$1, 0))</f>
        <v/>
      </c>
      <c r="B82">
        <f>INDEX(resultados!$A$2:$ZZ$924, 76, MATCH($B$2, resultados!$A$1:$ZZ$1, 0))</f>
        <v/>
      </c>
      <c r="C82">
        <f>INDEX(resultados!$A$2:$ZZ$924, 76, MATCH($B$3, resultados!$A$1:$ZZ$1, 0))</f>
        <v/>
      </c>
    </row>
    <row r="83">
      <c r="A83">
        <f>INDEX(resultados!$A$2:$ZZ$924, 77, MATCH($B$1, resultados!$A$1:$ZZ$1, 0))</f>
        <v/>
      </c>
      <c r="B83">
        <f>INDEX(resultados!$A$2:$ZZ$924, 77, MATCH($B$2, resultados!$A$1:$ZZ$1, 0))</f>
        <v/>
      </c>
      <c r="C83">
        <f>INDEX(resultados!$A$2:$ZZ$924, 77, MATCH($B$3, resultados!$A$1:$ZZ$1, 0))</f>
        <v/>
      </c>
    </row>
    <row r="84">
      <c r="A84">
        <f>INDEX(resultados!$A$2:$ZZ$924, 78, MATCH($B$1, resultados!$A$1:$ZZ$1, 0))</f>
        <v/>
      </c>
      <c r="B84">
        <f>INDEX(resultados!$A$2:$ZZ$924, 78, MATCH($B$2, resultados!$A$1:$ZZ$1, 0))</f>
        <v/>
      </c>
      <c r="C84">
        <f>INDEX(resultados!$A$2:$ZZ$924, 78, MATCH($B$3, resultados!$A$1:$ZZ$1, 0))</f>
        <v/>
      </c>
    </row>
    <row r="85">
      <c r="A85">
        <f>INDEX(resultados!$A$2:$ZZ$924, 79, MATCH($B$1, resultados!$A$1:$ZZ$1, 0))</f>
        <v/>
      </c>
      <c r="B85">
        <f>INDEX(resultados!$A$2:$ZZ$924, 79, MATCH($B$2, resultados!$A$1:$ZZ$1, 0))</f>
        <v/>
      </c>
      <c r="C85">
        <f>INDEX(resultados!$A$2:$ZZ$924, 79, MATCH($B$3, resultados!$A$1:$ZZ$1, 0))</f>
        <v/>
      </c>
    </row>
    <row r="86">
      <c r="A86">
        <f>INDEX(resultados!$A$2:$ZZ$924, 80, MATCH($B$1, resultados!$A$1:$ZZ$1, 0))</f>
        <v/>
      </c>
      <c r="B86">
        <f>INDEX(resultados!$A$2:$ZZ$924, 80, MATCH($B$2, resultados!$A$1:$ZZ$1, 0))</f>
        <v/>
      </c>
      <c r="C86">
        <f>INDEX(resultados!$A$2:$ZZ$924, 80, MATCH($B$3, resultados!$A$1:$ZZ$1, 0))</f>
        <v/>
      </c>
    </row>
    <row r="87">
      <c r="A87">
        <f>INDEX(resultados!$A$2:$ZZ$924, 81, MATCH($B$1, resultados!$A$1:$ZZ$1, 0))</f>
        <v/>
      </c>
      <c r="B87">
        <f>INDEX(resultados!$A$2:$ZZ$924, 81, MATCH($B$2, resultados!$A$1:$ZZ$1, 0))</f>
        <v/>
      </c>
      <c r="C87">
        <f>INDEX(resultados!$A$2:$ZZ$924, 81, MATCH($B$3, resultados!$A$1:$ZZ$1, 0))</f>
        <v/>
      </c>
    </row>
    <row r="88">
      <c r="A88">
        <f>INDEX(resultados!$A$2:$ZZ$924, 82, MATCH($B$1, resultados!$A$1:$ZZ$1, 0))</f>
        <v/>
      </c>
      <c r="B88">
        <f>INDEX(resultados!$A$2:$ZZ$924, 82, MATCH($B$2, resultados!$A$1:$ZZ$1, 0))</f>
        <v/>
      </c>
      <c r="C88">
        <f>INDEX(resultados!$A$2:$ZZ$924, 82, MATCH($B$3, resultados!$A$1:$ZZ$1, 0))</f>
        <v/>
      </c>
    </row>
    <row r="89">
      <c r="A89">
        <f>INDEX(resultados!$A$2:$ZZ$924, 83, MATCH($B$1, resultados!$A$1:$ZZ$1, 0))</f>
        <v/>
      </c>
      <c r="B89">
        <f>INDEX(resultados!$A$2:$ZZ$924, 83, MATCH($B$2, resultados!$A$1:$ZZ$1, 0))</f>
        <v/>
      </c>
      <c r="C89">
        <f>INDEX(resultados!$A$2:$ZZ$924, 83, MATCH($B$3, resultados!$A$1:$ZZ$1, 0))</f>
        <v/>
      </c>
    </row>
    <row r="90">
      <c r="A90">
        <f>INDEX(resultados!$A$2:$ZZ$924, 84, MATCH($B$1, resultados!$A$1:$ZZ$1, 0))</f>
        <v/>
      </c>
      <c r="B90">
        <f>INDEX(resultados!$A$2:$ZZ$924, 84, MATCH($B$2, resultados!$A$1:$ZZ$1, 0))</f>
        <v/>
      </c>
      <c r="C90">
        <f>INDEX(resultados!$A$2:$ZZ$924, 84, MATCH($B$3, resultados!$A$1:$ZZ$1, 0))</f>
        <v/>
      </c>
    </row>
    <row r="91">
      <c r="A91">
        <f>INDEX(resultados!$A$2:$ZZ$924, 85, MATCH($B$1, resultados!$A$1:$ZZ$1, 0))</f>
        <v/>
      </c>
      <c r="B91">
        <f>INDEX(resultados!$A$2:$ZZ$924, 85, MATCH($B$2, resultados!$A$1:$ZZ$1, 0))</f>
        <v/>
      </c>
      <c r="C91">
        <f>INDEX(resultados!$A$2:$ZZ$924, 85, MATCH($B$3, resultados!$A$1:$ZZ$1, 0))</f>
        <v/>
      </c>
    </row>
    <row r="92">
      <c r="A92">
        <f>INDEX(resultados!$A$2:$ZZ$924, 86, MATCH($B$1, resultados!$A$1:$ZZ$1, 0))</f>
        <v/>
      </c>
      <c r="B92">
        <f>INDEX(resultados!$A$2:$ZZ$924, 86, MATCH($B$2, resultados!$A$1:$ZZ$1, 0))</f>
        <v/>
      </c>
      <c r="C92">
        <f>INDEX(resultados!$A$2:$ZZ$924, 86, MATCH($B$3, resultados!$A$1:$ZZ$1, 0))</f>
        <v/>
      </c>
    </row>
    <row r="93">
      <c r="A93">
        <f>INDEX(resultados!$A$2:$ZZ$924, 87, MATCH($B$1, resultados!$A$1:$ZZ$1, 0))</f>
        <v/>
      </c>
      <c r="B93">
        <f>INDEX(resultados!$A$2:$ZZ$924, 87, MATCH($B$2, resultados!$A$1:$ZZ$1, 0))</f>
        <v/>
      </c>
      <c r="C93">
        <f>INDEX(resultados!$A$2:$ZZ$924, 87, MATCH($B$3, resultados!$A$1:$ZZ$1, 0))</f>
        <v/>
      </c>
    </row>
    <row r="94">
      <c r="A94">
        <f>INDEX(resultados!$A$2:$ZZ$924, 88, MATCH($B$1, resultados!$A$1:$ZZ$1, 0))</f>
        <v/>
      </c>
      <c r="B94">
        <f>INDEX(resultados!$A$2:$ZZ$924, 88, MATCH($B$2, resultados!$A$1:$ZZ$1, 0))</f>
        <v/>
      </c>
      <c r="C94">
        <f>INDEX(resultados!$A$2:$ZZ$924, 88, MATCH($B$3, resultados!$A$1:$ZZ$1, 0))</f>
        <v/>
      </c>
    </row>
    <row r="95">
      <c r="A95">
        <f>INDEX(resultados!$A$2:$ZZ$924, 89, MATCH($B$1, resultados!$A$1:$ZZ$1, 0))</f>
        <v/>
      </c>
      <c r="B95">
        <f>INDEX(resultados!$A$2:$ZZ$924, 89, MATCH($B$2, resultados!$A$1:$ZZ$1, 0))</f>
        <v/>
      </c>
      <c r="C95">
        <f>INDEX(resultados!$A$2:$ZZ$924, 89, MATCH($B$3, resultados!$A$1:$ZZ$1, 0))</f>
        <v/>
      </c>
    </row>
    <row r="96">
      <c r="A96">
        <f>INDEX(resultados!$A$2:$ZZ$924, 90, MATCH($B$1, resultados!$A$1:$ZZ$1, 0))</f>
        <v/>
      </c>
      <c r="B96">
        <f>INDEX(resultados!$A$2:$ZZ$924, 90, MATCH($B$2, resultados!$A$1:$ZZ$1, 0))</f>
        <v/>
      </c>
      <c r="C96">
        <f>INDEX(resultados!$A$2:$ZZ$924, 90, MATCH($B$3, resultados!$A$1:$ZZ$1, 0))</f>
        <v/>
      </c>
    </row>
    <row r="97">
      <c r="A97">
        <f>INDEX(resultados!$A$2:$ZZ$924, 91, MATCH($B$1, resultados!$A$1:$ZZ$1, 0))</f>
        <v/>
      </c>
      <c r="B97">
        <f>INDEX(resultados!$A$2:$ZZ$924, 91, MATCH($B$2, resultados!$A$1:$ZZ$1, 0))</f>
        <v/>
      </c>
      <c r="C97">
        <f>INDEX(resultados!$A$2:$ZZ$924, 91, MATCH($B$3, resultados!$A$1:$ZZ$1, 0))</f>
        <v/>
      </c>
    </row>
    <row r="98">
      <c r="A98">
        <f>INDEX(resultados!$A$2:$ZZ$924, 92, MATCH($B$1, resultados!$A$1:$ZZ$1, 0))</f>
        <v/>
      </c>
      <c r="B98">
        <f>INDEX(resultados!$A$2:$ZZ$924, 92, MATCH($B$2, resultados!$A$1:$ZZ$1, 0))</f>
        <v/>
      </c>
      <c r="C98">
        <f>INDEX(resultados!$A$2:$ZZ$924, 92, MATCH($B$3, resultados!$A$1:$ZZ$1, 0))</f>
        <v/>
      </c>
    </row>
    <row r="99">
      <c r="A99">
        <f>INDEX(resultados!$A$2:$ZZ$924, 93, MATCH($B$1, resultados!$A$1:$ZZ$1, 0))</f>
        <v/>
      </c>
      <c r="B99">
        <f>INDEX(resultados!$A$2:$ZZ$924, 93, MATCH($B$2, resultados!$A$1:$ZZ$1, 0))</f>
        <v/>
      </c>
      <c r="C99">
        <f>INDEX(resultados!$A$2:$ZZ$924, 93, MATCH($B$3, resultados!$A$1:$ZZ$1, 0))</f>
        <v/>
      </c>
    </row>
    <row r="100">
      <c r="A100">
        <f>INDEX(resultados!$A$2:$ZZ$924, 94, MATCH($B$1, resultados!$A$1:$ZZ$1, 0))</f>
        <v/>
      </c>
      <c r="B100">
        <f>INDEX(resultados!$A$2:$ZZ$924, 94, MATCH($B$2, resultados!$A$1:$ZZ$1, 0))</f>
        <v/>
      </c>
      <c r="C100">
        <f>INDEX(resultados!$A$2:$ZZ$924, 94, MATCH($B$3, resultados!$A$1:$ZZ$1, 0))</f>
        <v/>
      </c>
    </row>
    <row r="101">
      <c r="A101">
        <f>INDEX(resultados!$A$2:$ZZ$924, 95, MATCH($B$1, resultados!$A$1:$ZZ$1, 0))</f>
        <v/>
      </c>
      <c r="B101">
        <f>INDEX(resultados!$A$2:$ZZ$924, 95, MATCH($B$2, resultados!$A$1:$ZZ$1, 0))</f>
        <v/>
      </c>
      <c r="C101">
        <f>INDEX(resultados!$A$2:$ZZ$924, 95, MATCH($B$3, resultados!$A$1:$ZZ$1, 0))</f>
        <v/>
      </c>
    </row>
    <row r="102">
      <c r="A102">
        <f>INDEX(resultados!$A$2:$ZZ$924, 96, MATCH($B$1, resultados!$A$1:$ZZ$1, 0))</f>
        <v/>
      </c>
      <c r="B102">
        <f>INDEX(resultados!$A$2:$ZZ$924, 96, MATCH($B$2, resultados!$A$1:$ZZ$1, 0))</f>
        <v/>
      </c>
      <c r="C102">
        <f>INDEX(resultados!$A$2:$ZZ$924, 96, MATCH($B$3, resultados!$A$1:$ZZ$1, 0))</f>
        <v/>
      </c>
    </row>
    <row r="103">
      <c r="A103">
        <f>INDEX(resultados!$A$2:$ZZ$924, 97, MATCH($B$1, resultados!$A$1:$ZZ$1, 0))</f>
        <v/>
      </c>
      <c r="B103">
        <f>INDEX(resultados!$A$2:$ZZ$924, 97, MATCH($B$2, resultados!$A$1:$ZZ$1, 0))</f>
        <v/>
      </c>
      <c r="C103">
        <f>INDEX(resultados!$A$2:$ZZ$924, 97, MATCH($B$3, resultados!$A$1:$ZZ$1, 0))</f>
        <v/>
      </c>
    </row>
    <row r="104">
      <c r="A104">
        <f>INDEX(resultados!$A$2:$ZZ$924, 98, MATCH($B$1, resultados!$A$1:$ZZ$1, 0))</f>
        <v/>
      </c>
      <c r="B104">
        <f>INDEX(resultados!$A$2:$ZZ$924, 98, MATCH($B$2, resultados!$A$1:$ZZ$1, 0))</f>
        <v/>
      </c>
      <c r="C104">
        <f>INDEX(resultados!$A$2:$ZZ$924, 98, MATCH($B$3, resultados!$A$1:$ZZ$1, 0))</f>
        <v/>
      </c>
    </row>
    <row r="105">
      <c r="A105">
        <f>INDEX(resultados!$A$2:$ZZ$924, 99, MATCH($B$1, resultados!$A$1:$ZZ$1, 0))</f>
        <v/>
      </c>
      <c r="B105">
        <f>INDEX(resultados!$A$2:$ZZ$924, 99, MATCH($B$2, resultados!$A$1:$ZZ$1, 0))</f>
        <v/>
      </c>
      <c r="C105">
        <f>INDEX(resultados!$A$2:$ZZ$924, 99, MATCH($B$3, resultados!$A$1:$ZZ$1, 0))</f>
        <v/>
      </c>
    </row>
    <row r="106">
      <c r="A106">
        <f>INDEX(resultados!$A$2:$ZZ$924, 100, MATCH($B$1, resultados!$A$1:$ZZ$1, 0))</f>
        <v/>
      </c>
      <c r="B106">
        <f>INDEX(resultados!$A$2:$ZZ$924, 100, MATCH($B$2, resultados!$A$1:$ZZ$1, 0))</f>
        <v/>
      </c>
      <c r="C106">
        <f>INDEX(resultados!$A$2:$ZZ$924, 100, MATCH($B$3, resultados!$A$1:$ZZ$1, 0))</f>
        <v/>
      </c>
    </row>
    <row r="107">
      <c r="A107">
        <f>INDEX(resultados!$A$2:$ZZ$924, 101, MATCH($B$1, resultados!$A$1:$ZZ$1, 0))</f>
        <v/>
      </c>
      <c r="B107">
        <f>INDEX(resultados!$A$2:$ZZ$924, 101, MATCH($B$2, resultados!$A$1:$ZZ$1, 0))</f>
        <v/>
      </c>
      <c r="C107">
        <f>INDEX(resultados!$A$2:$ZZ$924, 101, MATCH($B$3, resultados!$A$1:$ZZ$1, 0))</f>
        <v/>
      </c>
    </row>
    <row r="108">
      <c r="A108">
        <f>INDEX(resultados!$A$2:$ZZ$924, 102, MATCH($B$1, resultados!$A$1:$ZZ$1, 0))</f>
        <v/>
      </c>
      <c r="B108">
        <f>INDEX(resultados!$A$2:$ZZ$924, 102, MATCH($B$2, resultados!$A$1:$ZZ$1, 0))</f>
        <v/>
      </c>
      <c r="C108">
        <f>INDEX(resultados!$A$2:$ZZ$924, 102, MATCH($B$3, resultados!$A$1:$ZZ$1, 0))</f>
        <v/>
      </c>
    </row>
    <row r="109">
      <c r="A109">
        <f>INDEX(resultados!$A$2:$ZZ$924, 103, MATCH($B$1, resultados!$A$1:$ZZ$1, 0))</f>
        <v/>
      </c>
      <c r="B109">
        <f>INDEX(resultados!$A$2:$ZZ$924, 103, MATCH($B$2, resultados!$A$1:$ZZ$1, 0))</f>
        <v/>
      </c>
      <c r="C109">
        <f>INDEX(resultados!$A$2:$ZZ$924, 103, MATCH($B$3, resultados!$A$1:$ZZ$1, 0))</f>
        <v/>
      </c>
    </row>
    <row r="110">
      <c r="A110">
        <f>INDEX(resultados!$A$2:$ZZ$924, 104, MATCH($B$1, resultados!$A$1:$ZZ$1, 0))</f>
        <v/>
      </c>
      <c r="B110">
        <f>INDEX(resultados!$A$2:$ZZ$924, 104, MATCH($B$2, resultados!$A$1:$ZZ$1, 0))</f>
        <v/>
      </c>
      <c r="C110">
        <f>INDEX(resultados!$A$2:$ZZ$924, 104, MATCH($B$3, resultados!$A$1:$ZZ$1, 0))</f>
        <v/>
      </c>
    </row>
    <row r="111">
      <c r="A111">
        <f>INDEX(resultados!$A$2:$ZZ$924, 105, MATCH($B$1, resultados!$A$1:$ZZ$1, 0))</f>
        <v/>
      </c>
      <c r="B111">
        <f>INDEX(resultados!$A$2:$ZZ$924, 105, MATCH($B$2, resultados!$A$1:$ZZ$1, 0))</f>
        <v/>
      </c>
      <c r="C111">
        <f>INDEX(resultados!$A$2:$ZZ$924, 105, MATCH($B$3, resultados!$A$1:$ZZ$1, 0))</f>
        <v/>
      </c>
    </row>
    <row r="112">
      <c r="A112">
        <f>INDEX(resultados!$A$2:$ZZ$924, 106, MATCH($B$1, resultados!$A$1:$ZZ$1, 0))</f>
        <v/>
      </c>
      <c r="B112">
        <f>INDEX(resultados!$A$2:$ZZ$924, 106, MATCH($B$2, resultados!$A$1:$ZZ$1, 0))</f>
        <v/>
      </c>
      <c r="C112">
        <f>INDEX(resultados!$A$2:$ZZ$924, 106, MATCH($B$3, resultados!$A$1:$ZZ$1, 0))</f>
        <v/>
      </c>
    </row>
    <row r="113">
      <c r="A113">
        <f>INDEX(resultados!$A$2:$ZZ$924, 107, MATCH($B$1, resultados!$A$1:$ZZ$1, 0))</f>
        <v/>
      </c>
      <c r="B113">
        <f>INDEX(resultados!$A$2:$ZZ$924, 107, MATCH($B$2, resultados!$A$1:$ZZ$1, 0))</f>
        <v/>
      </c>
      <c r="C113">
        <f>INDEX(resultados!$A$2:$ZZ$924, 107, MATCH($B$3, resultados!$A$1:$ZZ$1, 0))</f>
        <v/>
      </c>
    </row>
    <row r="114">
      <c r="A114">
        <f>INDEX(resultados!$A$2:$ZZ$924, 108, MATCH($B$1, resultados!$A$1:$ZZ$1, 0))</f>
        <v/>
      </c>
      <c r="B114">
        <f>INDEX(resultados!$A$2:$ZZ$924, 108, MATCH($B$2, resultados!$A$1:$ZZ$1, 0))</f>
        <v/>
      </c>
      <c r="C114">
        <f>INDEX(resultados!$A$2:$ZZ$924, 108, MATCH($B$3, resultados!$A$1:$ZZ$1, 0))</f>
        <v/>
      </c>
    </row>
    <row r="115">
      <c r="A115">
        <f>INDEX(resultados!$A$2:$ZZ$924, 109, MATCH($B$1, resultados!$A$1:$ZZ$1, 0))</f>
        <v/>
      </c>
      <c r="B115">
        <f>INDEX(resultados!$A$2:$ZZ$924, 109, MATCH($B$2, resultados!$A$1:$ZZ$1, 0))</f>
        <v/>
      </c>
      <c r="C115">
        <f>INDEX(resultados!$A$2:$ZZ$924, 109, MATCH($B$3, resultados!$A$1:$ZZ$1, 0))</f>
        <v/>
      </c>
    </row>
    <row r="116">
      <c r="A116">
        <f>INDEX(resultados!$A$2:$ZZ$924, 110, MATCH($B$1, resultados!$A$1:$ZZ$1, 0))</f>
        <v/>
      </c>
      <c r="B116">
        <f>INDEX(resultados!$A$2:$ZZ$924, 110, MATCH($B$2, resultados!$A$1:$ZZ$1, 0))</f>
        <v/>
      </c>
      <c r="C116">
        <f>INDEX(resultados!$A$2:$ZZ$924, 110, MATCH($B$3, resultados!$A$1:$ZZ$1, 0))</f>
        <v/>
      </c>
    </row>
    <row r="117">
      <c r="A117">
        <f>INDEX(resultados!$A$2:$ZZ$924, 111, MATCH($B$1, resultados!$A$1:$ZZ$1, 0))</f>
        <v/>
      </c>
      <c r="B117">
        <f>INDEX(resultados!$A$2:$ZZ$924, 111, MATCH($B$2, resultados!$A$1:$ZZ$1, 0))</f>
        <v/>
      </c>
      <c r="C117">
        <f>INDEX(resultados!$A$2:$ZZ$924, 111, MATCH($B$3, resultados!$A$1:$ZZ$1, 0))</f>
        <v/>
      </c>
    </row>
    <row r="118">
      <c r="A118">
        <f>INDEX(resultados!$A$2:$ZZ$924, 112, MATCH($B$1, resultados!$A$1:$ZZ$1, 0))</f>
        <v/>
      </c>
      <c r="B118">
        <f>INDEX(resultados!$A$2:$ZZ$924, 112, MATCH($B$2, resultados!$A$1:$ZZ$1, 0))</f>
        <v/>
      </c>
      <c r="C118">
        <f>INDEX(resultados!$A$2:$ZZ$924, 112, MATCH($B$3, resultados!$A$1:$ZZ$1, 0))</f>
        <v/>
      </c>
    </row>
    <row r="119">
      <c r="A119">
        <f>INDEX(resultados!$A$2:$ZZ$924, 113, MATCH($B$1, resultados!$A$1:$ZZ$1, 0))</f>
        <v/>
      </c>
      <c r="B119">
        <f>INDEX(resultados!$A$2:$ZZ$924, 113, MATCH($B$2, resultados!$A$1:$ZZ$1, 0))</f>
        <v/>
      </c>
      <c r="C119">
        <f>INDEX(resultados!$A$2:$ZZ$924, 113, MATCH($B$3, resultados!$A$1:$ZZ$1, 0))</f>
        <v/>
      </c>
    </row>
    <row r="120">
      <c r="A120">
        <f>INDEX(resultados!$A$2:$ZZ$924, 114, MATCH($B$1, resultados!$A$1:$ZZ$1, 0))</f>
        <v/>
      </c>
      <c r="B120">
        <f>INDEX(resultados!$A$2:$ZZ$924, 114, MATCH($B$2, resultados!$A$1:$ZZ$1, 0))</f>
        <v/>
      </c>
      <c r="C120">
        <f>INDEX(resultados!$A$2:$ZZ$924, 114, MATCH($B$3, resultados!$A$1:$ZZ$1, 0))</f>
        <v/>
      </c>
    </row>
    <row r="121">
      <c r="A121">
        <f>INDEX(resultados!$A$2:$ZZ$924, 115, MATCH($B$1, resultados!$A$1:$ZZ$1, 0))</f>
        <v/>
      </c>
      <c r="B121">
        <f>INDEX(resultados!$A$2:$ZZ$924, 115, MATCH($B$2, resultados!$A$1:$ZZ$1, 0))</f>
        <v/>
      </c>
      <c r="C121">
        <f>INDEX(resultados!$A$2:$ZZ$924, 115, MATCH($B$3, resultados!$A$1:$ZZ$1, 0))</f>
        <v/>
      </c>
    </row>
    <row r="122">
      <c r="A122">
        <f>INDEX(resultados!$A$2:$ZZ$924, 116, MATCH($B$1, resultados!$A$1:$ZZ$1, 0))</f>
        <v/>
      </c>
      <c r="B122">
        <f>INDEX(resultados!$A$2:$ZZ$924, 116, MATCH($B$2, resultados!$A$1:$ZZ$1, 0))</f>
        <v/>
      </c>
      <c r="C122">
        <f>INDEX(resultados!$A$2:$ZZ$924, 116, MATCH($B$3, resultados!$A$1:$ZZ$1, 0))</f>
        <v/>
      </c>
    </row>
    <row r="123">
      <c r="A123">
        <f>INDEX(resultados!$A$2:$ZZ$924, 117, MATCH($B$1, resultados!$A$1:$ZZ$1, 0))</f>
        <v/>
      </c>
      <c r="B123">
        <f>INDEX(resultados!$A$2:$ZZ$924, 117, MATCH($B$2, resultados!$A$1:$ZZ$1, 0))</f>
        <v/>
      </c>
      <c r="C123">
        <f>INDEX(resultados!$A$2:$ZZ$924, 117, MATCH($B$3, resultados!$A$1:$ZZ$1, 0))</f>
        <v/>
      </c>
    </row>
    <row r="124">
      <c r="A124">
        <f>INDEX(resultados!$A$2:$ZZ$924, 118, MATCH($B$1, resultados!$A$1:$ZZ$1, 0))</f>
        <v/>
      </c>
      <c r="B124">
        <f>INDEX(resultados!$A$2:$ZZ$924, 118, MATCH($B$2, resultados!$A$1:$ZZ$1, 0))</f>
        <v/>
      </c>
      <c r="C124">
        <f>INDEX(resultados!$A$2:$ZZ$924, 118, MATCH($B$3, resultados!$A$1:$ZZ$1, 0))</f>
        <v/>
      </c>
    </row>
    <row r="125">
      <c r="A125">
        <f>INDEX(resultados!$A$2:$ZZ$924, 119, MATCH($B$1, resultados!$A$1:$ZZ$1, 0))</f>
        <v/>
      </c>
      <c r="B125">
        <f>INDEX(resultados!$A$2:$ZZ$924, 119, MATCH($B$2, resultados!$A$1:$ZZ$1, 0))</f>
        <v/>
      </c>
      <c r="C125">
        <f>INDEX(resultados!$A$2:$ZZ$924, 119, MATCH($B$3, resultados!$A$1:$ZZ$1, 0))</f>
        <v/>
      </c>
    </row>
    <row r="126">
      <c r="A126">
        <f>INDEX(resultados!$A$2:$ZZ$924, 120, MATCH($B$1, resultados!$A$1:$ZZ$1, 0))</f>
        <v/>
      </c>
      <c r="B126">
        <f>INDEX(resultados!$A$2:$ZZ$924, 120, MATCH($B$2, resultados!$A$1:$ZZ$1, 0))</f>
        <v/>
      </c>
      <c r="C126">
        <f>INDEX(resultados!$A$2:$ZZ$924, 120, MATCH($B$3, resultados!$A$1:$ZZ$1, 0))</f>
        <v/>
      </c>
    </row>
    <row r="127">
      <c r="A127">
        <f>INDEX(resultados!$A$2:$ZZ$924, 121, MATCH($B$1, resultados!$A$1:$ZZ$1, 0))</f>
        <v/>
      </c>
      <c r="B127">
        <f>INDEX(resultados!$A$2:$ZZ$924, 121, MATCH($B$2, resultados!$A$1:$ZZ$1, 0))</f>
        <v/>
      </c>
      <c r="C127">
        <f>INDEX(resultados!$A$2:$ZZ$924, 121, MATCH($B$3, resultados!$A$1:$ZZ$1, 0))</f>
        <v/>
      </c>
    </row>
    <row r="128">
      <c r="A128">
        <f>INDEX(resultados!$A$2:$ZZ$924, 122, MATCH($B$1, resultados!$A$1:$ZZ$1, 0))</f>
        <v/>
      </c>
      <c r="B128">
        <f>INDEX(resultados!$A$2:$ZZ$924, 122, MATCH($B$2, resultados!$A$1:$ZZ$1, 0))</f>
        <v/>
      </c>
      <c r="C128">
        <f>INDEX(resultados!$A$2:$ZZ$924, 122, MATCH($B$3, resultados!$A$1:$ZZ$1, 0))</f>
        <v/>
      </c>
    </row>
    <row r="129">
      <c r="A129">
        <f>INDEX(resultados!$A$2:$ZZ$924, 123, MATCH($B$1, resultados!$A$1:$ZZ$1, 0))</f>
        <v/>
      </c>
      <c r="B129">
        <f>INDEX(resultados!$A$2:$ZZ$924, 123, MATCH($B$2, resultados!$A$1:$ZZ$1, 0))</f>
        <v/>
      </c>
      <c r="C129">
        <f>INDEX(resultados!$A$2:$ZZ$924, 123, MATCH($B$3, resultados!$A$1:$ZZ$1, 0))</f>
        <v/>
      </c>
    </row>
    <row r="130">
      <c r="A130">
        <f>INDEX(resultados!$A$2:$ZZ$924, 124, MATCH($B$1, resultados!$A$1:$ZZ$1, 0))</f>
        <v/>
      </c>
      <c r="B130">
        <f>INDEX(resultados!$A$2:$ZZ$924, 124, MATCH($B$2, resultados!$A$1:$ZZ$1, 0))</f>
        <v/>
      </c>
      <c r="C130">
        <f>INDEX(resultados!$A$2:$ZZ$924, 124, MATCH($B$3, resultados!$A$1:$ZZ$1, 0))</f>
        <v/>
      </c>
    </row>
    <row r="131">
      <c r="A131">
        <f>INDEX(resultados!$A$2:$ZZ$924, 125, MATCH($B$1, resultados!$A$1:$ZZ$1, 0))</f>
        <v/>
      </c>
      <c r="B131">
        <f>INDEX(resultados!$A$2:$ZZ$924, 125, MATCH($B$2, resultados!$A$1:$ZZ$1, 0))</f>
        <v/>
      </c>
      <c r="C131">
        <f>INDEX(resultados!$A$2:$ZZ$924, 125, MATCH($B$3, resultados!$A$1:$ZZ$1, 0))</f>
        <v/>
      </c>
    </row>
    <row r="132">
      <c r="A132">
        <f>INDEX(resultados!$A$2:$ZZ$924, 126, MATCH($B$1, resultados!$A$1:$ZZ$1, 0))</f>
        <v/>
      </c>
      <c r="B132">
        <f>INDEX(resultados!$A$2:$ZZ$924, 126, MATCH($B$2, resultados!$A$1:$ZZ$1, 0))</f>
        <v/>
      </c>
      <c r="C132">
        <f>INDEX(resultados!$A$2:$ZZ$924, 126, MATCH($B$3, resultados!$A$1:$ZZ$1, 0))</f>
        <v/>
      </c>
    </row>
    <row r="133">
      <c r="A133">
        <f>INDEX(resultados!$A$2:$ZZ$924, 127, MATCH($B$1, resultados!$A$1:$ZZ$1, 0))</f>
        <v/>
      </c>
      <c r="B133">
        <f>INDEX(resultados!$A$2:$ZZ$924, 127, MATCH($B$2, resultados!$A$1:$ZZ$1, 0))</f>
        <v/>
      </c>
      <c r="C133">
        <f>INDEX(resultados!$A$2:$ZZ$924, 127, MATCH($B$3, resultados!$A$1:$ZZ$1, 0))</f>
        <v/>
      </c>
    </row>
    <row r="134">
      <c r="A134">
        <f>INDEX(resultados!$A$2:$ZZ$924, 128, MATCH($B$1, resultados!$A$1:$ZZ$1, 0))</f>
        <v/>
      </c>
      <c r="B134">
        <f>INDEX(resultados!$A$2:$ZZ$924, 128, MATCH($B$2, resultados!$A$1:$ZZ$1, 0))</f>
        <v/>
      </c>
      <c r="C134">
        <f>INDEX(resultados!$A$2:$ZZ$924, 128, MATCH($B$3, resultados!$A$1:$ZZ$1, 0))</f>
        <v/>
      </c>
    </row>
    <row r="135">
      <c r="A135">
        <f>INDEX(resultados!$A$2:$ZZ$924, 129, MATCH($B$1, resultados!$A$1:$ZZ$1, 0))</f>
        <v/>
      </c>
      <c r="B135">
        <f>INDEX(resultados!$A$2:$ZZ$924, 129, MATCH($B$2, resultados!$A$1:$ZZ$1, 0))</f>
        <v/>
      </c>
      <c r="C135">
        <f>INDEX(resultados!$A$2:$ZZ$924, 129, MATCH($B$3, resultados!$A$1:$ZZ$1, 0))</f>
        <v/>
      </c>
    </row>
    <row r="136">
      <c r="A136">
        <f>INDEX(resultados!$A$2:$ZZ$924, 130, MATCH($B$1, resultados!$A$1:$ZZ$1, 0))</f>
        <v/>
      </c>
      <c r="B136">
        <f>INDEX(resultados!$A$2:$ZZ$924, 130, MATCH($B$2, resultados!$A$1:$ZZ$1, 0))</f>
        <v/>
      </c>
      <c r="C136">
        <f>INDEX(resultados!$A$2:$ZZ$924, 130, MATCH($B$3, resultados!$A$1:$ZZ$1, 0))</f>
        <v/>
      </c>
    </row>
    <row r="137">
      <c r="A137">
        <f>INDEX(resultados!$A$2:$ZZ$924, 131, MATCH($B$1, resultados!$A$1:$ZZ$1, 0))</f>
        <v/>
      </c>
      <c r="B137">
        <f>INDEX(resultados!$A$2:$ZZ$924, 131, MATCH($B$2, resultados!$A$1:$ZZ$1, 0))</f>
        <v/>
      </c>
      <c r="C137">
        <f>INDEX(resultados!$A$2:$ZZ$924, 131, MATCH($B$3, resultados!$A$1:$ZZ$1, 0))</f>
        <v/>
      </c>
    </row>
    <row r="138">
      <c r="A138">
        <f>INDEX(resultados!$A$2:$ZZ$924, 132, MATCH($B$1, resultados!$A$1:$ZZ$1, 0))</f>
        <v/>
      </c>
      <c r="B138">
        <f>INDEX(resultados!$A$2:$ZZ$924, 132, MATCH($B$2, resultados!$A$1:$ZZ$1, 0))</f>
        <v/>
      </c>
      <c r="C138">
        <f>INDEX(resultados!$A$2:$ZZ$924, 132, MATCH($B$3, resultados!$A$1:$ZZ$1, 0))</f>
        <v/>
      </c>
    </row>
    <row r="139">
      <c r="A139">
        <f>INDEX(resultados!$A$2:$ZZ$924, 133, MATCH($B$1, resultados!$A$1:$ZZ$1, 0))</f>
        <v/>
      </c>
      <c r="B139">
        <f>INDEX(resultados!$A$2:$ZZ$924, 133, MATCH($B$2, resultados!$A$1:$ZZ$1, 0))</f>
        <v/>
      </c>
      <c r="C139">
        <f>INDEX(resultados!$A$2:$ZZ$924, 133, MATCH($B$3, resultados!$A$1:$ZZ$1, 0))</f>
        <v/>
      </c>
    </row>
    <row r="140">
      <c r="A140">
        <f>INDEX(resultados!$A$2:$ZZ$924, 134, MATCH($B$1, resultados!$A$1:$ZZ$1, 0))</f>
        <v/>
      </c>
      <c r="B140">
        <f>INDEX(resultados!$A$2:$ZZ$924, 134, MATCH($B$2, resultados!$A$1:$ZZ$1, 0))</f>
        <v/>
      </c>
      <c r="C140">
        <f>INDEX(resultados!$A$2:$ZZ$924, 134, MATCH($B$3, resultados!$A$1:$ZZ$1, 0))</f>
        <v/>
      </c>
    </row>
    <row r="141">
      <c r="A141">
        <f>INDEX(resultados!$A$2:$ZZ$924, 135, MATCH($B$1, resultados!$A$1:$ZZ$1, 0))</f>
        <v/>
      </c>
      <c r="B141">
        <f>INDEX(resultados!$A$2:$ZZ$924, 135, MATCH($B$2, resultados!$A$1:$ZZ$1, 0))</f>
        <v/>
      </c>
      <c r="C141">
        <f>INDEX(resultados!$A$2:$ZZ$924, 135, MATCH($B$3, resultados!$A$1:$ZZ$1, 0))</f>
        <v/>
      </c>
    </row>
    <row r="142">
      <c r="A142">
        <f>INDEX(resultados!$A$2:$ZZ$924, 136, MATCH($B$1, resultados!$A$1:$ZZ$1, 0))</f>
        <v/>
      </c>
      <c r="B142">
        <f>INDEX(resultados!$A$2:$ZZ$924, 136, MATCH($B$2, resultados!$A$1:$ZZ$1, 0))</f>
        <v/>
      </c>
      <c r="C142">
        <f>INDEX(resultados!$A$2:$ZZ$924, 136, MATCH($B$3, resultados!$A$1:$ZZ$1, 0))</f>
        <v/>
      </c>
    </row>
    <row r="143">
      <c r="A143">
        <f>INDEX(resultados!$A$2:$ZZ$924, 137, MATCH($B$1, resultados!$A$1:$ZZ$1, 0))</f>
        <v/>
      </c>
      <c r="B143">
        <f>INDEX(resultados!$A$2:$ZZ$924, 137, MATCH($B$2, resultados!$A$1:$ZZ$1, 0))</f>
        <v/>
      </c>
      <c r="C143">
        <f>INDEX(resultados!$A$2:$ZZ$924, 137, MATCH($B$3, resultados!$A$1:$ZZ$1, 0))</f>
        <v/>
      </c>
    </row>
    <row r="144">
      <c r="A144">
        <f>INDEX(resultados!$A$2:$ZZ$924, 138, MATCH($B$1, resultados!$A$1:$ZZ$1, 0))</f>
        <v/>
      </c>
      <c r="B144">
        <f>INDEX(resultados!$A$2:$ZZ$924, 138, MATCH($B$2, resultados!$A$1:$ZZ$1, 0))</f>
        <v/>
      </c>
      <c r="C144">
        <f>INDEX(resultados!$A$2:$ZZ$924, 138, MATCH($B$3, resultados!$A$1:$ZZ$1, 0))</f>
        <v/>
      </c>
    </row>
    <row r="145">
      <c r="A145">
        <f>INDEX(resultados!$A$2:$ZZ$924, 139, MATCH($B$1, resultados!$A$1:$ZZ$1, 0))</f>
        <v/>
      </c>
      <c r="B145">
        <f>INDEX(resultados!$A$2:$ZZ$924, 139, MATCH($B$2, resultados!$A$1:$ZZ$1, 0))</f>
        <v/>
      </c>
      <c r="C145">
        <f>INDEX(resultados!$A$2:$ZZ$924, 139, MATCH($B$3, resultados!$A$1:$ZZ$1, 0))</f>
        <v/>
      </c>
    </row>
    <row r="146">
      <c r="A146">
        <f>INDEX(resultados!$A$2:$ZZ$924, 140, MATCH($B$1, resultados!$A$1:$ZZ$1, 0))</f>
        <v/>
      </c>
      <c r="B146">
        <f>INDEX(resultados!$A$2:$ZZ$924, 140, MATCH($B$2, resultados!$A$1:$ZZ$1, 0))</f>
        <v/>
      </c>
      <c r="C146">
        <f>INDEX(resultados!$A$2:$ZZ$924, 140, MATCH($B$3, resultados!$A$1:$ZZ$1, 0))</f>
        <v/>
      </c>
    </row>
    <row r="147">
      <c r="A147">
        <f>INDEX(resultados!$A$2:$ZZ$924, 141, MATCH($B$1, resultados!$A$1:$ZZ$1, 0))</f>
        <v/>
      </c>
      <c r="B147">
        <f>INDEX(resultados!$A$2:$ZZ$924, 141, MATCH($B$2, resultados!$A$1:$ZZ$1, 0))</f>
        <v/>
      </c>
      <c r="C147">
        <f>INDEX(resultados!$A$2:$ZZ$924, 141, MATCH($B$3, resultados!$A$1:$ZZ$1, 0))</f>
        <v/>
      </c>
    </row>
    <row r="148">
      <c r="A148">
        <f>INDEX(resultados!$A$2:$ZZ$924, 142, MATCH($B$1, resultados!$A$1:$ZZ$1, 0))</f>
        <v/>
      </c>
      <c r="B148">
        <f>INDEX(resultados!$A$2:$ZZ$924, 142, MATCH($B$2, resultados!$A$1:$ZZ$1, 0))</f>
        <v/>
      </c>
      <c r="C148">
        <f>INDEX(resultados!$A$2:$ZZ$924, 142, MATCH($B$3, resultados!$A$1:$ZZ$1, 0))</f>
        <v/>
      </c>
    </row>
    <row r="149">
      <c r="A149">
        <f>INDEX(resultados!$A$2:$ZZ$924, 143, MATCH($B$1, resultados!$A$1:$ZZ$1, 0))</f>
        <v/>
      </c>
      <c r="B149">
        <f>INDEX(resultados!$A$2:$ZZ$924, 143, MATCH($B$2, resultados!$A$1:$ZZ$1, 0))</f>
        <v/>
      </c>
      <c r="C149">
        <f>INDEX(resultados!$A$2:$ZZ$924, 143, MATCH($B$3, resultados!$A$1:$ZZ$1, 0))</f>
        <v/>
      </c>
    </row>
    <row r="150">
      <c r="A150">
        <f>INDEX(resultados!$A$2:$ZZ$924, 144, MATCH($B$1, resultados!$A$1:$ZZ$1, 0))</f>
        <v/>
      </c>
      <c r="B150">
        <f>INDEX(resultados!$A$2:$ZZ$924, 144, MATCH($B$2, resultados!$A$1:$ZZ$1, 0))</f>
        <v/>
      </c>
      <c r="C150">
        <f>INDEX(resultados!$A$2:$ZZ$924, 144, MATCH($B$3, resultados!$A$1:$ZZ$1, 0))</f>
        <v/>
      </c>
    </row>
    <row r="151">
      <c r="A151">
        <f>INDEX(resultados!$A$2:$ZZ$924, 145, MATCH($B$1, resultados!$A$1:$ZZ$1, 0))</f>
        <v/>
      </c>
      <c r="B151">
        <f>INDEX(resultados!$A$2:$ZZ$924, 145, MATCH($B$2, resultados!$A$1:$ZZ$1, 0))</f>
        <v/>
      </c>
      <c r="C151">
        <f>INDEX(resultados!$A$2:$ZZ$924, 145, MATCH($B$3, resultados!$A$1:$ZZ$1, 0))</f>
        <v/>
      </c>
    </row>
    <row r="152">
      <c r="A152">
        <f>INDEX(resultados!$A$2:$ZZ$924, 146, MATCH($B$1, resultados!$A$1:$ZZ$1, 0))</f>
        <v/>
      </c>
      <c r="B152">
        <f>INDEX(resultados!$A$2:$ZZ$924, 146, MATCH($B$2, resultados!$A$1:$ZZ$1, 0))</f>
        <v/>
      </c>
      <c r="C152">
        <f>INDEX(resultados!$A$2:$ZZ$924, 146, MATCH($B$3, resultados!$A$1:$ZZ$1, 0))</f>
        <v/>
      </c>
    </row>
    <row r="153">
      <c r="A153">
        <f>INDEX(resultados!$A$2:$ZZ$924, 147, MATCH($B$1, resultados!$A$1:$ZZ$1, 0))</f>
        <v/>
      </c>
      <c r="B153">
        <f>INDEX(resultados!$A$2:$ZZ$924, 147, MATCH($B$2, resultados!$A$1:$ZZ$1, 0))</f>
        <v/>
      </c>
      <c r="C153">
        <f>INDEX(resultados!$A$2:$ZZ$924, 147, MATCH($B$3, resultados!$A$1:$ZZ$1, 0))</f>
        <v/>
      </c>
    </row>
    <row r="154">
      <c r="A154">
        <f>INDEX(resultados!$A$2:$ZZ$924, 148, MATCH($B$1, resultados!$A$1:$ZZ$1, 0))</f>
        <v/>
      </c>
      <c r="B154">
        <f>INDEX(resultados!$A$2:$ZZ$924, 148, MATCH($B$2, resultados!$A$1:$ZZ$1, 0))</f>
        <v/>
      </c>
      <c r="C154">
        <f>INDEX(resultados!$A$2:$ZZ$924, 148, MATCH($B$3, resultados!$A$1:$ZZ$1, 0))</f>
        <v/>
      </c>
    </row>
    <row r="155">
      <c r="A155">
        <f>INDEX(resultados!$A$2:$ZZ$924, 149, MATCH($B$1, resultados!$A$1:$ZZ$1, 0))</f>
        <v/>
      </c>
      <c r="B155">
        <f>INDEX(resultados!$A$2:$ZZ$924, 149, MATCH($B$2, resultados!$A$1:$ZZ$1, 0))</f>
        <v/>
      </c>
      <c r="C155">
        <f>INDEX(resultados!$A$2:$ZZ$924, 149, MATCH($B$3, resultados!$A$1:$ZZ$1, 0))</f>
        <v/>
      </c>
    </row>
    <row r="156">
      <c r="A156">
        <f>INDEX(resultados!$A$2:$ZZ$924, 150, MATCH($B$1, resultados!$A$1:$ZZ$1, 0))</f>
        <v/>
      </c>
      <c r="B156">
        <f>INDEX(resultados!$A$2:$ZZ$924, 150, MATCH($B$2, resultados!$A$1:$ZZ$1, 0))</f>
        <v/>
      </c>
      <c r="C156">
        <f>INDEX(resultados!$A$2:$ZZ$924, 150, MATCH($B$3, resultados!$A$1:$ZZ$1, 0))</f>
        <v/>
      </c>
    </row>
    <row r="157">
      <c r="A157">
        <f>INDEX(resultados!$A$2:$ZZ$924, 151, MATCH($B$1, resultados!$A$1:$ZZ$1, 0))</f>
        <v/>
      </c>
      <c r="B157">
        <f>INDEX(resultados!$A$2:$ZZ$924, 151, MATCH($B$2, resultados!$A$1:$ZZ$1, 0))</f>
        <v/>
      </c>
      <c r="C157">
        <f>INDEX(resultados!$A$2:$ZZ$924, 151, MATCH($B$3, resultados!$A$1:$ZZ$1, 0))</f>
        <v/>
      </c>
    </row>
    <row r="158">
      <c r="A158">
        <f>INDEX(resultados!$A$2:$ZZ$924, 152, MATCH($B$1, resultados!$A$1:$ZZ$1, 0))</f>
        <v/>
      </c>
      <c r="B158">
        <f>INDEX(resultados!$A$2:$ZZ$924, 152, MATCH($B$2, resultados!$A$1:$ZZ$1, 0))</f>
        <v/>
      </c>
      <c r="C158">
        <f>INDEX(resultados!$A$2:$ZZ$924, 152, MATCH($B$3, resultados!$A$1:$ZZ$1, 0))</f>
        <v/>
      </c>
    </row>
    <row r="159">
      <c r="A159">
        <f>INDEX(resultados!$A$2:$ZZ$924, 153, MATCH($B$1, resultados!$A$1:$ZZ$1, 0))</f>
        <v/>
      </c>
      <c r="B159">
        <f>INDEX(resultados!$A$2:$ZZ$924, 153, MATCH($B$2, resultados!$A$1:$ZZ$1, 0))</f>
        <v/>
      </c>
      <c r="C159">
        <f>INDEX(resultados!$A$2:$ZZ$924, 153, MATCH($B$3, resultados!$A$1:$ZZ$1, 0))</f>
        <v/>
      </c>
    </row>
    <row r="160">
      <c r="A160">
        <f>INDEX(resultados!$A$2:$ZZ$924, 154, MATCH($B$1, resultados!$A$1:$ZZ$1, 0))</f>
        <v/>
      </c>
      <c r="B160">
        <f>INDEX(resultados!$A$2:$ZZ$924, 154, MATCH($B$2, resultados!$A$1:$ZZ$1, 0))</f>
        <v/>
      </c>
      <c r="C160">
        <f>INDEX(resultados!$A$2:$ZZ$924, 154, MATCH($B$3, resultados!$A$1:$ZZ$1, 0))</f>
        <v/>
      </c>
    </row>
    <row r="161">
      <c r="A161">
        <f>INDEX(resultados!$A$2:$ZZ$924, 155, MATCH($B$1, resultados!$A$1:$ZZ$1, 0))</f>
        <v/>
      </c>
      <c r="B161">
        <f>INDEX(resultados!$A$2:$ZZ$924, 155, MATCH($B$2, resultados!$A$1:$ZZ$1, 0))</f>
        <v/>
      </c>
      <c r="C161">
        <f>INDEX(resultados!$A$2:$ZZ$924, 155, MATCH($B$3, resultados!$A$1:$ZZ$1, 0))</f>
        <v/>
      </c>
    </row>
    <row r="162">
      <c r="A162">
        <f>INDEX(resultados!$A$2:$ZZ$924, 156, MATCH($B$1, resultados!$A$1:$ZZ$1, 0))</f>
        <v/>
      </c>
      <c r="B162">
        <f>INDEX(resultados!$A$2:$ZZ$924, 156, MATCH($B$2, resultados!$A$1:$ZZ$1, 0))</f>
        <v/>
      </c>
      <c r="C162">
        <f>INDEX(resultados!$A$2:$ZZ$924, 156, MATCH($B$3, resultados!$A$1:$ZZ$1, 0))</f>
        <v/>
      </c>
    </row>
    <row r="163">
      <c r="A163">
        <f>INDEX(resultados!$A$2:$ZZ$924, 157, MATCH($B$1, resultados!$A$1:$ZZ$1, 0))</f>
        <v/>
      </c>
      <c r="B163">
        <f>INDEX(resultados!$A$2:$ZZ$924, 157, MATCH($B$2, resultados!$A$1:$ZZ$1, 0))</f>
        <v/>
      </c>
      <c r="C163">
        <f>INDEX(resultados!$A$2:$ZZ$924, 157, MATCH($B$3, resultados!$A$1:$ZZ$1, 0))</f>
        <v/>
      </c>
    </row>
    <row r="164">
      <c r="A164">
        <f>INDEX(resultados!$A$2:$ZZ$924, 158, MATCH($B$1, resultados!$A$1:$ZZ$1, 0))</f>
        <v/>
      </c>
      <c r="B164">
        <f>INDEX(resultados!$A$2:$ZZ$924, 158, MATCH($B$2, resultados!$A$1:$ZZ$1, 0))</f>
        <v/>
      </c>
      <c r="C164">
        <f>INDEX(resultados!$A$2:$ZZ$924, 158, MATCH($B$3, resultados!$A$1:$ZZ$1, 0))</f>
        <v/>
      </c>
    </row>
    <row r="165">
      <c r="A165">
        <f>INDEX(resultados!$A$2:$ZZ$924, 159, MATCH($B$1, resultados!$A$1:$ZZ$1, 0))</f>
        <v/>
      </c>
      <c r="B165">
        <f>INDEX(resultados!$A$2:$ZZ$924, 159, MATCH($B$2, resultados!$A$1:$ZZ$1, 0))</f>
        <v/>
      </c>
      <c r="C165">
        <f>INDEX(resultados!$A$2:$ZZ$924, 159, MATCH($B$3, resultados!$A$1:$ZZ$1, 0))</f>
        <v/>
      </c>
    </row>
    <row r="166">
      <c r="A166">
        <f>INDEX(resultados!$A$2:$ZZ$924, 160, MATCH($B$1, resultados!$A$1:$ZZ$1, 0))</f>
        <v/>
      </c>
      <c r="B166">
        <f>INDEX(resultados!$A$2:$ZZ$924, 160, MATCH($B$2, resultados!$A$1:$ZZ$1, 0))</f>
        <v/>
      </c>
      <c r="C166">
        <f>INDEX(resultados!$A$2:$ZZ$924, 160, MATCH($B$3, resultados!$A$1:$ZZ$1, 0))</f>
        <v/>
      </c>
    </row>
    <row r="167">
      <c r="A167">
        <f>INDEX(resultados!$A$2:$ZZ$924, 161, MATCH($B$1, resultados!$A$1:$ZZ$1, 0))</f>
        <v/>
      </c>
      <c r="B167">
        <f>INDEX(resultados!$A$2:$ZZ$924, 161, MATCH($B$2, resultados!$A$1:$ZZ$1, 0))</f>
        <v/>
      </c>
      <c r="C167">
        <f>INDEX(resultados!$A$2:$ZZ$924, 161, MATCH($B$3, resultados!$A$1:$ZZ$1, 0))</f>
        <v/>
      </c>
    </row>
    <row r="168">
      <c r="A168">
        <f>INDEX(resultados!$A$2:$ZZ$924, 162, MATCH($B$1, resultados!$A$1:$ZZ$1, 0))</f>
        <v/>
      </c>
      <c r="B168">
        <f>INDEX(resultados!$A$2:$ZZ$924, 162, MATCH($B$2, resultados!$A$1:$ZZ$1, 0))</f>
        <v/>
      </c>
      <c r="C168">
        <f>INDEX(resultados!$A$2:$ZZ$924, 162, MATCH($B$3, resultados!$A$1:$ZZ$1, 0))</f>
        <v/>
      </c>
    </row>
    <row r="169">
      <c r="A169">
        <f>INDEX(resultados!$A$2:$ZZ$924, 163, MATCH($B$1, resultados!$A$1:$ZZ$1, 0))</f>
        <v/>
      </c>
      <c r="B169">
        <f>INDEX(resultados!$A$2:$ZZ$924, 163, MATCH($B$2, resultados!$A$1:$ZZ$1, 0))</f>
        <v/>
      </c>
      <c r="C169">
        <f>INDEX(resultados!$A$2:$ZZ$924, 163, MATCH($B$3, resultados!$A$1:$ZZ$1, 0))</f>
        <v/>
      </c>
    </row>
    <row r="170">
      <c r="A170">
        <f>INDEX(resultados!$A$2:$ZZ$924, 164, MATCH($B$1, resultados!$A$1:$ZZ$1, 0))</f>
        <v/>
      </c>
      <c r="B170">
        <f>INDEX(resultados!$A$2:$ZZ$924, 164, MATCH($B$2, resultados!$A$1:$ZZ$1, 0))</f>
        <v/>
      </c>
      <c r="C170">
        <f>INDEX(resultados!$A$2:$ZZ$924, 164, MATCH($B$3, resultados!$A$1:$ZZ$1, 0))</f>
        <v/>
      </c>
    </row>
    <row r="171">
      <c r="A171">
        <f>INDEX(resultados!$A$2:$ZZ$924, 165, MATCH($B$1, resultados!$A$1:$ZZ$1, 0))</f>
        <v/>
      </c>
      <c r="B171">
        <f>INDEX(resultados!$A$2:$ZZ$924, 165, MATCH($B$2, resultados!$A$1:$ZZ$1, 0))</f>
        <v/>
      </c>
      <c r="C171">
        <f>INDEX(resultados!$A$2:$ZZ$924, 165, MATCH($B$3, resultados!$A$1:$ZZ$1, 0))</f>
        <v/>
      </c>
    </row>
    <row r="172">
      <c r="A172">
        <f>INDEX(resultados!$A$2:$ZZ$924, 166, MATCH($B$1, resultados!$A$1:$ZZ$1, 0))</f>
        <v/>
      </c>
      <c r="B172">
        <f>INDEX(resultados!$A$2:$ZZ$924, 166, MATCH($B$2, resultados!$A$1:$ZZ$1, 0))</f>
        <v/>
      </c>
      <c r="C172">
        <f>INDEX(resultados!$A$2:$ZZ$924, 166, MATCH($B$3, resultados!$A$1:$ZZ$1, 0))</f>
        <v/>
      </c>
    </row>
    <row r="173">
      <c r="A173">
        <f>INDEX(resultados!$A$2:$ZZ$924, 167, MATCH($B$1, resultados!$A$1:$ZZ$1, 0))</f>
        <v/>
      </c>
      <c r="B173">
        <f>INDEX(resultados!$A$2:$ZZ$924, 167, MATCH($B$2, resultados!$A$1:$ZZ$1, 0))</f>
        <v/>
      </c>
      <c r="C173">
        <f>INDEX(resultados!$A$2:$ZZ$924, 167, MATCH($B$3, resultados!$A$1:$ZZ$1, 0))</f>
        <v/>
      </c>
    </row>
    <row r="174">
      <c r="A174">
        <f>INDEX(resultados!$A$2:$ZZ$924, 168, MATCH($B$1, resultados!$A$1:$ZZ$1, 0))</f>
        <v/>
      </c>
      <c r="B174">
        <f>INDEX(resultados!$A$2:$ZZ$924, 168, MATCH($B$2, resultados!$A$1:$ZZ$1, 0))</f>
        <v/>
      </c>
      <c r="C174">
        <f>INDEX(resultados!$A$2:$ZZ$924, 168, MATCH($B$3, resultados!$A$1:$ZZ$1, 0))</f>
        <v/>
      </c>
    </row>
    <row r="175">
      <c r="A175">
        <f>INDEX(resultados!$A$2:$ZZ$924, 169, MATCH($B$1, resultados!$A$1:$ZZ$1, 0))</f>
        <v/>
      </c>
      <c r="B175">
        <f>INDEX(resultados!$A$2:$ZZ$924, 169, MATCH($B$2, resultados!$A$1:$ZZ$1, 0))</f>
        <v/>
      </c>
      <c r="C175">
        <f>INDEX(resultados!$A$2:$ZZ$924, 169, MATCH($B$3, resultados!$A$1:$ZZ$1, 0))</f>
        <v/>
      </c>
    </row>
    <row r="176">
      <c r="A176">
        <f>INDEX(resultados!$A$2:$ZZ$924, 170, MATCH($B$1, resultados!$A$1:$ZZ$1, 0))</f>
        <v/>
      </c>
      <c r="B176">
        <f>INDEX(resultados!$A$2:$ZZ$924, 170, MATCH($B$2, resultados!$A$1:$ZZ$1, 0))</f>
        <v/>
      </c>
      <c r="C176">
        <f>INDEX(resultados!$A$2:$ZZ$924, 170, MATCH($B$3, resultados!$A$1:$ZZ$1, 0))</f>
        <v/>
      </c>
    </row>
    <row r="177">
      <c r="A177">
        <f>INDEX(resultados!$A$2:$ZZ$924, 171, MATCH($B$1, resultados!$A$1:$ZZ$1, 0))</f>
        <v/>
      </c>
      <c r="B177">
        <f>INDEX(resultados!$A$2:$ZZ$924, 171, MATCH($B$2, resultados!$A$1:$ZZ$1, 0))</f>
        <v/>
      </c>
      <c r="C177">
        <f>INDEX(resultados!$A$2:$ZZ$924, 171, MATCH($B$3, resultados!$A$1:$ZZ$1, 0))</f>
        <v/>
      </c>
    </row>
    <row r="178">
      <c r="A178">
        <f>INDEX(resultados!$A$2:$ZZ$924, 172, MATCH($B$1, resultados!$A$1:$ZZ$1, 0))</f>
        <v/>
      </c>
      <c r="B178">
        <f>INDEX(resultados!$A$2:$ZZ$924, 172, MATCH($B$2, resultados!$A$1:$ZZ$1, 0))</f>
        <v/>
      </c>
      <c r="C178">
        <f>INDEX(resultados!$A$2:$ZZ$924, 172, MATCH($B$3, resultados!$A$1:$ZZ$1, 0))</f>
        <v/>
      </c>
    </row>
    <row r="179">
      <c r="A179">
        <f>INDEX(resultados!$A$2:$ZZ$924, 173, MATCH($B$1, resultados!$A$1:$ZZ$1, 0))</f>
        <v/>
      </c>
      <c r="B179">
        <f>INDEX(resultados!$A$2:$ZZ$924, 173, MATCH($B$2, resultados!$A$1:$ZZ$1, 0))</f>
        <v/>
      </c>
      <c r="C179">
        <f>INDEX(resultados!$A$2:$ZZ$924, 173, MATCH($B$3, resultados!$A$1:$ZZ$1, 0))</f>
        <v/>
      </c>
    </row>
    <row r="180">
      <c r="A180">
        <f>INDEX(resultados!$A$2:$ZZ$924, 174, MATCH($B$1, resultados!$A$1:$ZZ$1, 0))</f>
        <v/>
      </c>
      <c r="B180">
        <f>INDEX(resultados!$A$2:$ZZ$924, 174, MATCH($B$2, resultados!$A$1:$ZZ$1, 0))</f>
        <v/>
      </c>
      <c r="C180">
        <f>INDEX(resultados!$A$2:$ZZ$924, 174, MATCH($B$3, resultados!$A$1:$ZZ$1, 0))</f>
        <v/>
      </c>
    </row>
    <row r="181">
      <c r="A181">
        <f>INDEX(resultados!$A$2:$ZZ$924, 175, MATCH($B$1, resultados!$A$1:$ZZ$1, 0))</f>
        <v/>
      </c>
      <c r="B181">
        <f>INDEX(resultados!$A$2:$ZZ$924, 175, MATCH($B$2, resultados!$A$1:$ZZ$1, 0))</f>
        <v/>
      </c>
      <c r="C181">
        <f>INDEX(resultados!$A$2:$ZZ$924, 175, MATCH($B$3, resultados!$A$1:$ZZ$1, 0))</f>
        <v/>
      </c>
    </row>
    <row r="182">
      <c r="A182">
        <f>INDEX(resultados!$A$2:$ZZ$924, 176, MATCH($B$1, resultados!$A$1:$ZZ$1, 0))</f>
        <v/>
      </c>
      <c r="B182">
        <f>INDEX(resultados!$A$2:$ZZ$924, 176, MATCH($B$2, resultados!$A$1:$ZZ$1, 0))</f>
        <v/>
      </c>
      <c r="C182">
        <f>INDEX(resultados!$A$2:$ZZ$924, 176, MATCH($B$3, resultados!$A$1:$ZZ$1, 0))</f>
        <v/>
      </c>
    </row>
    <row r="183">
      <c r="A183">
        <f>INDEX(resultados!$A$2:$ZZ$924, 177, MATCH($B$1, resultados!$A$1:$ZZ$1, 0))</f>
        <v/>
      </c>
      <c r="B183">
        <f>INDEX(resultados!$A$2:$ZZ$924, 177, MATCH($B$2, resultados!$A$1:$ZZ$1, 0))</f>
        <v/>
      </c>
      <c r="C183">
        <f>INDEX(resultados!$A$2:$ZZ$924, 177, MATCH($B$3, resultados!$A$1:$ZZ$1, 0))</f>
        <v/>
      </c>
    </row>
    <row r="184">
      <c r="A184">
        <f>INDEX(resultados!$A$2:$ZZ$924, 178, MATCH($B$1, resultados!$A$1:$ZZ$1, 0))</f>
        <v/>
      </c>
      <c r="B184">
        <f>INDEX(resultados!$A$2:$ZZ$924, 178, MATCH($B$2, resultados!$A$1:$ZZ$1, 0))</f>
        <v/>
      </c>
      <c r="C184">
        <f>INDEX(resultados!$A$2:$ZZ$924, 178, MATCH($B$3, resultados!$A$1:$ZZ$1, 0))</f>
        <v/>
      </c>
    </row>
    <row r="185">
      <c r="A185">
        <f>INDEX(resultados!$A$2:$ZZ$924, 179, MATCH($B$1, resultados!$A$1:$ZZ$1, 0))</f>
        <v/>
      </c>
      <c r="B185">
        <f>INDEX(resultados!$A$2:$ZZ$924, 179, MATCH($B$2, resultados!$A$1:$ZZ$1, 0))</f>
        <v/>
      </c>
      <c r="C185">
        <f>INDEX(resultados!$A$2:$ZZ$924, 179, MATCH($B$3, resultados!$A$1:$ZZ$1, 0))</f>
        <v/>
      </c>
    </row>
    <row r="186">
      <c r="A186">
        <f>INDEX(resultados!$A$2:$ZZ$924, 180, MATCH($B$1, resultados!$A$1:$ZZ$1, 0))</f>
        <v/>
      </c>
      <c r="B186">
        <f>INDEX(resultados!$A$2:$ZZ$924, 180, MATCH($B$2, resultados!$A$1:$ZZ$1, 0))</f>
        <v/>
      </c>
      <c r="C186">
        <f>INDEX(resultados!$A$2:$ZZ$924, 180, MATCH($B$3, resultados!$A$1:$ZZ$1, 0))</f>
        <v/>
      </c>
    </row>
    <row r="187">
      <c r="A187">
        <f>INDEX(resultados!$A$2:$ZZ$924, 181, MATCH($B$1, resultados!$A$1:$ZZ$1, 0))</f>
        <v/>
      </c>
      <c r="B187">
        <f>INDEX(resultados!$A$2:$ZZ$924, 181, MATCH($B$2, resultados!$A$1:$ZZ$1, 0))</f>
        <v/>
      </c>
      <c r="C187">
        <f>INDEX(resultados!$A$2:$ZZ$924, 181, MATCH($B$3, resultados!$A$1:$ZZ$1, 0))</f>
        <v/>
      </c>
    </row>
    <row r="188">
      <c r="A188">
        <f>INDEX(resultados!$A$2:$ZZ$924, 182, MATCH($B$1, resultados!$A$1:$ZZ$1, 0))</f>
        <v/>
      </c>
      <c r="B188">
        <f>INDEX(resultados!$A$2:$ZZ$924, 182, MATCH($B$2, resultados!$A$1:$ZZ$1, 0))</f>
        <v/>
      </c>
      <c r="C188">
        <f>INDEX(resultados!$A$2:$ZZ$924, 182, MATCH($B$3, resultados!$A$1:$ZZ$1, 0))</f>
        <v/>
      </c>
    </row>
    <row r="189">
      <c r="A189">
        <f>INDEX(resultados!$A$2:$ZZ$924, 183, MATCH($B$1, resultados!$A$1:$ZZ$1, 0))</f>
        <v/>
      </c>
      <c r="B189">
        <f>INDEX(resultados!$A$2:$ZZ$924, 183, MATCH($B$2, resultados!$A$1:$ZZ$1, 0))</f>
        <v/>
      </c>
      <c r="C189">
        <f>INDEX(resultados!$A$2:$ZZ$924, 183, MATCH($B$3, resultados!$A$1:$ZZ$1, 0))</f>
        <v/>
      </c>
    </row>
    <row r="190">
      <c r="A190">
        <f>INDEX(resultados!$A$2:$ZZ$924, 184, MATCH($B$1, resultados!$A$1:$ZZ$1, 0))</f>
        <v/>
      </c>
      <c r="B190">
        <f>INDEX(resultados!$A$2:$ZZ$924, 184, MATCH($B$2, resultados!$A$1:$ZZ$1, 0))</f>
        <v/>
      </c>
      <c r="C190">
        <f>INDEX(resultados!$A$2:$ZZ$924, 184, MATCH($B$3, resultados!$A$1:$ZZ$1, 0))</f>
        <v/>
      </c>
    </row>
    <row r="191">
      <c r="A191">
        <f>INDEX(resultados!$A$2:$ZZ$924, 185, MATCH($B$1, resultados!$A$1:$ZZ$1, 0))</f>
        <v/>
      </c>
      <c r="B191">
        <f>INDEX(resultados!$A$2:$ZZ$924, 185, MATCH($B$2, resultados!$A$1:$ZZ$1, 0))</f>
        <v/>
      </c>
      <c r="C191">
        <f>INDEX(resultados!$A$2:$ZZ$924, 185, MATCH($B$3, resultados!$A$1:$ZZ$1, 0))</f>
        <v/>
      </c>
    </row>
    <row r="192">
      <c r="A192">
        <f>INDEX(resultados!$A$2:$ZZ$924, 186, MATCH($B$1, resultados!$A$1:$ZZ$1, 0))</f>
        <v/>
      </c>
      <c r="B192">
        <f>INDEX(resultados!$A$2:$ZZ$924, 186, MATCH($B$2, resultados!$A$1:$ZZ$1, 0))</f>
        <v/>
      </c>
      <c r="C192">
        <f>INDEX(resultados!$A$2:$ZZ$924, 186, MATCH($B$3, resultados!$A$1:$ZZ$1, 0))</f>
        <v/>
      </c>
    </row>
    <row r="193">
      <c r="A193">
        <f>INDEX(resultados!$A$2:$ZZ$924, 187, MATCH($B$1, resultados!$A$1:$ZZ$1, 0))</f>
        <v/>
      </c>
      <c r="B193">
        <f>INDEX(resultados!$A$2:$ZZ$924, 187, MATCH($B$2, resultados!$A$1:$ZZ$1, 0))</f>
        <v/>
      </c>
      <c r="C193">
        <f>INDEX(resultados!$A$2:$ZZ$924, 187, MATCH($B$3, resultados!$A$1:$ZZ$1, 0))</f>
        <v/>
      </c>
    </row>
    <row r="194">
      <c r="A194">
        <f>INDEX(resultados!$A$2:$ZZ$924, 188, MATCH($B$1, resultados!$A$1:$ZZ$1, 0))</f>
        <v/>
      </c>
      <c r="B194">
        <f>INDEX(resultados!$A$2:$ZZ$924, 188, MATCH($B$2, resultados!$A$1:$ZZ$1, 0))</f>
        <v/>
      </c>
      <c r="C194">
        <f>INDEX(resultados!$A$2:$ZZ$924, 188, MATCH($B$3, resultados!$A$1:$ZZ$1, 0))</f>
        <v/>
      </c>
    </row>
    <row r="195">
      <c r="A195">
        <f>INDEX(resultados!$A$2:$ZZ$924, 189, MATCH($B$1, resultados!$A$1:$ZZ$1, 0))</f>
        <v/>
      </c>
      <c r="B195">
        <f>INDEX(resultados!$A$2:$ZZ$924, 189, MATCH($B$2, resultados!$A$1:$ZZ$1, 0))</f>
        <v/>
      </c>
      <c r="C195">
        <f>INDEX(resultados!$A$2:$ZZ$924, 189, MATCH($B$3, resultados!$A$1:$ZZ$1, 0))</f>
        <v/>
      </c>
    </row>
    <row r="196">
      <c r="A196">
        <f>INDEX(resultados!$A$2:$ZZ$924, 190, MATCH($B$1, resultados!$A$1:$ZZ$1, 0))</f>
        <v/>
      </c>
      <c r="B196">
        <f>INDEX(resultados!$A$2:$ZZ$924, 190, MATCH($B$2, resultados!$A$1:$ZZ$1, 0))</f>
        <v/>
      </c>
      <c r="C196">
        <f>INDEX(resultados!$A$2:$ZZ$924, 190, MATCH($B$3, resultados!$A$1:$ZZ$1, 0))</f>
        <v/>
      </c>
    </row>
    <row r="197">
      <c r="A197">
        <f>INDEX(resultados!$A$2:$ZZ$924, 191, MATCH($B$1, resultados!$A$1:$ZZ$1, 0))</f>
        <v/>
      </c>
      <c r="B197">
        <f>INDEX(resultados!$A$2:$ZZ$924, 191, MATCH($B$2, resultados!$A$1:$ZZ$1, 0))</f>
        <v/>
      </c>
      <c r="C197">
        <f>INDEX(resultados!$A$2:$ZZ$924, 191, MATCH($B$3, resultados!$A$1:$ZZ$1, 0))</f>
        <v/>
      </c>
    </row>
    <row r="198">
      <c r="A198">
        <f>INDEX(resultados!$A$2:$ZZ$924, 192, MATCH($B$1, resultados!$A$1:$ZZ$1, 0))</f>
        <v/>
      </c>
      <c r="B198">
        <f>INDEX(resultados!$A$2:$ZZ$924, 192, MATCH($B$2, resultados!$A$1:$ZZ$1, 0))</f>
        <v/>
      </c>
      <c r="C198">
        <f>INDEX(resultados!$A$2:$ZZ$924, 192, MATCH($B$3, resultados!$A$1:$ZZ$1, 0))</f>
        <v/>
      </c>
    </row>
    <row r="199">
      <c r="A199">
        <f>INDEX(resultados!$A$2:$ZZ$924, 193, MATCH($B$1, resultados!$A$1:$ZZ$1, 0))</f>
        <v/>
      </c>
      <c r="B199">
        <f>INDEX(resultados!$A$2:$ZZ$924, 193, MATCH($B$2, resultados!$A$1:$ZZ$1, 0))</f>
        <v/>
      </c>
      <c r="C199">
        <f>INDEX(resultados!$A$2:$ZZ$924, 193, MATCH($B$3, resultados!$A$1:$ZZ$1, 0))</f>
        <v/>
      </c>
    </row>
    <row r="200">
      <c r="A200">
        <f>INDEX(resultados!$A$2:$ZZ$924, 194, MATCH($B$1, resultados!$A$1:$ZZ$1, 0))</f>
        <v/>
      </c>
      <c r="B200">
        <f>INDEX(resultados!$A$2:$ZZ$924, 194, MATCH($B$2, resultados!$A$1:$ZZ$1, 0))</f>
        <v/>
      </c>
      <c r="C200">
        <f>INDEX(resultados!$A$2:$ZZ$924, 194, MATCH($B$3, resultados!$A$1:$ZZ$1, 0))</f>
        <v/>
      </c>
    </row>
    <row r="201">
      <c r="A201">
        <f>INDEX(resultados!$A$2:$ZZ$924, 195, MATCH($B$1, resultados!$A$1:$ZZ$1, 0))</f>
        <v/>
      </c>
      <c r="B201">
        <f>INDEX(resultados!$A$2:$ZZ$924, 195, MATCH($B$2, resultados!$A$1:$ZZ$1, 0))</f>
        <v/>
      </c>
      <c r="C201">
        <f>INDEX(resultados!$A$2:$ZZ$924, 195, MATCH($B$3, resultados!$A$1:$ZZ$1, 0))</f>
        <v/>
      </c>
    </row>
    <row r="202">
      <c r="A202">
        <f>INDEX(resultados!$A$2:$ZZ$924, 196, MATCH($B$1, resultados!$A$1:$ZZ$1, 0))</f>
        <v/>
      </c>
      <c r="B202">
        <f>INDEX(resultados!$A$2:$ZZ$924, 196, MATCH($B$2, resultados!$A$1:$ZZ$1, 0))</f>
        <v/>
      </c>
      <c r="C202">
        <f>INDEX(resultados!$A$2:$ZZ$924, 196, MATCH($B$3, resultados!$A$1:$ZZ$1, 0))</f>
        <v/>
      </c>
    </row>
    <row r="203">
      <c r="A203">
        <f>INDEX(resultados!$A$2:$ZZ$924, 197, MATCH($B$1, resultados!$A$1:$ZZ$1, 0))</f>
        <v/>
      </c>
      <c r="B203">
        <f>INDEX(resultados!$A$2:$ZZ$924, 197, MATCH($B$2, resultados!$A$1:$ZZ$1, 0))</f>
        <v/>
      </c>
      <c r="C203">
        <f>INDEX(resultados!$A$2:$ZZ$924, 197, MATCH($B$3, resultados!$A$1:$ZZ$1, 0))</f>
        <v/>
      </c>
    </row>
    <row r="204">
      <c r="A204">
        <f>INDEX(resultados!$A$2:$ZZ$924, 198, MATCH($B$1, resultados!$A$1:$ZZ$1, 0))</f>
        <v/>
      </c>
      <c r="B204">
        <f>INDEX(resultados!$A$2:$ZZ$924, 198, MATCH($B$2, resultados!$A$1:$ZZ$1, 0))</f>
        <v/>
      </c>
      <c r="C204">
        <f>INDEX(resultados!$A$2:$ZZ$924, 198, MATCH($B$3, resultados!$A$1:$ZZ$1, 0))</f>
        <v/>
      </c>
    </row>
    <row r="205">
      <c r="A205">
        <f>INDEX(resultados!$A$2:$ZZ$924, 199, MATCH($B$1, resultados!$A$1:$ZZ$1, 0))</f>
        <v/>
      </c>
      <c r="B205">
        <f>INDEX(resultados!$A$2:$ZZ$924, 199, MATCH($B$2, resultados!$A$1:$ZZ$1, 0))</f>
        <v/>
      </c>
      <c r="C205">
        <f>INDEX(resultados!$A$2:$ZZ$924, 199, MATCH($B$3, resultados!$A$1:$ZZ$1, 0))</f>
        <v/>
      </c>
    </row>
    <row r="206">
      <c r="A206">
        <f>INDEX(resultados!$A$2:$ZZ$924, 200, MATCH($B$1, resultados!$A$1:$ZZ$1, 0))</f>
        <v/>
      </c>
      <c r="B206">
        <f>INDEX(resultados!$A$2:$ZZ$924, 200, MATCH($B$2, resultados!$A$1:$ZZ$1, 0))</f>
        <v/>
      </c>
      <c r="C206">
        <f>INDEX(resultados!$A$2:$ZZ$924, 200, MATCH($B$3, resultados!$A$1:$ZZ$1, 0))</f>
        <v/>
      </c>
    </row>
    <row r="207">
      <c r="A207">
        <f>INDEX(resultados!$A$2:$ZZ$924, 201, MATCH($B$1, resultados!$A$1:$ZZ$1, 0))</f>
        <v/>
      </c>
      <c r="B207">
        <f>INDEX(resultados!$A$2:$ZZ$924, 201, MATCH($B$2, resultados!$A$1:$ZZ$1, 0))</f>
        <v/>
      </c>
      <c r="C207">
        <f>INDEX(resultados!$A$2:$ZZ$924, 201, MATCH($B$3, resultados!$A$1:$ZZ$1, 0))</f>
        <v/>
      </c>
    </row>
    <row r="208">
      <c r="A208">
        <f>INDEX(resultados!$A$2:$ZZ$924, 202, MATCH($B$1, resultados!$A$1:$ZZ$1, 0))</f>
        <v/>
      </c>
      <c r="B208">
        <f>INDEX(resultados!$A$2:$ZZ$924, 202, MATCH($B$2, resultados!$A$1:$ZZ$1, 0))</f>
        <v/>
      </c>
      <c r="C208">
        <f>INDEX(resultados!$A$2:$ZZ$924, 202, MATCH($B$3, resultados!$A$1:$ZZ$1, 0))</f>
        <v/>
      </c>
    </row>
    <row r="209">
      <c r="A209">
        <f>INDEX(resultados!$A$2:$ZZ$924, 203, MATCH($B$1, resultados!$A$1:$ZZ$1, 0))</f>
        <v/>
      </c>
      <c r="B209">
        <f>INDEX(resultados!$A$2:$ZZ$924, 203, MATCH($B$2, resultados!$A$1:$ZZ$1, 0))</f>
        <v/>
      </c>
      <c r="C209">
        <f>INDEX(resultados!$A$2:$ZZ$924, 203, MATCH($B$3, resultados!$A$1:$ZZ$1, 0))</f>
        <v/>
      </c>
    </row>
    <row r="210">
      <c r="A210">
        <f>INDEX(resultados!$A$2:$ZZ$924, 204, MATCH($B$1, resultados!$A$1:$ZZ$1, 0))</f>
        <v/>
      </c>
      <c r="B210">
        <f>INDEX(resultados!$A$2:$ZZ$924, 204, MATCH($B$2, resultados!$A$1:$ZZ$1, 0))</f>
        <v/>
      </c>
      <c r="C210">
        <f>INDEX(resultados!$A$2:$ZZ$924, 204, MATCH($B$3, resultados!$A$1:$ZZ$1, 0))</f>
        <v/>
      </c>
    </row>
    <row r="211">
      <c r="A211">
        <f>INDEX(resultados!$A$2:$ZZ$924, 205, MATCH($B$1, resultados!$A$1:$ZZ$1, 0))</f>
        <v/>
      </c>
      <c r="B211">
        <f>INDEX(resultados!$A$2:$ZZ$924, 205, MATCH($B$2, resultados!$A$1:$ZZ$1, 0))</f>
        <v/>
      </c>
      <c r="C211">
        <f>INDEX(resultados!$A$2:$ZZ$924, 205, MATCH($B$3, resultados!$A$1:$ZZ$1, 0))</f>
        <v/>
      </c>
    </row>
    <row r="212">
      <c r="A212">
        <f>INDEX(resultados!$A$2:$ZZ$924, 206, MATCH($B$1, resultados!$A$1:$ZZ$1, 0))</f>
        <v/>
      </c>
      <c r="B212">
        <f>INDEX(resultados!$A$2:$ZZ$924, 206, MATCH($B$2, resultados!$A$1:$ZZ$1, 0))</f>
        <v/>
      </c>
      <c r="C212">
        <f>INDEX(resultados!$A$2:$ZZ$924, 206, MATCH($B$3, resultados!$A$1:$ZZ$1, 0))</f>
        <v/>
      </c>
    </row>
    <row r="213">
      <c r="A213">
        <f>INDEX(resultados!$A$2:$ZZ$924, 207, MATCH($B$1, resultados!$A$1:$ZZ$1, 0))</f>
        <v/>
      </c>
      <c r="B213">
        <f>INDEX(resultados!$A$2:$ZZ$924, 207, MATCH($B$2, resultados!$A$1:$ZZ$1, 0))</f>
        <v/>
      </c>
      <c r="C213">
        <f>INDEX(resultados!$A$2:$ZZ$924, 207, MATCH($B$3, resultados!$A$1:$ZZ$1, 0))</f>
        <v/>
      </c>
    </row>
    <row r="214">
      <c r="A214">
        <f>INDEX(resultados!$A$2:$ZZ$924, 208, MATCH($B$1, resultados!$A$1:$ZZ$1, 0))</f>
        <v/>
      </c>
      <c r="B214">
        <f>INDEX(resultados!$A$2:$ZZ$924, 208, MATCH($B$2, resultados!$A$1:$ZZ$1, 0))</f>
        <v/>
      </c>
      <c r="C214">
        <f>INDEX(resultados!$A$2:$ZZ$924, 208, MATCH($B$3, resultados!$A$1:$ZZ$1, 0))</f>
        <v/>
      </c>
    </row>
    <row r="215">
      <c r="A215">
        <f>INDEX(resultados!$A$2:$ZZ$924, 209, MATCH($B$1, resultados!$A$1:$ZZ$1, 0))</f>
        <v/>
      </c>
      <c r="B215">
        <f>INDEX(resultados!$A$2:$ZZ$924, 209, MATCH($B$2, resultados!$A$1:$ZZ$1, 0))</f>
        <v/>
      </c>
      <c r="C215">
        <f>INDEX(resultados!$A$2:$ZZ$924, 209, MATCH($B$3, resultados!$A$1:$ZZ$1, 0))</f>
        <v/>
      </c>
    </row>
    <row r="216">
      <c r="A216">
        <f>INDEX(resultados!$A$2:$ZZ$924, 210, MATCH($B$1, resultados!$A$1:$ZZ$1, 0))</f>
        <v/>
      </c>
      <c r="B216">
        <f>INDEX(resultados!$A$2:$ZZ$924, 210, MATCH($B$2, resultados!$A$1:$ZZ$1, 0))</f>
        <v/>
      </c>
      <c r="C216">
        <f>INDEX(resultados!$A$2:$ZZ$924, 210, MATCH($B$3, resultados!$A$1:$ZZ$1, 0))</f>
        <v/>
      </c>
    </row>
    <row r="217">
      <c r="A217">
        <f>INDEX(resultados!$A$2:$ZZ$924, 211, MATCH($B$1, resultados!$A$1:$ZZ$1, 0))</f>
        <v/>
      </c>
      <c r="B217">
        <f>INDEX(resultados!$A$2:$ZZ$924, 211, MATCH($B$2, resultados!$A$1:$ZZ$1, 0))</f>
        <v/>
      </c>
      <c r="C217">
        <f>INDEX(resultados!$A$2:$ZZ$924, 211, MATCH($B$3, resultados!$A$1:$ZZ$1, 0))</f>
        <v/>
      </c>
    </row>
    <row r="218">
      <c r="A218">
        <f>INDEX(resultados!$A$2:$ZZ$924, 212, MATCH($B$1, resultados!$A$1:$ZZ$1, 0))</f>
        <v/>
      </c>
      <c r="B218">
        <f>INDEX(resultados!$A$2:$ZZ$924, 212, MATCH($B$2, resultados!$A$1:$ZZ$1, 0))</f>
        <v/>
      </c>
      <c r="C218">
        <f>INDEX(resultados!$A$2:$ZZ$924, 212, MATCH($B$3, resultados!$A$1:$ZZ$1, 0))</f>
        <v/>
      </c>
    </row>
    <row r="219">
      <c r="A219">
        <f>INDEX(resultados!$A$2:$ZZ$924, 213, MATCH($B$1, resultados!$A$1:$ZZ$1, 0))</f>
        <v/>
      </c>
      <c r="B219">
        <f>INDEX(resultados!$A$2:$ZZ$924, 213, MATCH($B$2, resultados!$A$1:$ZZ$1, 0))</f>
        <v/>
      </c>
      <c r="C219">
        <f>INDEX(resultados!$A$2:$ZZ$924, 213, MATCH($B$3, resultados!$A$1:$ZZ$1, 0))</f>
        <v/>
      </c>
    </row>
    <row r="220">
      <c r="A220">
        <f>INDEX(resultados!$A$2:$ZZ$924, 214, MATCH($B$1, resultados!$A$1:$ZZ$1, 0))</f>
        <v/>
      </c>
      <c r="B220">
        <f>INDEX(resultados!$A$2:$ZZ$924, 214, MATCH($B$2, resultados!$A$1:$ZZ$1, 0))</f>
        <v/>
      </c>
      <c r="C220">
        <f>INDEX(resultados!$A$2:$ZZ$924, 214, MATCH($B$3, resultados!$A$1:$ZZ$1, 0))</f>
        <v/>
      </c>
    </row>
    <row r="221">
      <c r="A221">
        <f>INDEX(resultados!$A$2:$ZZ$924, 215, MATCH($B$1, resultados!$A$1:$ZZ$1, 0))</f>
        <v/>
      </c>
      <c r="B221">
        <f>INDEX(resultados!$A$2:$ZZ$924, 215, MATCH($B$2, resultados!$A$1:$ZZ$1, 0))</f>
        <v/>
      </c>
      <c r="C221">
        <f>INDEX(resultados!$A$2:$ZZ$924, 215, MATCH($B$3, resultados!$A$1:$ZZ$1, 0))</f>
        <v/>
      </c>
    </row>
    <row r="222">
      <c r="A222">
        <f>INDEX(resultados!$A$2:$ZZ$924, 216, MATCH($B$1, resultados!$A$1:$ZZ$1, 0))</f>
        <v/>
      </c>
      <c r="B222">
        <f>INDEX(resultados!$A$2:$ZZ$924, 216, MATCH($B$2, resultados!$A$1:$ZZ$1, 0))</f>
        <v/>
      </c>
      <c r="C222">
        <f>INDEX(resultados!$A$2:$ZZ$924, 216, MATCH($B$3, resultados!$A$1:$ZZ$1, 0))</f>
        <v/>
      </c>
    </row>
    <row r="223">
      <c r="A223">
        <f>INDEX(resultados!$A$2:$ZZ$924, 217, MATCH($B$1, resultados!$A$1:$ZZ$1, 0))</f>
        <v/>
      </c>
      <c r="B223">
        <f>INDEX(resultados!$A$2:$ZZ$924, 217, MATCH($B$2, resultados!$A$1:$ZZ$1, 0))</f>
        <v/>
      </c>
      <c r="C223">
        <f>INDEX(resultados!$A$2:$ZZ$924, 217, MATCH($B$3, resultados!$A$1:$ZZ$1, 0))</f>
        <v/>
      </c>
    </row>
    <row r="224">
      <c r="A224">
        <f>INDEX(resultados!$A$2:$ZZ$924, 218, MATCH($B$1, resultados!$A$1:$ZZ$1, 0))</f>
        <v/>
      </c>
      <c r="B224">
        <f>INDEX(resultados!$A$2:$ZZ$924, 218, MATCH($B$2, resultados!$A$1:$ZZ$1, 0))</f>
        <v/>
      </c>
      <c r="C224">
        <f>INDEX(resultados!$A$2:$ZZ$924, 218, MATCH($B$3, resultados!$A$1:$ZZ$1, 0))</f>
        <v/>
      </c>
    </row>
    <row r="225">
      <c r="A225">
        <f>INDEX(resultados!$A$2:$ZZ$924, 219, MATCH($B$1, resultados!$A$1:$ZZ$1, 0))</f>
        <v/>
      </c>
      <c r="B225">
        <f>INDEX(resultados!$A$2:$ZZ$924, 219, MATCH($B$2, resultados!$A$1:$ZZ$1, 0))</f>
        <v/>
      </c>
      <c r="C225">
        <f>INDEX(resultados!$A$2:$ZZ$924, 219, MATCH($B$3, resultados!$A$1:$ZZ$1, 0))</f>
        <v/>
      </c>
    </row>
    <row r="226">
      <c r="A226">
        <f>INDEX(resultados!$A$2:$ZZ$924, 220, MATCH($B$1, resultados!$A$1:$ZZ$1, 0))</f>
        <v/>
      </c>
      <c r="B226">
        <f>INDEX(resultados!$A$2:$ZZ$924, 220, MATCH($B$2, resultados!$A$1:$ZZ$1, 0))</f>
        <v/>
      </c>
      <c r="C226">
        <f>INDEX(resultados!$A$2:$ZZ$924, 220, MATCH($B$3, resultados!$A$1:$ZZ$1, 0))</f>
        <v/>
      </c>
    </row>
    <row r="227">
      <c r="A227">
        <f>INDEX(resultados!$A$2:$ZZ$924, 221, MATCH($B$1, resultados!$A$1:$ZZ$1, 0))</f>
        <v/>
      </c>
      <c r="B227">
        <f>INDEX(resultados!$A$2:$ZZ$924, 221, MATCH($B$2, resultados!$A$1:$ZZ$1, 0))</f>
        <v/>
      </c>
      <c r="C227">
        <f>INDEX(resultados!$A$2:$ZZ$924, 221, MATCH($B$3, resultados!$A$1:$ZZ$1, 0))</f>
        <v/>
      </c>
    </row>
    <row r="228">
      <c r="A228">
        <f>INDEX(resultados!$A$2:$ZZ$924, 222, MATCH($B$1, resultados!$A$1:$ZZ$1, 0))</f>
        <v/>
      </c>
      <c r="B228">
        <f>INDEX(resultados!$A$2:$ZZ$924, 222, MATCH($B$2, resultados!$A$1:$ZZ$1, 0))</f>
        <v/>
      </c>
      <c r="C228">
        <f>INDEX(resultados!$A$2:$ZZ$924, 222, MATCH($B$3, resultados!$A$1:$ZZ$1, 0))</f>
        <v/>
      </c>
    </row>
    <row r="229">
      <c r="A229">
        <f>INDEX(resultados!$A$2:$ZZ$924, 223, MATCH($B$1, resultados!$A$1:$ZZ$1, 0))</f>
        <v/>
      </c>
      <c r="B229">
        <f>INDEX(resultados!$A$2:$ZZ$924, 223, MATCH($B$2, resultados!$A$1:$ZZ$1, 0))</f>
        <v/>
      </c>
      <c r="C229">
        <f>INDEX(resultados!$A$2:$ZZ$924, 223, MATCH($B$3, resultados!$A$1:$ZZ$1, 0))</f>
        <v/>
      </c>
    </row>
    <row r="230">
      <c r="A230">
        <f>INDEX(resultados!$A$2:$ZZ$924, 224, MATCH($B$1, resultados!$A$1:$ZZ$1, 0))</f>
        <v/>
      </c>
      <c r="B230">
        <f>INDEX(resultados!$A$2:$ZZ$924, 224, MATCH($B$2, resultados!$A$1:$ZZ$1, 0))</f>
        <v/>
      </c>
      <c r="C230">
        <f>INDEX(resultados!$A$2:$ZZ$924, 224, MATCH($B$3, resultados!$A$1:$ZZ$1, 0))</f>
        <v/>
      </c>
    </row>
    <row r="231">
      <c r="A231">
        <f>INDEX(resultados!$A$2:$ZZ$924, 225, MATCH($B$1, resultados!$A$1:$ZZ$1, 0))</f>
        <v/>
      </c>
      <c r="B231">
        <f>INDEX(resultados!$A$2:$ZZ$924, 225, MATCH($B$2, resultados!$A$1:$ZZ$1, 0))</f>
        <v/>
      </c>
      <c r="C231">
        <f>INDEX(resultados!$A$2:$ZZ$924, 225, MATCH($B$3, resultados!$A$1:$ZZ$1, 0))</f>
        <v/>
      </c>
    </row>
    <row r="232">
      <c r="A232">
        <f>INDEX(resultados!$A$2:$ZZ$924, 226, MATCH($B$1, resultados!$A$1:$ZZ$1, 0))</f>
        <v/>
      </c>
      <c r="B232">
        <f>INDEX(resultados!$A$2:$ZZ$924, 226, MATCH($B$2, resultados!$A$1:$ZZ$1, 0))</f>
        <v/>
      </c>
      <c r="C232">
        <f>INDEX(resultados!$A$2:$ZZ$924, 226, MATCH($B$3, resultados!$A$1:$ZZ$1, 0))</f>
        <v/>
      </c>
    </row>
    <row r="233">
      <c r="A233">
        <f>INDEX(resultados!$A$2:$ZZ$924, 227, MATCH($B$1, resultados!$A$1:$ZZ$1, 0))</f>
        <v/>
      </c>
      <c r="B233">
        <f>INDEX(resultados!$A$2:$ZZ$924, 227, MATCH($B$2, resultados!$A$1:$ZZ$1, 0))</f>
        <v/>
      </c>
      <c r="C233">
        <f>INDEX(resultados!$A$2:$ZZ$924, 227, MATCH($B$3, resultados!$A$1:$ZZ$1, 0))</f>
        <v/>
      </c>
    </row>
    <row r="234">
      <c r="A234">
        <f>INDEX(resultados!$A$2:$ZZ$924, 228, MATCH($B$1, resultados!$A$1:$ZZ$1, 0))</f>
        <v/>
      </c>
      <c r="B234">
        <f>INDEX(resultados!$A$2:$ZZ$924, 228, MATCH($B$2, resultados!$A$1:$ZZ$1, 0))</f>
        <v/>
      </c>
      <c r="C234">
        <f>INDEX(resultados!$A$2:$ZZ$924, 228, MATCH($B$3, resultados!$A$1:$ZZ$1, 0))</f>
        <v/>
      </c>
    </row>
    <row r="235">
      <c r="A235">
        <f>INDEX(resultados!$A$2:$ZZ$924, 229, MATCH($B$1, resultados!$A$1:$ZZ$1, 0))</f>
        <v/>
      </c>
      <c r="B235">
        <f>INDEX(resultados!$A$2:$ZZ$924, 229, MATCH($B$2, resultados!$A$1:$ZZ$1, 0))</f>
        <v/>
      </c>
      <c r="C235">
        <f>INDEX(resultados!$A$2:$ZZ$924, 229, MATCH($B$3, resultados!$A$1:$ZZ$1, 0))</f>
        <v/>
      </c>
    </row>
    <row r="236">
      <c r="A236">
        <f>INDEX(resultados!$A$2:$ZZ$924, 230, MATCH($B$1, resultados!$A$1:$ZZ$1, 0))</f>
        <v/>
      </c>
      <c r="B236">
        <f>INDEX(resultados!$A$2:$ZZ$924, 230, MATCH($B$2, resultados!$A$1:$ZZ$1, 0))</f>
        <v/>
      </c>
      <c r="C236">
        <f>INDEX(resultados!$A$2:$ZZ$924, 230, MATCH($B$3, resultados!$A$1:$ZZ$1, 0))</f>
        <v/>
      </c>
    </row>
    <row r="237">
      <c r="A237">
        <f>INDEX(resultados!$A$2:$ZZ$924, 231, MATCH($B$1, resultados!$A$1:$ZZ$1, 0))</f>
        <v/>
      </c>
      <c r="B237">
        <f>INDEX(resultados!$A$2:$ZZ$924, 231, MATCH($B$2, resultados!$A$1:$ZZ$1, 0))</f>
        <v/>
      </c>
      <c r="C237">
        <f>INDEX(resultados!$A$2:$ZZ$924, 231, MATCH($B$3, resultados!$A$1:$ZZ$1, 0))</f>
        <v/>
      </c>
    </row>
    <row r="238">
      <c r="A238">
        <f>INDEX(resultados!$A$2:$ZZ$924, 232, MATCH($B$1, resultados!$A$1:$ZZ$1, 0))</f>
        <v/>
      </c>
      <c r="B238">
        <f>INDEX(resultados!$A$2:$ZZ$924, 232, MATCH($B$2, resultados!$A$1:$ZZ$1, 0))</f>
        <v/>
      </c>
      <c r="C238">
        <f>INDEX(resultados!$A$2:$ZZ$924, 232, MATCH($B$3, resultados!$A$1:$ZZ$1, 0))</f>
        <v/>
      </c>
    </row>
    <row r="239">
      <c r="A239">
        <f>INDEX(resultados!$A$2:$ZZ$924, 233, MATCH($B$1, resultados!$A$1:$ZZ$1, 0))</f>
        <v/>
      </c>
      <c r="B239">
        <f>INDEX(resultados!$A$2:$ZZ$924, 233, MATCH($B$2, resultados!$A$1:$ZZ$1, 0))</f>
        <v/>
      </c>
      <c r="C239">
        <f>INDEX(resultados!$A$2:$ZZ$924, 233, MATCH($B$3, resultados!$A$1:$ZZ$1, 0))</f>
        <v/>
      </c>
    </row>
    <row r="240">
      <c r="A240">
        <f>INDEX(resultados!$A$2:$ZZ$924, 234, MATCH($B$1, resultados!$A$1:$ZZ$1, 0))</f>
        <v/>
      </c>
      <c r="B240">
        <f>INDEX(resultados!$A$2:$ZZ$924, 234, MATCH($B$2, resultados!$A$1:$ZZ$1, 0))</f>
        <v/>
      </c>
      <c r="C240">
        <f>INDEX(resultados!$A$2:$ZZ$924, 234, MATCH($B$3, resultados!$A$1:$ZZ$1, 0))</f>
        <v/>
      </c>
    </row>
    <row r="241">
      <c r="A241">
        <f>INDEX(resultados!$A$2:$ZZ$924, 235, MATCH($B$1, resultados!$A$1:$ZZ$1, 0))</f>
        <v/>
      </c>
      <c r="B241">
        <f>INDEX(resultados!$A$2:$ZZ$924, 235, MATCH($B$2, resultados!$A$1:$ZZ$1, 0))</f>
        <v/>
      </c>
      <c r="C241">
        <f>INDEX(resultados!$A$2:$ZZ$924, 235, MATCH($B$3, resultados!$A$1:$ZZ$1, 0))</f>
        <v/>
      </c>
    </row>
    <row r="242">
      <c r="A242">
        <f>INDEX(resultados!$A$2:$ZZ$924, 236, MATCH($B$1, resultados!$A$1:$ZZ$1, 0))</f>
        <v/>
      </c>
      <c r="B242">
        <f>INDEX(resultados!$A$2:$ZZ$924, 236, MATCH($B$2, resultados!$A$1:$ZZ$1, 0))</f>
        <v/>
      </c>
      <c r="C242">
        <f>INDEX(resultados!$A$2:$ZZ$924, 236, MATCH($B$3, resultados!$A$1:$ZZ$1, 0))</f>
        <v/>
      </c>
    </row>
    <row r="243">
      <c r="A243">
        <f>INDEX(resultados!$A$2:$ZZ$924, 237, MATCH($B$1, resultados!$A$1:$ZZ$1, 0))</f>
        <v/>
      </c>
      <c r="B243">
        <f>INDEX(resultados!$A$2:$ZZ$924, 237, MATCH($B$2, resultados!$A$1:$ZZ$1, 0))</f>
        <v/>
      </c>
      <c r="C243">
        <f>INDEX(resultados!$A$2:$ZZ$924, 237, MATCH($B$3, resultados!$A$1:$ZZ$1, 0))</f>
        <v/>
      </c>
    </row>
    <row r="244">
      <c r="A244">
        <f>INDEX(resultados!$A$2:$ZZ$924, 238, MATCH($B$1, resultados!$A$1:$ZZ$1, 0))</f>
        <v/>
      </c>
      <c r="B244">
        <f>INDEX(resultados!$A$2:$ZZ$924, 238, MATCH($B$2, resultados!$A$1:$ZZ$1, 0))</f>
        <v/>
      </c>
      <c r="C244">
        <f>INDEX(resultados!$A$2:$ZZ$924, 238, MATCH($B$3, resultados!$A$1:$ZZ$1, 0))</f>
        <v/>
      </c>
    </row>
    <row r="245">
      <c r="A245">
        <f>INDEX(resultados!$A$2:$ZZ$924, 239, MATCH($B$1, resultados!$A$1:$ZZ$1, 0))</f>
        <v/>
      </c>
      <c r="B245">
        <f>INDEX(resultados!$A$2:$ZZ$924, 239, MATCH($B$2, resultados!$A$1:$ZZ$1, 0))</f>
        <v/>
      </c>
      <c r="C245">
        <f>INDEX(resultados!$A$2:$ZZ$924, 239, MATCH($B$3, resultados!$A$1:$ZZ$1, 0))</f>
        <v/>
      </c>
    </row>
    <row r="246">
      <c r="A246">
        <f>INDEX(resultados!$A$2:$ZZ$924, 240, MATCH($B$1, resultados!$A$1:$ZZ$1, 0))</f>
        <v/>
      </c>
      <c r="B246">
        <f>INDEX(resultados!$A$2:$ZZ$924, 240, MATCH($B$2, resultados!$A$1:$ZZ$1, 0))</f>
        <v/>
      </c>
      <c r="C246">
        <f>INDEX(resultados!$A$2:$ZZ$924, 240, MATCH($B$3, resultados!$A$1:$ZZ$1, 0))</f>
        <v/>
      </c>
    </row>
    <row r="247">
      <c r="A247">
        <f>INDEX(resultados!$A$2:$ZZ$924, 241, MATCH($B$1, resultados!$A$1:$ZZ$1, 0))</f>
        <v/>
      </c>
      <c r="B247">
        <f>INDEX(resultados!$A$2:$ZZ$924, 241, MATCH($B$2, resultados!$A$1:$ZZ$1, 0))</f>
        <v/>
      </c>
      <c r="C247">
        <f>INDEX(resultados!$A$2:$ZZ$924, 241, MATCH($B$3, resultados!$A$1:$ZZ$1, 0))</f>
        <v/>
      </c>
    </row>
    <row r="248">
      <c r="A248">
        <f>INDEX(resultados!$A$2:$ZZ$924, 242, MATCH($B$1, resultados!$A$1:$ZZ$1, 0))</f>
        <v/>
      </c>
      <c r="B248">
        <f>INDEX(resultados!$A$2:$ZZ$924, 242, MATCH($B$2, resultados!$A$1:$ZZ$1, 0))</f>
        <v/>
      </c>
      <c r="C248">
        <f>INDEX(resultados!$A$2:$ZZ$924, 242, MATCH($B$3, resultados!$A$1:$ZZ$1, 0))</f>
        <v/>
      </c>
    </row>
    <row r="249">
      <c r="A249">
        <f>INDEX(resultados!$A$2:$ZZ$924, 243, MATCH($B$1, resultados!$A$1:$ZZ$1, 0))</f>
        <v/>
      </c>
      <c r="B249">
        <f>INDEX(resultados!$A$2:$ZZ$924, 243, MATCH($B$2, resultados!$A$1:$ZZ$1, 0))</f>
        <v/>
      </c>
      <c r="C249">
        <f>INDEX(resultados!$A$2:$ZZ$924, 243, MATCH($B$3, resultados!$A$1:$ZZ$1, 0))</f>
        <v/>
      </c>
    </row>
    <row r="250">
      <c r="A250">
        <f>INDEX(resultados!$A$2:$ZZ$924, 244, MATCH($B$1, resultados!$A$1:$ZZ$1, 0))</f>
        <v/>
      </c>
      <c r="B250">
        <f>INDEX(resultados!$A$2:$ZZ$924, 244, MATCH($B$2, resultados!$A$1:$ZZ$1, 0))</f>
        <v/>
      </c>
      <c r="C250">
        <f>INDEX(resultados!$A$2:$ZZ$924, 244, MATCH($B$3, resultados!$A$1:$ZZ$1, 0))</f>
        <v/>
      </c>
    </row>
    <row r="251">
      <c r="A251">
        <f>INDEX(resultados!$A$2:$ZZ$924, 245, MATCH($B$1, resultados!$A$1:$ZZ$1, 0))</f>
        <v/>
      </c>
      <c r="B251">
        <f>INDEX(resultados!$A$2:$ZZ$924, 245, MATCH($B$2, resultados!$A$1:$ZZ$1, 0))</f>
        <v/>
      </c>
      <c r="C251">
        <f>INDEX(resultados!$A$2:$ZZ$924, 245, MATCH($B$3, resultados!$A$1:$ZZ$1, 0))</f>
        <v/>
      </c>
    </row>
    <row r="252">
      <c r="A252">
        <f>INDEX(resultados!$A$2:$ZZ$924, 246, MATCH($B$1, resultados!$A$1:$ZZ$1, 0))</f>
        <v/>
      </c>
      <c r="B252">
        <f>INDEX(resultados!$A$2:$ZZ$924, 246, MATCH($B$2, resultados!$A$1:$ZZ$1, 0))</f>
        <v/>
      </c>
      <c r="C252">
        <f>INDEX(resultados!$A$2:$ZZ$924, 246, MATCH($B$3, resultados!$A$1:$ZZ$1, 0))</f>
        <v/>
      </c>
    </row>
    <row r="253">
      <c r="A253">
        <f>INDEX(resultados!$A$2:$ZZ$924, 247, MATCH($B$1, resultados!$A$1:$ZZ$1, 0))</f>
        <v/>
      </c>
      <c r="B253">
        <f>INDEX(resultados!$A$2:$ZZ$924, 247, MATCH($B$2, resultados!$A$1:$ZZ$1, 0))</f>
        <v/>
      </c>
      <c r="C253">
        <f>INDEX(resultados!$A$2:$ZZ$924, 247, MATCH($B$3, resultados!$A$1:$ZZ$1, 0))</f>
        <v/>
      </c>
    </row>
    <row r="254">
      <c r="A254">
        <f>INDEX(resultados!$A$2:$ZZ$924, 248, MATCH($B$1, resultados!$A$1:$ZZ$1, 0))</f>
        <v/>
      </c>
      <c r="B254">
        <f>INDEX(resultados!$A$2:$ZZ$924, 248, MATCH($B$2, resultados!$A$1:$ZZ$1, 0))</f>
        <v/>
      </c>
      <c r="C254">
        <f>INDEX(resultados!$A$2:$ZZ$924, 248, MATCH($B$3, resultados!$A$1:$ZZ$1, 0))</f>
        <v/>
      </c>
    </row>
    <row r="255">
      <c r="A255">
        <f>INDEX(resultados!$A$2:$ZZ$924, 249, MATCH($B$1, resultados!$A$1:$ZZ$1, 0))</f>
        <v/>
      </c>
      <c r="B255">
        <f>INDEX(resultados!$A$2:$ZZ$924, 249, MATCH($B$2, resultados!$A$1:$ZZ$1, 0))</f>
        <v/>
      </c>
      <c r="C255">
        <f>INDEX(resultados!$A$2:$ZZ$924, 249, MATCH($B$3, resultados!$A$1:$ZZ$1, 0))</f>
        <v/>
      </c>
    </row>
    <row r="256">
      <c r="A256">
        <f>INDEX(resultados!$A$2:$ZZ$924, 250, MATCH($B$1, resultados!$A$1:$ZZ$1, 0))</f>
        <v/>
      </c>
      <c r="B256">
        <f>INDEX(resultados!$A$2:$ZZ$924, 250, MATCH($B$2, resultados!$A$1:$ZZ$1, 0))</f>
        <v/>
      </c>
      <c r="C256">
        <f>INDEX(resultados!$A$2:$ZZ$924, 250, MATCH($B$3, resultados!$A$1:$ZZ$1, 0))</f>
        <v/>
      </c>
    </row>
    <row r="257">
      <c r="A257">
        <f>INDEX(resultados!$A$2:$ZZ$924, 251, MATCH($B$1, resultados!$A$1:$ZZ$1, 0))</f>
        <v/>
      </c>
      <c r="B257">
        <f>INDEX(resultados!$A$2:$ZZ$924, 251, MATCH($B$2, resultados!$A$1:$ZZ$1, 0))</f>
        <v/>
      </c>
      <c r="C257">
        <f>INDEX(resultados!$A$2:$ZZ$924, 251, MATCH($B$3, resultados!$A$1:$ZZ$1, 0))</f>
        <v/>
      </c>
    </row>
    <row r="258">
      <c r="A258">
        <f>INDEX(resultados!$A$2:$ZZ$924, 252, MATCH($B$1, resultados!$A$1:$ZZ$1, 0))</f>
        <v/>
      </c>
      <c r="B258">
        <f>INDEX(resultados!$A$2:$ZZ$924, 252, MATCH($B$2, resultados!$A$1:$ZZ$1, 0))</f>
        <v/>
      </c>
      <c r="C258">
        <f>INDEX(resultados!$A$2:$ZZ$924, 252, MATCH($B$3, resultados!$A$1:$ZZ$1, 0))</f>
        <v/>
      </c>
    </row>
    <row r="259">
      <c r="A259">
        <f>INDEX(resultados!$A$2:$ZZ$924, 253, MATCH($B$1, resultados!$A$1:$ZZ$1, 0))</f>
        <v/>
      </c>
      <c r="B259">
        <f>INDEX(resultados!$A$2:$ZZ$924, 253, MATCH($B$2, resultados!$A$1:$ZZ$1, 0))</f>
        <v/>
      </c>
      <c r="C259">
        <f>INDEX(resultados!$A$2:$ZZ$924, 253, MATCH($B$3, resultados!$A$1:$ZZ$1, 0))</f>
        <v/>
      </c>
    </row>
    <row r="260">
      <c r="A260">
        <f>INDEX(resultados!$A$2:$ZZ$924, 254, MATCH($B$1, resultados!$A$1:$ZZ$1, 0))</f>
        <v/>
      </c>
      <c r="B260">
        <f>INDEX(resultados!$A$2:$ZZ$924, 254, MATCH($B$2, resultados!$A$1:$ZZ$1, 0))</f>
        <v/>
      </c>
      <c r="C260">
        <f>INDEX(resultados!$A$2:$ZZ$924, 254, MATCH($B$3, resultados!$A$1:$ZZ$1, 0))</f>
        <v/>
      </c>
    </row>
    <row r="261">
      <c r="A261">
        <f>INDEX(resultados!$A$2:$ZZ$924, 255, MATCH($B$1, resultados!$A$1:$ZZ$1, 0))</f>
        <v/>
      </c>
      <c r="B261">
        <f>INDEX(resultados!$A$2:$ZZ$924, 255, MATCH($B$2, resultados!$A$1:$ZZ$1, 0))</f>
        <v/>
      </c>
      <c r="C261">
        <f>INDEX(resultados!$A$2:$ZZ$924, 255, MATCH($B$3, resultados!$A$1:$ZZ$1, 0))</f>
        <v/>
      </c>
    </row>
    <row r="262">
      <c r="A262">
        <f>INDEX(resultados!$A$2:$ZZ$924, 256, MATCH($B$1, resultados!$A$1:$ZZ$1, 0))</f>
        <v/>
      </c>
      <c r="B262">
        <f>INDEX(resultados!$A$2:$ZZ$924, 256, MATCH($B$2, resultados!$A$1:$ZZ$1, 0))</f>
        <v/>
      </c>
      <c r="C262">
        <f>INDEX(resultados!$A$2:$ZZ$924, 256, MATCH($B$3, resultados!$A$1:$ZZ$1, 0))</f>
        <v/>
      </c>
    </row>
    <row r="263">
      <c r="A263">
        <f>INDEX(resultados!$A$2:$ZZ$924, 257, MATCH($B$1, resultados!$A$1:$ZZ$1, 0))</f>
        <v/>
      </c>
      <c r="B263">
        <f>INDEX(resultados!$A$2:$ZZ$924, 257, MATCH($B$2, resultados!$A$1:$ZZ$1, 0))</f>
        <v/>
      </c>
      <c r="C263">
        <f>INDEX(resultados!$A$2:$ZZ$924, 257, MATCH($B$3, resultados!$A$1:$ZZ$1, 0))</f>
        <v/>
      </c>
    </row>
    <row r="264">
      <c r="A264">
        <f>INDEX(resultados!$A$2:$ZZ$924, 258, MATCH($B$1, resultados!$A$1:$ZZ$1, 0))</f>
        <v/>
      </c>
      <c r="B264">
        <f>INDEX(resultados!$A$2:$ZZ$924, 258, MATCH($B$2, resultados!$A$1:$ZZ$1, 0))</f>
        <v/>
      </c>
      <c r="C264">
        <f>INDEX(resultados!$A$2:$ZZ$924, 258, MATCH($B$3, resultados!$A$1:$ZZ$1, 0))</f>
        <v/>
      </c>
    </row>
    <row r="265">
      <c r="A265">
        <f>INDEX(resultados!$A$2:$ZZ$924, 259, MATCH($B$1, resultados!$A$1:$ZZ$1, 0))</f>
        <v/>
      </c>
      <c r="B265">
        <f>INDEX(resultados!$A$2:$ZZ$924, 259, MATCH($B$2, resultados!$A$1:$ZZ$1, 0))</f>
        <v/>
      </c>
      <c r="C265">
        <f>INDEX(resultados!$A$2:$ZZ$924, 259, MATCH($B$3, resultados!$A$1:$ZZ$1, 0))</f>
        <v/>
      </c>
    </row>
    <row r="266">
      <c r="A266">
        <f>INDEX(resultados!$A$2:$ZZ$924, 260, MATCH($B$1, resultados!$A$1:$ZZ$1, 0))</f>
        <v/>
      </c>
      <c r="B266">
        <f>INDEX(resultados!$A$2:$ZZ$924, 260, MATCH($B$2, resultados!$A$1:$ZZ$1, 0))</f>
        <v/>
      </c>
      <c r="C266">
        <f>INDEX(resultados!$A$2:$ZZ$924, 260, MATCH($B$3, resultados!$A$1:$ZZ$1, 0))</f>
        <v/>
      </c>
    </row>
    <row r="267">
      <c r="A267">
        <f>INDEX(resultados!$A$2:$ZZ$924, 261, MATCH($B$1, resultados!$A$1:$ZZ$1, 0))</f>
        <v/>
      </c>
      <c r="B267">
        <f>INDEX(resultados!$A$2:$ZZ$924, 261, MATCH($B$2, resultados!$A$1:$ZZ$1, 0))</f>
        <v/>
      </c>
      <c r="C267">
        <f>INDEX(resultados!$A$2:$ZZ$924, 261, MATCH($B$3, resultados!$A$1:$ZZ$1, 0))</f>
        <v/>
      </c>
    </row>
    <row r="268">
      <c r="A268">
        <f>INDEX(resultados!$A$2:$ZZ$924, 262, MATCH($B$1, resultados!$A$1:$ZZ$1, 0))</f>
        <v/>
      </c>
      <c r="B268">
        <f>INDEX(resultados!$A$2:$ZZ$924, 262, MATCH($B$2, resultados!$A$1:$ZZ$1, 0))</f>
        <v/>
      </c>
      <c r="C268">
        <f>INDEX(resultados!$A$2:$ZZ$924, 262, MATCH($B$3, resultados!$A$1:$ZZ$1, 0))</f>
        <v/>
      </c>
    </row>
    <row r="269">
      <c r="A269">
        <f>INDEX(resultados!$A$2:$ZZ$924, 263, MATCH($B$1, resultados!$A$1:$ZZ$1, 0))</f>
        <v/>
      </c>
      <c r="B269">
        <f>INDEX(resultados!$A$2:$ZZ$924, 263, MATCH($B$2, resultados!$A$1:$ZZ$1, 0))</f>
        <v/>
      </c>
      <c r="C269">
        <f>INDEX(resultados!$A$2:$ZZ$924, 263, MATCH($B$3, resultados!$A$1:$ZZ$1, 0))</f>
        <v/>
      </c>
    </row>
    <row r="270">
      <c r="A270">
        <f>INDEX(resultados!$A$2:$ZZ$924, 264, MATCH($B$1, resultados!$A$1:$ZZ$1, 0))</f>
        <v/>
      </c>
      <c r="B270">
        <f>INDEX(resultados!$A$2:$ZZ$924, 264, MATCH($B$2, resultados!$A$1:$ZZ$1, 0))</f>
        <v/>
      </c>
      <c r="C270">
        <f>INDEX(resultados!$A$2:$ZZ$924, 264, MATCH($B$3, resultados!$A$1:$ZZ$1, 0))</f>
        <v/>
      </c>
    </row>
    <row r="271">
      <c r="A271">
        <f>INDEX(resultados!$A$2:$ZZ$924, 265, MATCH($B$1, resultados!$A$1:$ZZ$1, 0))</f>
        <v/>
      </c>
      <c r="B271">
        <f>INDEX(resultados!$A$2:$ZZ$924, 265, MATCH($B$2, resultados!$A$1:$ZZ$1, 0))</f>
        <v/>
      </c>
      <c r="C271">
        <f>INDEX(resultados!$A$2:$ZZ$924, 265, MATCH($B$3, resultados!$A$1:$ZZ$1, 0))</f>
        <v/>
      </c>
    </row>
    <row r="272">
      <c r="A272">
        <f>INDEX(resultados!$A$2:$ZZ$924, 266, MATCH($B$1, resultados!$A$1:$ZZ$1, 0))</f>
        <v/>
      </c>
      <c r="B272">
        <f>INDEX(resultados!$A$2:$ZZ$924, 266, MATCH($B$2, resultados!$A$1:$ZZ$1, 0))</f>
        <v/>
      </c>
      <c r="C272">
        <f>INDEX(resultados!$A$2:$ZZ$924, 266, MATCH($B$3, resultados!$A$1:$ZZ$1, 0))</f>
        <v/>
      </c>
    </row>
    <row r="273">
      <c r="A273">
        <f>INDEX(resultados!$A$2:$ZZ$924, 267, MATCH($B$1, resultados!$A$1:$ZZ$1, 0))</f>
        <v/>
      </c>
      <c r="B273">
        <f>INDEX(resultados!$A$2:$ZZ$924, 267, MATCH($B$2, resultados!$A$1:$ZZ$1, 0))</f>
        <v/>
      </c>
      <c r="C273">
        <f>INDEX(resultados!$A$2:$ZZ$924, 267, MATCH($B$3, resultados!$A$1:$ZZ$1, 0))</f>
        <v/>
      </c>
    </row>
    <row r="274">
      <c r="A274">
        <f>INDEX(resultados!$A$2:$ZZ$924, 268, MATCH($B$1, resultados!$A$1:$ZZ$1, 0))</f>
        <v/>
      </c>
      <c r="B274">
        <f>INDEX(resultados!$A$2:$ZZ$924, 268, MATCH($B$2, resultados!$A$1:$ZZ$1, 0))</f>
        <v/>
      </c>
      <c r="C274">
        <f>INDEX(resultados!$A$2:$ZZ$924, 268, MATCH($B$3, resultados!$A$1:$ZZ$1, 0))</f>
        <v/>
      </c>
    </row>
    <row r="275">
      <c r="A275">
        <f>INDEX(resultados!$A$2:$ZZ$924, 269, MATCH($B$1, resultados!$A$1:$ZZ$1, 0))</f>
        <v/>
      </c>
      <c r="B275">
        <f>INDEX(resultados!$A$2:$ZZ$924, 269, MATCH($B$2, resultados!$A$1:$ZZ$1, 0))</f>
        <v/>
      </c>
      <c r="C275">
        <f>INDEX(resultados!$A$2:$ZZ$924, 269, MATCH($B$3, resultados!$A$1:$ZZ$1, 0))</f>
        <v/>
      </c>
    </row>
    <row r="276">
      <c r="A276">
        <f>INDEX(resultados!$A$2:$ZZ$924, 270, MATCH($B$1, resultados!$A$1:$ZZ$1, 0))</f>
        <v/>
      </c>
      <c r="B276">
        <f>INDEX(resultados!$A$2:$ZZ$924, 270, MATCH($B$2, resultados!$A$1:$ZZ$1, 0))</f>
        <v/>
      </c>
      <c r="C276">
        <f>INDEX(resultados!$A$2:$ZZ$924, 270, MATCH($B$3, resultados!$A$1:$ZZ$1, 0))</f>
        <v/>
      </c>
    </row>
    <row r="277">
      <c r="A277">
        <f>INDEX(resultados!$A$2:$ZZ$924, 271, MATCH($B$1, resultados!$A$1:$ZZ$1, 0))</f>
        <v/>
      </c>
      <c r="B277">
        <f>INDEX(resultados!$A$2:$ZZ$924, 271, MATCH($B$2, resultados!$A$1:$ZZ$1, 0))</f>
        <v/>
      </c>
      <c r="C277">
        <f>INDEX(resultados!$A$2:$ZZ$924, 271, MATCH($B$3, resultados!$A$1:$ZZ$1, 0))</f>
        <v/>
      </c>
    </row>
    <row r="278">
      <c r="A278">
        <f>INDEX(resultados!$A$2:$ZZ$924, 272, MATCH($B$1, resultados!$A$1:$ZZ$1, 0))</f>
        <v/>
      </c>
      <c r="B278">
        <f>INDEX(resultados!$A$2:$ZZ$924, 272, MATCH($B$2, resultados!$A$1:$ZZ$1, 0))</f>
        <v/>
      </c>
      <c r="C278">
        <f>INDEX(resultados!$A$2:$ZZ$924, 272, MATCH($B$3, resultados!$A$1:$ZZ$1, 0))</f>
        <v/>
      </c>
    </row>
    <row r="279">
      <c r="A279">
        <f>INDEX(resultados!$A$2:$ZZ$924, 273, MATCH($B$1, resultados!$A$1:$ZZ$1, 0))</f>
        <v/>
      </c>
      <c r="B279">
        <f>INDEX(resultados!$A$2:$ZZ$924, 273, MATCH($B$2, resultados!$A$1:$ZZ$1, 0))</f>
        <v/>
      </c>
      <c r="C279">
        <f>INDEX(resultados!$A$2:$ZZ$924, 273, MATCH($B$3, resultados!$A$1:$ZZ$1, 0))</f>
        <v/>
      </c>
    </row>
    <row r="280">
      <c r="A280">
        <f>INDEX(resultados!$A$2:$ZZ$924, 274, MATCH($B$1, resultados!$A$1:$ZZ$1, 0))</f>
        <v/>
      </c>
      <c r="B280">
        <f>INDEX(resultados!$A$2:$ZZ$924, 274, MATCH($B$2, resultados!$A$1:$ZZ$1, 0))</f>
        <v/>
      </c>
      <c r="C280">
        <f>INDEX(resultados!$A$2:$ZZ$924, 274, MATCH($B$3, resultados!$A$1:$ZZ$1, 0))</f>
        <v/>
      </c>
    </row>
    <row r="281">
      <c r="A281">
        <f>INDEX(resultados!$A$2:$ZZ$924, 275, MATCH($B$1, resultados!$A$1:$ZZ$1, 0))</f>
        <v/>
      </c>
      <c r="B281">
        <f>INDEX(resultados!$A$2:$ZZ$924, 275, MATCH($B$2, resultados!$A$1:$ZZ$1, 0))</f>
        <v/>
      </c>
      <c r="C281">
        <f>INDEX(resultados!$A$2:$ZZ$924, 275, MATCH($B$3, resultados!$A$1:$ZZ$1, 0))</f>
        <v/>
      </c>
    </row>
    <row r="282">
      <c r="A282">
        <f>INDEX(resultados!$A$2:$ZZ$924, 276, MATCH($B$1, resultados!$A$1:$ZZ$1, 0))</f>
        <v/>
      </c>
      <c r="B282">
        <f>INDEX(resultados!$A$2:$ZZ$924, 276, MATCH($B$2, resultados!$A$1:$ZZ$1, 0))</f>
        <v/>
      </c>
      <c r="C282">
        <f>INDEX(resultados!$A$2:$ZZ$924, 276, MATCH($B$3, resultados!$A$1:$ZZ$1, 0))</f>
        <v/>
      </c>
    </row>
    <row r="283">
      <c r="A283">
        <f>INDEX(resultados!$A$2:$ZZ$924, 277, MATCH($B$1, resultados!$A$1:$ZZ$1, 0))</f>
        <v/>
      </c>
      <c r="B283">
        <f>INDEX(resultados!$A$2:$ZZ$924, 277, MATCH($B$2, resultados!$A$1:$ZZ$1, 0))</f>
        <v/>
      </c>
      <c r="C283">
        <f>INDEX(resultados!$A$2:$ZZ$924, 277, MATCH($B$3, resultados!$A$1:$ZZ$1, 0))</f>
        <v/>
      </c>
    </row>
    <row r="284">
      <c r="A284">
        <f>INDEX(resultados!$A$2:$ZZ$924, 278, MATCH($B$1, resultados!$A$1:$ZZ$1, 0))</f>
        <v/>
      </c>
      <c r="B284">
        <f>INDEX(resultados!$A$2:$ZZ$924, 278, MATCH($B$2, resultados!$A$1:$ZZ$1, 0))</f>
        <v/>
      </c>
      <c r="C284">
        <f>INDEX(resultados!$A$2:$ZZ$924, 278, MATCH($B$3, resultados!$A$1:$ZZ$1, 0))</f>
        <v/>
      </c>
    </row>
    <row r="285">
      <c r="A285">
        <f>INDEX(resultados!$A$2:$ZZ$924, 279, MATCH($B$1, resultados!$A$1:$ZZ$1, 0))</f>
        <v/>
      </c>
      <c r="B285">
        <f>INDEX(resultados!$A$2:$ZZ$924, 279, MATCH($B$2, resultados!$A$1:$ZZ$1, 0))</f>
        <v/>
      </c>
      <c r="C285">
        <f>INDEX(resultados!$A$2:$ZZ$924, 279, MATCH($B$3, resultados!$A$1:$ZZ$1, 0))</f>
        <v/>
      </c>
    </row>
    <row r="286">
      <c r="A286">
        <f>INDEX(resultados!$A$2:$ZZ$924, 280, MATCH($B$1, resultados!$A$1:$ZZ$1, 0))</f>
        <v/>
      </c>
      <c r="B286">
        <f>INDEX(resultados!$A$2:$ZZ$924, 280, MATCH($B$2, resultados!$A$1:$ZZ$1, 0))</f>
        <v/>
      </c>
      <c r="C286">
        <f>INDEX(resultados!$A$2:$ZZ$924, 280, MATCH($B$3, resultados!$A$1:$ZZ$1, 0))</f>
        <v/>
      </c>
    </row>
    <row r="287">
      <c r="A287">
        <f>INDEX(resultados!$A$2:$ZZ$924, 281, MATCH($B$1, resultados!$A$1:$ZZ$1, 0))</f>
        <v/>
      </c>
      <c r="B287">
        <f>INDEX(resultados!$A$2:$ZZ$924, 281, MATCH($B$2, resultados!$A$1:$ZZ$1, 0))</f>
        <v/>
      </c>
      <c r="C287">
        <f>INDEX(resultados!$A$2:$ZZ$924, 281, MATCH($B$3, resultados!$A$1:$ZZ$1, 0))</f>
        <v/>
      </c>
    </row>
    <row r="288">
      <c r="A288">
        <f>INDEX(resultados!$A$2:$ZZ$924, 282, MATCH($B$1, resultados!$A$1:$ZZ$1, 0))</f>
        <v/>
      </c>
      <c r="B288">
        <f>INDEX(resultados!$A$2:$ZZ$924, 282, MATCH($B$2, resultados!$A$1:$ZZ$1, 0))</f>
        <v/>
      </c>
      <c r="C288">
        <f>INDEX(resultados!$A$2:$ZZ$924, 282, MATCH($B$3, resultados!$A$1:$ZZ$1, 0))</f>
        <v/>
      </c>
    </row>
    <row r="289">
      <c r="A289">
        <f>INDEX(resultados!$A$2:$ZZ$924, 283, MATCH($B$1, resultados!$A$1:$ZZ$1, 0))</f>
        <v/>
      </c>
      <c r="B289">
        <f>INDEX(resultados!$A$2:$ZZ$924, 283, MATCH($B$2, resultados!$A$1:$ZZ$1, 0))</f>
        <v/>
      </c>
      <c r="C289">
        <f>INDEX(resultados!$A$2:$ZZ$924, 283, MATCH($B$3, resultados!$A$1:$ZZ$1, 0))</f>
        <v/>
      </c>
    </row>
    <row r="290">
      <c r="A290">
        <f>INDEX(resultados!$A$2:$ZZ$924, 284, MATCH($B$1, resultados!$A$1:$ZZ$1, 0))</f>
        <v/>
      </c>
      <c r="B290">
        <f>INDEX(resultados!$A$2:$ZZ$924, 284, MATCH($B$2, resultados!$A$1:$ZZ$1, 0))</f>
        <v/>
      </c>
      <c r="C290">
        <f>INDEX(resultados!$A$2:$ZZ$924, 284, MATCH($B$3, resultados!$A$1:$ZZ$1, 0))</f>
        <v/>
      </c>
    </row>
    <row r="291">
      <c r="A291">
        <f>INDEX(resultados!$A$2:$ZZ$924, 285, MATCH($B$1, resultados!$A$1:$ZZ$1, 0))</f>
        <v/>
      </c>
      <c r="B291">
        <f>INDEX(resultados!$A$2:$ZZ$924, 285, MATCH($B$2, resultados!$A$1:$ZZ$1, 0))</f>
        <v/>
      </c>
      <c r="C291">
        <f>INDEX(resultados!$A$2:$ZZ$924, 285, MATCH($B$3, resultados!$A$1:$ZZ$1, 0))</f>
        <v/>
      </c>
    </row>
    <row r="292">
      <c r="A292">
        <f>INDEX(resultados!$A$2:$ZZ$924, 286, MATCH($B$1, resultados!$A$1:$ZZ$1, 0))</f>
        <v/>
      </c>
      <c r="B292">
        <f>INDEX(resultados!$A$2:$ZZ$924, 286, MATCH($B$2, resultados!$A$1:$ZZ$1, 0))</f>
        <v/>
      </c>
      <c r="C292">
        <f>INDEX(resultados!$A$2:$ZZ$924, 286, MATCH($B$3, resultados!$A$1:$ZZ$1, 0))</f>
        <v/>
      </c>
    </row>
    <row r="293">
      <c r="A293">
        <f>INDEX(resultados!$A$2:$ZZ$924, 287, MATCH($B$1, resultados!$A$1:$ZZ$1, 0))</f>
        <v/>
      </c>
      <c r="B293">
        <f>INDEX(resultados!$A$2:$ZZ$924, 287, MATCH($B$2, resultados!$A$1:$ZZ$1, 0))</f>
        <v/>
      </c>
      <c r="C293">
        <f>INDEX(resultados!$A$2:$ZZ$924, 287, MATCH($B$3, resultados!$A$1:$ZZ$1, 0))</f>
        <v/>
      </c>
    </row>
    <row r="294">
      <c r="A294">
        <f>INDEX(resultados!$A$2:$ZZ$924, 288, MATCH($B$1, resultados!$A$1:$ZZ$1, 0))</f>
        <v/>
      </c>
      <c r="B294">
        <f>INDEX(resultados!$A$2:$ZZ$924, 288, MATCH($B$2, resultados!$A$1:$ZZ$1, 0))</f>
        <v/>
      </c>
      <c r="C294">
        <f>INDEX(resultados!$A$2:$ZZ$924, 288, MATCH($B$3, resultados!$A$1:$ZZ$1, 0))</f>
        <v/>
      </c>
    </row>
    <row r="295">
      <c r="A295">
        <f>INDEX(resultados!$A$2:$ZZ$924, 289, MATCH($B$1, resultados!$A$1:$ZZ$1, 0))</f>
        <v/>
      </c>
      <c r="B295">
        <f>INDEX(resultados!$A$2:$ZZ$924, 289, MATCH($B$2, resultados!$A$1:$ZZ$1, 0))</f>
        <v/>
      </c>
      <c r="C295">
        <f>INDEX(resultados!$A$2:$ZZ$924, 289, MATCH($B$3, resultados!$A$1:$ZZ$1, 0))</f>
        <v/>
      </c>
    </row>
    <row r="296">
      <c r="A296">
        <f>INDEX(resultados!$A$2:$ZZ$924, 290, MATCH($B$1, resultados!$A$1:$ZZ$1, 0))</f>
        <v/>
      </c>
      <c r="B296">
        <f>INDEX(resultados!$A$2:$ZZ$924, 290, MATCH($B$2, resultados!$A$1:$ZZ$1, 0))</f>
        <v/>
      </c>
      <c r="C296">
        <f>INDEX(resultados!$A$2:$ZZ$924, 290, MATCH($B$3, resultados!$A$1:$ZZ$1, 0))</f>
        <v/>
      </c>
    </row>
    <row r="297">
      <c r="A297">
        <f>INDEX(resultados!$A$2:$ZZ$924, 291, MATCH($B$1, resultados!$A$1:$ZZ$1, 0))</f>
        <v/>
      </c>
      <c r="B297">
        <f>INDEX(resultados!$A$2:$ZZ$924, 291, MATCH($B$2, resultados!$A$1:$ZZ$1, 0))</f>
        <v/>
      </c>
      <c r="C297">
        <f>INDEX(resultados!$A$2:$ZZ$924, 291, MATCH($B$3, resultados!$A$1:$ZZ$1, 0))</f>
        <v/>
      </c>
    </row>
    <row r="298">
      <c r="A298">
        <f>INDEX(resultados!$A$2:$ZZ$924, 292, MATCH($B$1, resultados!$A$1:$ZZ$1, 0))</f>
        <v/>
      </c>
      <c r="B298">
        <f>INDEX(resultados!$A$2:$ZZ$924, 292, MATCH($B$2, resultados!$A$1:$ZZ$1, 0))</f>
        <v/>
      </c>
      <c r="C298">
        <f>INDEX(resultados!$A$2:$ZZ$924, 292, MATCH($B$3, resultados!$A$1:$ZZ$1, 0))</f>
        <v/>
      </c>
    </row>
    <row r="299">
      <c r="A299">
        <f>INDEX(resultados!$A$2:$ZZ$924, 293, MATCH($B$1, resultados!$A$1:$ZZ$1, 0))</f>
        <v/>
      </c>
      <c r="B299">
        <f>INDEX(resultados!$A$2:$ZZ$924, 293, MATCH($B$2, resultados!$A$1:$ZZ$1, 0))</f>
        <v/>
      </c>
      <c r="C299">
        <f>INDEX(resultados!$A$2:$ZZ$924, 293, MATCH($B$3, resultados!$A$1:$ZZ$1, 0))</f>
        <v/>
      </c>
    </row>
    <row r="300">
      <c r="A300">
        <f>INDEX(resultados!$A$2:$ZZ$924, 294, MATCH($B$1, resultados!$A$1:$ZZ$1, 0))</f>
        <v/>
      </c>
      <c r="B300">
        <f>INDEX(resultados!$A$2:$ZZ$924, 294, MATCH($B$2, resultados!$A$1:$ZZ$1, 0))</f>
        <v/>
      </c>
      <c r="C300">
        <f>INDEX(resultados!$A$2:$ZZ$924, 294, MATCH($B$3, resultados!$A$1:$ZZ$1, 0))</f>
        <v/>
      </c>
    </row>
    <row r="301">
      <c r="A301">
        <f>INDEX(resultados!$A$2:$ZZ$924, 295, MATCH($B$1, resultados!$A$1:$ZZ$1, 0))</f>
        <v/>
      </c>
      <c r="B301">
        <f>INDEX(resultados!$A$2:$ZZ$924, 295, MATCH($B$2, resultados!$A$1:$ZZ$1, 0))</f>
        <v/>
      </c>
      <c r="C301">
        <f>INDEX(resultados!$A$2:$ZZ$924, 295, MATCH($B$3, resultados!$A$1:$ZZ$1, 0))</f>
        <v/>
      </c>
    </row>
    <row r="302">
      <c r="A302">
        <f>INDEX(resultados!$A$2:$ZZ$924, 296, MATCH($B$1, resultados!$A$1:$ZZ$1, 0))</f>
        <v/>
      </c>
      <c r="B302">
        <f>INDEX(resultados!$A$2:$ZZ$924, 296, MATCH($B$2, resultados!$A$1:$ZZ$1, 0))</f>
        <v/>
      </c>
      <c r="C302">
        <f>INDEX(resultados!$A$2:$ZZ$924, 296, MATCH($B$3, resultados!$A$1:$ZZ$1, 0))</f>
        <v/>
      </c>
    </row>
    <row r="303">
      <c r="A303">
        <f>INDEX(resultados!$A$2:$ZZ$924, 297, MATCH($B$1, resultados!$A$1:$ZZ$1, 0))</f>
        <v/>
      </c>
      <c r="B303">
        <f>INDEX(resultados!$A$2:$ZZ$924, 297, MATCH($B$2, resultados!$A$1:$ZZ$1, 0))</f>
        <v/>
      </c>
      <c r="C303">
        <f>INDEX(resultados!$A$2:$ZZ$924, 297, MATCH($B$3, resultados!$A$1:$ZZ$1, 0))</f>
        <v/>
      </c>
    </row>
    <row r="304">
      <c r="A304">
        <f>INDEX(resultados!$A$2:$ZZ$924, 298, MATCH($B$1, resultados!$A$1:$ZZ$1, 0))</f>
        <v/>
      </c>
      <c r="B304">
        <f>INDEX(resultados!$A$2:$ZZ$924, 298, MATCH($B$2, resultados!$A$1:$ZZ$1, 0))</f>
        <v/>
      </c>
      <c r="C304">
        <f>INDEX(resultados!$A$2:$ZZ$924, 298, MATCH($B$3, resultados!$A$1:$ZZ$1, 0))</f>
        <v/>
      </c>
    </row>
    <row r="305">
      <c r="A305">
        <f>INDEX(resultados!$A$2:$ZZ$924, 299, MATCH($B$1, resultados!$A$1:$ZZ$1, 0))</f>
        <v/>
      </c>
      <c r="B305">
        <f>INDEX(resultados!$A$2:$ZZ$924, 299, MATCH($B$2, resultados!$A$1:$ZZ$1, 0))</f>
        <v/>
      </c>
      <c r="C305">
        <f>INDEX(resultados!$A$2:$ZZ$924, 299, MATCH($B$3, resultados!$A$1:$ZZ$1, 0))</f>
        <v/>
      </c>
    </row>
    <row r="306">
      <c r="A306">
        <f>INDEX(resultados!$A$2:$ZZ$924, 300, MATCH($B$1, resultados!$A$1:$ZZ$1, 0))</f>
        <v/>
      </c>
      <c r="B306">
        <f>INDEX(resultados!$A$2:$ZZ$924, 300, MATCH($B$2, resultados!$A$1:$ZZ$1, 0))</f>
        <v/>
      </c>
      <c r="C306">
        <f>INDEX(resultados!$A$2:$ZZ$924, 300, MATCH($B$3, resultados!$A$1:$ZZ$1, 0))</f>
        <v/>
      </c>
    </row>
    <row r="307">
      <c r="A307">
        <f>INDEX(resultados!$A$2:$ZZ$924, 301, MATCH($B$1, resultados!$A$1:$ZZ$1, 0))</f>
        <v/>
      </c>
      <c r="B307">
        <f>INDEX(resultados!$A$2:$ZZ$924, 301, MATCH($B$2, resultados!$A$1:$ZZ$1, 0))</f>
        <v/>
      </c>
      <c r="C307">
        <f>INDEX(resultados!$A$2:$ZZ$924, 301, MATCH($B$3, resultados!$A$1:$ZZ$1, 0))</f>
        <v/>
      </c>
    </row>
    <row r="308">
      <c r="A308">
        <f>INDEX(resultados!$A$2:$ZZ$924, 302, MATCH($B$1, resultados!$A$1:$ZZ$1, 0))</f>
        <v/>
      </c>
      <c r="B308">
        <f>INDEX(resultados!$A$2:$ZZ$924, 302, MATCH($B$2, resultados!$A$1:$ZZ$1, 0))</f>
        <v/>
      </c>
      <c r="C308">
        <f>INDEX(resultados!$A$2:$ZZ$924, 302, MATCH($B$3, resultados!$A$1:$ZZ$1, 0))</f>
        <v/>
      </c>
    </row>
    <row r="309">
      <c r="A309">
        <f>INDEX(resultados!$A$2:$ZZ$924, 303, MATCH($B$1, resultados!$A$1:$ZZ$1, 0))</f>
        <v/>
      </c>
      <c r="B309">
        <f>INDEX(resultados!$A$2:$ZZ$924, 303, MATCH($B$2, resultados!$A$1:$ZZ$1, 0))</f>
        <v/>
      </c>
      <c r="C309">
        <f>INDEX(resultados!$A$2:$ZZ$924, 303, MATCH($B$3, resultados!$A$1:$ZZ$1, 0))</f>
        <v/>
      </c>
    </row>
    <row r="310">
      <c r="A310">
        <f>INDEX(resultados!$A$2:$ZZ$924, 304, MATCH($B$1, resultados!$A$1:$ZZ$1, 0))</f>
        <v/>
      </c>
      <c r="B310">
        <f>INDEX(resultados!$A$2:$ZZ$924, 304, MATCH($B$2, resultados!$A$1:$ZZ$1, 0))</f>
        <v/>
      </c>
      <c r="C310">
        <f>INDEX(resultados!$A$2:$ZZ$924, 304, MATCH($B$3, resultados!$A$1:$ZZ$1, 0))</f>
        <v/>
      </c>
    </row>
    <row r="311">
      <c r="A311">
        <f>INDEX(resultados!$A$2:$ZZ$924, 305, MATCH($B$1, resultados!$A$1:$ZZ$1, 0))</f>
        <v/>
      </c>
      <c r="B311">
        <f>INDEX(resultados!$A$2:$ZZ$924, 305, MATCH($B$2, resultados!$A$1:$ZZ$1, 0))</f>
        <v/>
      </c>
      <c r="C311">
        <f>INDEX(resultados!$A$2:$ZZ$924, 305, MATCH($B$3, resultados!$A$1:$ZZ$1, 0))</f>
        <v/>
      </c>
    </row>
    <row r="312">
      <c r="A312">
        <f>INDEX(resultados!$A$2:$ZZ$924, 306, MATCH($B$1, resultados!$A$1:$ZZ$1, 0))</f>
        <v/>
      </c>
      <c r="B312">
        <f>INDEX(resultados!$A$2:$ZZ$924, 306, MATCH($B$2, resultados!$A$1:$ZZ$1, 0))</f>
        <v/>
      </c>
      <c r="C312">
        <f>INDEX(resultados!$A$2:$ZZ$924, 306, MATCH($B$3, resultados!$A$1:$ZZ$1, 0))</f>
        <v/>
      </c>
    </row>
    <row r="313">
      <c r="A313">
        <f>INDEX(resultados!$A$2:$ZZ$924, 307, MATCH($B$1, resultados!$A$1:$ZZ$1, 0))</f>
        <v/>
      </c>
      <c r="B313">
        <f>INDEX(resultados!$A$2:$ZZ$924, 307, MATCH($B$2, resultados!$A$1:$ZZ$1, 0))</f>
        <v/>
      </c>
      <c r="C313">
        <f>INDEX(resultados!$A$2:$ZZ$924, 307, MATCH($B$3, resultados!$A$1:$ZZ$1, 0))</f>
        <v/>
      </c>
    </row>
    <row r="314">
      <c r="A314">
        <f>INDEX(resultados!$A$2:$ZZ$924, 308, MATCH($B$1, resultados!$A$1:$ZZ$1, 0))</f>
        <v/>
      </c>
      <c r="B314">
        <f>INDEX(resultados!$A$2:$ZZ$924, 308, MATCH($B$2, resultados!$A$1:$ZZ$1, 0))</f>
        <v/>
      </c>
      <c r="C314">
        <f>INDEX(resultados!$A$2:$ZZ$924, 308, MATCH($B$3, resultados!$A$1:$ZZ$1, 0))</f>
        <v/>
      </c>
    </row>
    <row r="315">
      <c r="A315">
        <f>INDEX(resultados!$A$2:$ZZ$924, 309, MATCH($B$1, resultados!$A$1:$ZZ$1, 0))</f>
        <v/>
      </c>
      <c r="B315">
        <f>INDEX(resultados!$A$2:$ZZ$924, 309, MATCH($B$2, resultados!$A$1:$ZZ$1, 0))</f>
        <v/>
      </c>
      <c r="C315">
        <f>INDEX(resultados!$A$2:$ZZ$924, 309, MATCH($B$3, resultados!$A$1:$ZZ$1, 0))</f>
        <v/>
      </c>
    </row>
    <row r="316">
      <c r="A316">
        <f>INDEX(resultados!$A$2:$ZZ$924, 310, MATCH($B$1, resultados!$A$1:$ZZ$1, 0))</f>
        <v/>
      </c>
      <c r="B316">
        <f>INDEX(resultados!$A$2:$ZZ$924, 310, MATCH($B$2, resultados!$A$1:$ZZ$1, 0))</f>
        <v/>
      </c>
      <c r="C316">
        <f>INDEX(resultados!$A$2:$ZZ$924, 310, MATCH($B$3, resultados!$A$1:$ZZ$1, 0))</f>
        <v/>
      </c>
    </row>
    <row r="317">
      <c r="A317">
        <f>INDEX(resultados!$A$2:$ZZ$924, 311, MATCH($B$1, resultados!$A$1:$ZZ$1, 0))</f>
        <v/>
      </c>
      <c r="B317">
        <f>INDEX(resultados!$A$2:$ZZ$924, 311, MATCH($B$2, resultados!$A$1:$ZZ$1, 0))</f>
        <v/>
      </c>
      <c r="C317">
        <f>INDEX(resultados!$A$2:$ZZ$924, 311, MATCH($B$3, resultados!$A$1:$ZZ$1, 0))</f>
        <v/>
      </c>
    </row>
    <row r="318">
      <c r="A318">
        <f>INDEX(resultados!$A$2:$ZZ$924, 312, MATCH($B$1, resultados!$A$1:$ZZ$1, 0))</f>
        <v/>
      </c>
      <c r="B318">
        <f>INDEX(resultados!$A$2:$ZZ$924, 312, MATCH($B$2, resultados!$A$1:$ZZ$1, 0))</f>
        <v/>
      </c>
      <c r="C318">
        <f>INDEX(resultados!$A$2:$ZZ$924, 312, MATCH($B$3, resultados!$A$1:$ZZ$1, 0))</f>
        <v/>
      </c>
    </row>
    <row r="319">
      <c r="A319">
        <f>INDEX(resultados!$A$2:$ZZ$924, 313, MATCH($B$1, resultados!$A$1:$ZZ$1, 0))</f>
        <v/>
      </c>
      <c r="B319">
        <f>INDEX(resultados!$A$2:$ZZ$924, 313, MATCH($B$2, resultados!$A$1:$ZZ$1, 0))</f>
        <v/>
      </c>
      <c r="C319">
        <f>INDEX(resultados!$A$2:$ZZ$924, 313, MATCH($B$3, resultados!$A$1:$ZZ$1, 0))</f>
        <v/>
      </c>
    </row>
    <row r="320">
      <c r="A320">
        <f>INDEX(resultados!$A$2:$ZZ$924, 314, MATCH($B$1, resultados!$A$1:$ZZ$1, 0))</f>
        <v/>
      </c>
      <c r="B320">
        <f>INDEX(resultados!$A$2:$ZZ$924, 314, MATCH($B$2, resultados!$A$1:$ZZ$1, 0))</f>
        <v/>
      </c>
      <c r="C320">
        <f>INDEX(resultados!$A$2:$ZZ$924, 314, MATCH($B$3, resultados!$A$1:$ZZ$1, 0))</f>
        <v/>
      </c>
    </row>
    <row r="321">
      <c r="A321">
        <f>INDEX(resultados!$A$2:$ZZ$924, 315, MATCH($B$1, resultados!$A$1:$ZZ$1, 0))</f>
        <v/>
      </c>
      <c r="B321">
        <f>INDEX(resultados!$A$2:$ZZ$924, 315, MATCH($B$2, resultados!$A$1:$ZZ$1, 0))</f>
        <v/>
      </c>
      <c r="C321">
        <f>INDEX(resultados!$A$2:$ZZ$924, 315, MATCH($B$3, resultados!$A$1:$ZZ$1, 0))</f>
        <v/>
      </c>
    </row>
    <row r="322">
      <c r="A322">
        <f>INDEX(resultados!$A$2:$ZZ$924, 316, MATCH($B$1, resultados!$A$1:$ZZ$1, 0))</f>
        <v/>
      </c>
      <c r="B322">
        <f>INDEX(resultados!$A$2:$ZZ$924, 316, MATCH($B$2, resultados!$A$1:$ZZ$1, 0))</f>
        <v/>
      </c>
      <c r="C322">
        <f>INDEX(resultados!$A$2:$ZZ$924, 316, MATCH($B$3, resultados!$A$1:$ZZ$1, 0))</f>
        <v/>
      </c>
    </row>
    <row r="323">
      <c r="A323">
        <f>INDEX(resultados!$A$2:$ZZ$924, 317, MATCH($B$1, resultados!$A$1:$ZZ$1, 0))</f>
        <v/>
      </c>
      <c r="B323">
        <f>INDEX(resultados!$A$2:$ZZ$924, 317, MATCH($B$2, resultados!$A$1:$ZZ$1, 0))</f>
        <v/>
      </c>
      <c r="C323">
        <f>INDEX(resultados!$A$2:$ZZ$924, 317, MATCH($B$3, resultados!$A$1:$ZZ$1, 0))</f>
        <v/>
      </c>
    </row>
    <row r="324">
      <c r="A324">
        <f>INDEX(resultados!$A$2:$ZZ$924, 318, MATCH($B$1, resultados!$A$1:$ZZ$1, 0))</f>
        <v/>
      </c>
      <c r="B324">
        <f>INDEX(resultados!$A$2:$ZZ$924, 318, MATCH($B$2, resultados!$A$1:$ZZ$1, 0))</f>
        <v/>
      </c>
      <c r="C324">
        <f>INDEX(resultados!$A$2:$ZZ$924, 318, MATCH($B$3, resultados!$A$1:$ZZ$1, 0))</f>
        <v/>
      </c>
    </row>
    <row r="325">
      <c r="A325">
        <f>INDEX(resultados!$A$2:$ZZ$924, 319, MATCH($B$1, resultados!$A$1:$ZZ$1, 0))</f>
        <v/>
      </c>
      <c r="B325">
        <f>INDEX(resultados!$A$2:$ZZ$924, 319, MATCH($B$2, resultados!$A$1:$ZZ$1, 0))</f>
        <v/>
      </c>
      <c r="C325">
        <f>INDEX(resultados!$A$2:$ZZ$924, 319, MATCH($B$3, resultados!$A$1:$ZZ$1, 0))</f>
        <v/>
      </c>
    </row>
    <row r="326">
      <c r="A326">
        <f>INDEX(resultados!$A$2:$ZZ$924, 320, MATCH($B$1, resultados!$A$1:$ZZ$1, 0))</f>
        <v/>
      </c>
      <c r="B326">
        <f>INDEX(resultados!$A$2:$ZZ$924, 320, MATCH($B$2, resultados!$A$1:$ZZ$1, 0))</f>
        <v/>
      </c>
      <c r="C326">
        <f>INDEX(resultados!$A$2:$ZZ$924, 320, MATCH($B$3, resultados!$A$1:$ZZ$1, 0))</f>
        <v/>
      </c>
    </row>
    <row r="327">
      <c r="A327">
        <f>INDEX(resultados!$A$2:$ZZ$924, 321, MATCH($B$1, resultados!$A$1:$ZZ$1, 0))</f>
        <v/>
      </c>
      <c r="B327">
        <f>INDEX(resultados!$A$2:$ZZ$924, 321, MATCH($B$2, resultados!$A$1:$ZZ$1, 0))</f>
        <v/>
      </c>
      <c r="C327">
        <f>INDEX(resultados!$A$2:$ZZ$924, 321, MATCH($B$3, resultados!$A$1:$ZZ$1, 0))</f>
        <v/>
      </c>
    </row>
    <row r="328">
      <c r="A328">
        <f>INDEX(resultados!$A$2:$ZZ$924, 322, MATCH($B$1, resultados!$A$1:$ZZ$1, 0))</f>
        <v/>
      </c>
      <c r="B328">
        <f>INDEX(resultados!$A$2:$ZZ$924, 322, MATCH($B$2, resultados!$A$1:$ZZ$1, 0))</f>
        <v/>
      </c>
      <c r="C328">
        <f>INDEX(resultados!$A$2:$ZZ$924, 322, MATCH($B$3, resultados!$A$1:$ZZ$1, 0))</f>
        <v/>
      </c>
    </row>
    <row r="329">
      <c r="A329">
        <f>INDEX(resultados!$A$2:$ZZ$924, 323, MATCH($B$1, resultados!$A$1:$ZZ$1, 0))</f>
        <v/>
      </c>
      <c r="B329">
        <f>INDEX(resultados!$A$2:$ZZ$924, 323, MATCH($B$2, resultados!$A$1:$ZZ$1, 0))</f>
        <v/>
      </c>
      <c r="C329">
        <f>INDEX(resultados!$A$2:$ZZ$924, 323, MATCH($B$3, resultados!$A$1:$ZZ$1, 0))</f>
        <v/>
      </c>
    </row>
    <row r="330">
      <c r="A330">
        <f>INDEX(resultados!$A$2:$ZZ$924, 324, MATCH($B$1, resultados!$A$1:$ZZ$1, 0))</f>
        <v/>
      </c>
      <c r="B330">
        <f>INDEX(resultados!$A$2:$ZZ$924, 324, MATCH($B$2, resultados!$A$1:$ZZ$1, 0))</f>
        <v/>
      </c>
      <c r="C330">
        <f>INDEX(resultados!$A$2:$ZZ$924, 324, MATCH($B$3, resultados!$A$1:$ZZ$1, 0))</f>
        <v/>
      </c>
    </row>
    <row r="331">
      <c r="A331">
        <f>INDEX(resultados!$A$2:$ZZ$924, 325, MATCH($B$1, resultados!$A$1:$ZZ$1, 0))</f>
        <v/>
      </c>
      <c r="B331">
        <f>INDEX(resultados!$A$2:$ZZ$924, 325, MATCH($B$2, resultados!$A$1:$ZZ$1, 0))</f>
        <v/>
      </c>
      <c r="C331">
        <f>INDEX(resultados!$A$2:$ZZ$924, 325, MATCH($B$3, resultados!$A$1:$ZZ$1, 0))</f>
        <v/>
      </c>
    </row>
    <row r="332">
      <c r="A332">
        <f>INDEX(resultados!$A$2:$ZZ$924, 326, MATCH($B$1, resultados!$A$1:$ZZ$1, 0))</f>
        <v/>
      </c>
      <c r="B332">
        <f>INDEX(resultados!$A$2:$ZZ$924, 326, MATCH($B$2, resultados!$A$1:$ZZ$1, 0))</f>
        <v/>
      </c>
      <c r="C332">
        <f>INDEX(resultados!$A$2:$ZZ$924, 326, MATCH($B$3, resultados!$A$1:$ZZ$1, 0))</f>
        <v/>
      </c>
    </row>
    <row r="333">
      <c r="A333">
        <f>INDEX(resultados!$A$2:$ZZ$924, 327, MATCH($B$1, resultados!$A$1:$ZZ$1, 0))</f>
        <v/>
      </c>
      <c r="B333">
        <f>INDEX(resultados!$A$2:$ZZ$924, 327, MATCH($B$2, resultados!$A$1:$ZZ$1, 0))</f>
        <v/>
      </c>
      <c r="C333">
        <f>INDEX(resultados!$A$2:$ZZ$924, 327, MATCH($B$3, resultados!$A$1:$ZZ$1, 0))</f>
        <v/>
      </c>
    </row>
    <row r="334">
      <c r="A334">
        <f>INDEX(resultados!$A$2:$ZZ$924, 328, MATCH($B$1, resultados!$A$1:$ZZ$1, 0))</f>
        <v/>
      </c>
      <c r="B334">
        <f>INDEX(resultados!$A$2:$ZZ$924, 328, MATCH($B$2, resultados!$A$1:$ZZ$1, 0))</f>
        <v/>
      </c>
      <c r="C334">
        <f>INDEX(resultados!$A$2:$ZZ$924, 328, MATCH($B$3, resultados!$A$1:$ZZ$1, 0))</f>
        <v/>
      </c>
    </row>
    <row r="335">
      <c r="A335">
        <f>INDEX(resultados!$A$2:$ZZ$924, 329, MATCH($B$1, resultados!$A$1:$ZZ$1, 0))</f>
        <v/>
      </c>
      <c r="B335">
        <f>INDEX(resultados!$A$2:$ZZ$924, 329, MATCH($B$2, resultados!$A$1:$ZZ$1, 0))</f>
        <v/>
      </c>
      <c r="C335">
        <f>INDEX(resultados!$A$2:$ZZ$924, 329, MATCH($B$3, resultados!$A$1:$ZZ$1, 0))</f>
        <v/>
      </c>
    </row>
    <row r="336">
      <c r="A336">
        <f>INDEX(resultados!$A$2:$ZZ$924, 330, MATCH($B$1, resultados!$A$1:$ZZ$1, 0))</f>
        <v/>
      </c>
      <c r="B336">
        <f>INDEX(resultados!$A$2:$ZZ$924, 330, MATCH($B$2, resultados!$A$1:$ZZ$1, 0))</f>
        <v/>
      </c>
      <c r="C336">
        <f>INDEX(resultados!$A$2:$ZZ$924, 330, MATCH($B$3, resultados!$A$1:$ZZ$1, 0))</f>
        <v/>
      </c>
    </row>
    <row r="337">
      <c r="A337">
        <f>INDEX(resultados!$A$2:$ZZ$924, 331, MATCH($B$1, resultados!$A$1:$ZZ$1, 0))</f>
        <v/>
      </c>
      <c r="B337">
        <f>INDEX(resultados!$A$2:$ZZ$924, 331, MATCH($B$2, resultados!$A$1:$ZZ$1, 0))</f>
        <v/>
      </c>
      <c r="C337">
        <f>INDEX(resultados!$A$2:$ZZ$924, 331, MATCH($B$3, resultados!$A$1:$ZZ$1, 0))</f>
        <v/>
      </c>
    </row>
    <row r="338">
      <c r="A338">
        <f>INDEX(resultados!$A$2:$ZZ$924, 332, MATCH($B$1, resultados!$A$1:$ZZ$1, 0))</f>
        <v/>
      </c>
      <c r="B338">
        <f>INDEX(resultados!$A$2:$ZZ$924, 332, MATCH($B$2, resultados!$A$1:$ZZ$1, 0))</f>
        <v/>
      </c>
      <c r="C338">
        <f>INDEX(resultados!$A$2:$ZZ$924, 332, MATCH($B$3, resultados!$A$1:$ZZ$1, 0))</f>
        <v/>
      </c>
    </row>
    <row r="339">
      <c r="A339">
        <f>INDEX(resultados!$A$2:$ZZ$924, 333, MATCH($B$1, resultados!$A$1:$ZZ$1, 0))</f>
        <v/>
      </c>
      <c r="B339">
        <f>INDEX(resultados!$A$2:$ZZ$924, 333, MATCH($B$2, resultados!$A$1:$ZZ$1, 0))</f>
        <v/>
      </c>
      <c r="C339">
        <f>INDEX(resultados!$A$2:$ZZ$924, 333, MATCH($B$3, resultados!$A$1:$ZZ$1, 0))</f>
        <v/>
      </c>
    </row>
    <row r="340">
      <c r="A340">
        <f>INDEX(resultados!$A$2:$ZZ$924, 334, MATCH($B$1, resultados!$A$1:$ZZ$1, 0))</f>
        <v/>
      </c>
      <c r="B340">
        <f>INDEX(resultados!$A$2:$ZZ$924, 334, MATCH($B$2, resultados!$A$1:$ZZ$1, 0))</f>
        <v/>
      </c>
      <c r="C340">
        <f>INDEX(resultados!$A$2:$ZZ$924, 334, MATCH($B$3, resultados!$A$1:$ZZ$1, 0))</f>
        <v/>
      </c>
    </row>
    <row r="341">
      <c r="A341">
        <f>INDEX(resultados!$A$2:$ZZ$924, 335, MATCH($B$1, resultados!$A$1:$ZZ$1, 0))</f>
        <v/>
      </c>
      <c r="B341">
        <f>INDEX(resultados!$A$2:$ZZ$924, 335, MATCH($B$2, resultados!$A$1:$ZZ$1, 0))</f>
        <v/>
      </c>
      <c r="C341">
        <f>INDEX(resultados!$A$2:$ZZ$924, 335, MATCH($B$3, resultados!$A$1:$ZZ$1, 0))</f>
        <v/>
      </c>
    </row>
    <row r="342">
      <c r="A342">
        <f>INDEX(resultados!$A$2:$ZZ$924, 336, MATCH($B$1, resultados!$A$1:$ZZ$1, 0))</f>
        <v/>
      </c>
      <c r="B342">
        <f>INDEX(resultados!$A$2:$ZZ$924, 336, MATCH($B$2, resultados!$A$1:$ZZ$1, 0))</f>
        <v/>
      </c>
      <c r="C342">
        <f>INDEX(resultados!$A$2:$ZZ$924, 336, MATCH($B$3, resultados!$A$1:$ZZ$1, 0))</f>
        <v/>
      </c>
    </row>
    <row r="343">
      <c r="A343">
        <f>INDEX(resultados!$A$2:$ZZ$924, 337, MATCH($B$1, resultados!$A$1:$ZZ$1, 0))</f>
        <v/>
      </c>
      <c r="B343">
        <f>INDEX(resultados!$A$2:$ZZ$924, 337, MATCH($B$2, resultados!$A$1:$ZZ$1, 0))</f>
        <v/>
      </c>
      <c r="C343">
        <f>INDEX(resultados!$A$2:$ZZ$924, 337, MATCH($B$3, resultados!$A$1:$ZZ$1, 0))</f>
        <v/>
      </c>
    </row>
    <row r="344">
      <c r="A344">
        <f>INDEX(resultados!$A$2:$ZZ$924, 338, MATCH($B$1, resultados!$A$1:$ZZ$1, 0))</f>
        <v/>
      </c>
      <c r="B344">
        <f>INDEX(resultados!$A$2:$ZZ$924, 338, MATCH($B$2, resultados!$A$1:$ZZ$1, 0))</f>
        <v/>
      </c>
      <c r="C344">
        <f>INDEX(resultados!$A$2:$ZZ$924, 338, MATCH($B$3, resultados!$A$1:$ZZ$1, 0))</f>
        <v/>
      </c>
    </row>
    <row r="345">
      <c r="A345">
        <f>INDEX(resultados!$A$2:$ZZ$924, 339, MATCH($B$1, resultados!$A$1:$ZZ$1, 0))</f>
        <v/>
      </c>
      <c r="B345">
        <f>INDEX(resultados!$A$2:$ZZ$924, 339, MATCH($B$2, resultados!$A$1:$ZZ$1, 0))</f>
        <v/>
      </c>
      <c r="C345">
        <f>INDEX(resultados!$A$2:$ZZ$924, 339, MATCH($B$3, resultados!$A$1:$ZZ$1, 0))</f>
        <v/>
      </c>
    </row>
    <row r="346">
      <c r="A346">
        <f>INDEX(resultados!$A$2:$ZZ$924, 340, MATCH($B$1, resultados!$A$1:$ZZ$1, 0))</f>
        <v/>
      </c>
      <c r="B346">
        <f>INDEX(resultados!$A$2:$ZZ$924, 340, MATCH($B$2, resultados!$A$1:$ZZ$1, 0))</f>
        <v/>
      </c>
      <c r="C346">
        <f>INDEX(resultados!$A$2:$ZZ$924, 340, MATCH($B$3, resultados!$A$1:$ZZ$1, 0))</f>
        <v/>
      </c>
    </row>
    <row r="347">
      <c r="A347">
        <f>INDEX(resultados!$A$2:$ZZ$924, 341, MATCH($B$1, resultados!$A$1:$ZZ$1, 0))</f>
        <v/>
      </c>
      <c r="B347">
        <f>INDEX(resultados!$A$2:$ZZ$924, 341, MATCH($B$2, resultados!$A$1:$ZZ$1, 0))</f>
        <v/>
      </c>
      <c r="C347">
        <f>INDEX(resultados!$A$2:$ZZ$924, 341, MATCH($B$3, resultados!$A$1:$ZZ$1, 0))</f>
        <v/>
      </c>
    </row>
    <row r="348">
      <c r="A348">
        <f>INDEX(resultados!$A$2:$ZZ$924, 342, MATCH($B$1, resultados!$A$1:$ZZ$1, 0))</f>
        <v/>
      </c>
      <c r="B348">
        <f>INDEX(resultados!$A$2:$ZZ$924, 342, MATCH($B$2, resultados!$A$1:$ZZ$1, 0))</f>
        <v/>
      </c>
      <c r="C348">
        <f>INDEX(resultados!$A$2:$ZZ$924, 342, MATCH($B$3, resultados!$A$1:$ZZ$1, 0))</f>
        <v/>
      </c>
    </row>
    <row r="349">
      <c r="A349">
        <f>INDEX(resultados!$A$2:$ZZ$924, 343, MATCH($B$1, resultados!$A$1:$ZZ$1, 0))</f>
        <v/>
      </c>
      <c r="B349">
        <f>INDEX(resultados!$A$2:$ZZ$924, 343, MATCH($B$2, resultados!$A$1:$ZZ$1, 0))</f>
        <v/>
      </c>
      <c r="C349">
        <f>INDEX(resultados!$A$2:$ZZ$924, 343, MATCH($B$3, resultados!$A$1:$ZZ$1, 0))</f>
        <v/>
      </c>
    </row>
    <row r="350">
      <c r="A350">
        <f>INDEX(resultados!$A$2:$ZZ$924, 344, MATCH($B$1, resultados!$A$1:$ZZ$1, 0))</f>
        <v/>
      </c>
      <c r="B350">
        <f>INDEX(resultados!$A$2:$ZZ$924, 344, MATCH($B$2, resultados!$A$1:$ZZ$1, 0))</f>
        <v/>
      </c>
      <c r="C350">
        <f>INDEX(resultados!$A$2:$ZZ$924, 344, MATCH($B$3, resultados!$A$1:$ZZ$1, 0))</f>
        <v/>
      </c>
    </row>
    <row r="351">
      <c r="A351">
        <f>INDEX(resultados!$A$2:$ZZ$924, 345, MATCH($B$1, resultados!$A$1:$ZZ$1, 0))</f>
        <v/>
      </c>
      <c r="B351">
        <f>INDEX(resultados!$A$2:$ZZ$924, 345, MATCH($B$2, resultados!$A$1:$ZZ$1, 0))</f>
        <v/>
      </c>
      <c r="C351">
        <f>INDEX(resultados!$A$2:$ZZ$924, 345, MATCH($B$3, resultados!$A$1:$ZZ$1, 0))</f>
        <v/>
      </c>
    </row>
    <row r="352">
      <c r="A352">
        <f>INDEX(resultados!$A$2:$ZZ$924, 346, MATCH($B$1, resultados!$A$1:$ZZ$1, 0))</f>
        <v/>
      </c>
      <c r="B352">
        <f>INDEX(resultados!$A$2:$ZZ$924, 346, MATCH($B$2, resultados!$A$1:$ZZ$1, 0))</f>
        <v/>
      </c>
      <c r="C352">
        <f>INDEX(resultados!$A$2:$ZZ$924, 346, MATCH($B$3, resultados!$A$1:$ZZ$1, 0))</f>
        <v/>
      </c>
    </row>
    <row r="353">
      <c r="A353">
        <f>INDEX(resultados!$A$2:$ZZ$924, 347, MATCH($B$1, resultados!$A$1:$ZZ$1, 0))</f>
        <v/>
      </c>
      <c r="B353">
        <f>INDEX(resultados!$A$2:$ZZ$924, 347, MATCH($B$2, resultados!$A$1:$ZZ$1, 0))</f>
        <v/>
      </c>
      <c r="C353">
        <f>INDEX(resultados!$A$2:$ZZ$924, 347, MATCH($B$3, resultados!$A$1:$ZZ$1, 0))</f>
        <v/>
      </c>
    </row>
    <row r="354">
      <c r="A354">
        <f>INDEX(resultados!$A$2:$ZZ$924, 348, MATCH($B$1, resultados!$A$1:$ZZ$1, 0))</f>
        <v/>
      </c>
      <c r="B354">
        <f>INDEX(resultados!$A$2:$ZZ$924, 348, MATCH($B$2, resultados!$A$1:$ZZ$1, 0))</f>
        <v/>
      </c>
      <c r="C354">
        <f>INDEX(resultados!$A$2:$ZZ$924, 348, MATCH($B$3, resultados!$A$1:$ZZ$1, 0))</f>
        <v/>
      </c>
    </row>
    <row r="355">
      <c r="A355">
        <f>INDEX(resultados!$A$2:$ZZ$924, 349, MATCH($B$1, resultados!$A$1:$ZZ$1, 0))</f>
        <v/>
      </c>
      <c r="B355">
        <f>INDEX(resultados!$A$2:$ZZ$924, 349, MATCH($B$2, resultados!$A$1:$ZZ$1, 0))</f>
        <v/>
      </c>
      <c r="C355">
        <f>INDEX(resultados!$A$2:$ZZ$924, 349, MATCH($B$3, resultados!$A$1:$ZZ$1, 0))</f>
        <v/>
      </c>
    </row>
    <row r="356">
      <c r="A356">
        <f>INDEX(resultados!$A$2:$ZZ$924, 350, MATCH($B$1, resultados!$A$1:$ZZ$1, 0))</f>
        <v/>
      </c>
      <c r="B356">
        <f>INDEX(resultados!$A$2:$ZZ$924, 350, MATCH($B$2, resultados!$A$1:$ZZ$1, 0))</f>
        <v/>
      </c>
      <c r="C356">
        <f>INDEX(resultados!$A$2:$ZZ$924, 350, MATCH($B$3, resultados!$A$1:$ZZ$1, 0))</f>
        <v/>
      </c>
    </row>
    <row r="357">
      <c r="A357">
        <f>INDEX(resultados!$A$2:$ZZ$924, 351, MATCH($B$1, resultados!$A$1:$ZZ$1, 0))</f>
        <v/>
      </c>
      <c r="B357">
        <f>INDEX(resultados!$A$2:$ZZ$924, 351, MATCH($B$2, resultados!$A$1:$ZZ$1, 0))</f>
        <v/>
      </c>
      <c r="C357">
        <f>INDEX(resultados!$A$2:$ZZ$924, 351, MATCH($B$3, resultados!$A$1:$ZZ$1, 0))</f>
        <v/>
      </c>
    </row>
    <row r="358">
      <c r="A358">
        <f>INDEX(resultados!$A$2:$ZZ$924, 352, MATCH($B$1, resultados!$A$1:$ZZ$1, 0))</f>
        <v/>
      </c>
      <c r="B358">
        <f>INDEX(resultados!$A$2:$ZZ$924, 352, MATCH($B$2, resultados!$A$1:$ZZ$1, 0))</f>
        <v/>
      </c>
      <c r="C358">
        <f>INDEX(resultados!$A$2:$ZZ$924, 352, MATCH($B$3, resultados!$A$1:$ZZ$1, 0))</f>
        <v/>
      </c>
    </row>
    <row r="359">
      <c r="A359">
        <f>INDEX(resultados!$A$2:$ZZ$924, 353, MATCH($B$1, resultados!$A$1:$ZZ$1, 0))</f>
        <v/>
      </c>
      <c r="B359">
        <f>INDEX(resultados!$A$2:$ZZ$924, 353, MATCH($B$2, resultados!$A$1:$ZZ$1, 0))</f>
        <v/>
      </c>
      <c r="C359">
        <f>INDEX(resultados!$A$2:$ZZ$924, 353, MATCH($B$3, resultados!$A$1:$ZZ$1, 0))</f>
        <v/>
      </c>
    </row>
    <row r="360">
      <c r="A360">
        <f>INDEX(resultados!$A$2:$ZZ$924, 354, MATCH($B$1, resultados!$A$1:$ZZ$1, 0))</f>
        <v/>
      </c>
      <c r="B360">
        <f>INDEX(resultados!$A$2:$ZZ$924, 354, MATCH($B$2, resultados!$A$1:$ZZ$1, 0))</f>
        <v/>
      </c>
      <c r="C360">
        <f>INDEX(resultados!$A$2:$ZZ$924, 354, MATCH($B$3, resultados!$A$1:$ZZ$1, 0))</f>
        <v/>
      </c>
    </row>
    <row r="361">
      <c r="A361">
        <f>INDEX(resultados!$A$2:$ZZ$924, 355, MATCH($B$1, resultados!$A$1:$ZZ$1, 0))</f>
        <v/>
      </c>
      <c r="B361">
        <f>INDEX(resultados!$A$2:$ZZ$924, 355, MATCH($B$2, resultados!$A$1:$ZZ$1, 0))</f>
        <v/>
      </c>
      <c r="C361">
        <f>INDEX(resultados!$A$2:$ZZ$924, 355, MATCH($B$3, resultados!$A$1:$ZZ$1, 0))</f>
        <v/>
      </c>
    </row>
    <row r="362">
      <c r="A362">
        <f>INDEX(resultados!$A$2:$ZZ$924, 356, MATCH($B$1, resultados!$A$1:$ZZ$1, 0))</f>
        <v/>
      </c>
      <c r="B362">
        <f>INDEX(resultados!$A$2:$ZZ$924, 356, MATCH($B$2, resultados!$A$1:$ZZ$1, 0))</f>
        <v/>
      </c>
      <c r="C362">
        <f>INDEX(resultados!$A$2:$ZZ$924, 356, MATCH($B$3, resultados!$A$1:$ZZ$1, 0))</f>
        <v/>
      </c>
    </row>
    <row r="363">
      <c r="A363">
        <f>INDEX(resultados!$A$2:$ZZ$924, 357, MATCH($B$1, resultados!$A$1:$ZZ$1, 0))</f>
        <v/>
      </c>
      <c r="B363">
        <f>INDEX(resultados!$A$2:$ZZ$924, 357, MATCH($B$2, resultados!$A$1:$ZZ$1, 0))</f>
        <v/>
      </c>
      <c r="C363">
        <f>INDEX(resultados!$A$2:$ZZ$924, 357, MATCH($B$3, resultados!$A$1:$ZZ$1, 0))</f>
        <v/>
      </c>
    </row>
    <row r="364">
      <c r="A364">
        <f>INDEX(resultados!$A$2:$ZZ$924, 358, MATCH($B$1, resultados!$A$1:$ZZ$1, 0))</f>
        <v/>
      </c>
      <c r="B364">
        <f>INDEX(resultados!$A$2:$ZZ$924, 358, MATCH($B$2, resultados!$A$1:$ZZ$1, 0))</f>
        <v/>
      </c>
      <c r="C364">
        <f>INDEX(resultados!$A$2:$ZZ$924, 358, MATCH($B$3, resultados!$A$1:$ZZ$1, 0))</f>
        <v/>
      </c>
    </row>
    <row r="365">
      <c r="A365">
        <f>INDEX(resultados!$A$2:$ZZ$924, 359, MATCH($B$1, resultados!$A$1:$ZZ$1, 0))</f>
        <v/>
      </c>
      <c r="B365">
        <f>INDEX(resultados!$A$2:$ZZ$924, 359, MATCH($B$2, resultados!$A$1:$ZZ$1, 0))</f>
        <v/>
      </c>
      <c r="C365">
        <f>INDEX(resultados!$A$2:$ZZ$924, 359, MATCH($B$3, resultados!$A$1:$ZZ$1, 0))</f>
        <v/>
      </c>
    </row>
    <row r="366">
      <c r="A366">
        <f>INDEX(resultados!$A$2:$ZZ$924, 360, MATCH($B$1, resultados!$A$1:$ZZ$1, 0))</f>
        <v/>
      </c>
      <c r="B366">
        <f>INDEX(resultados!$A$2:$ZZ$924, 360, MATCH($B$2, resultados!$A$1:$ZZ$1, 0))</f>
        <v/>
      </c>
      <c r="C366">
        <f>INDEX(resultados!$A$2:$ZZ$924, 360, MATCH($B$3, resultados!$A$1:$ZZ$1, 0))</f>
        <v/>
      </c>
    </row>
    <row r="367">
      <c r="A367">
        <f>INDEX(resultados!$A$2:$ZZ$924, 361, MATCH($B$1, resultados!$A$1:$ZZ$1, 0))</f>
        <v/>
      </c>
      <c r="B367">
        <f>INDEX(resultados!$A$2:$ZZ$924, 361, MATCH($B$2, resultados!$A$1:$ZZ$1, 0))</f>
        <v/>
      </c>
      <c r="C367">
        <f>INDEX(resultados!$A$2:$ZZ$924, 361, MATCH($B$3, resultados!$A$1:$ZZ$1, 0))</f>
        <v/>
      </c>
    </row>
    <row r="368">
      <c r="A368">
        <f>INDEX(resultados!$A$2:$ZZ$924, 362, MATCH($B$1, resultados!$A$1:$ZZ$1, 0))</f>
        <v/>
      </c>
      <c r="B368">
        <f>INDEX(resultados!$A$2:$ZZ$924, 362, MATCH($B$2, resultados!$A$1:$ZZ$1, 0))</f>
        <v/>
      </c>
      <c r="C368">
        <f>INDEX(resultados!$A$2:$ZZ$924, 362, MATCH($B$3, resultados!$A$1:$ZZ$1, 0))</f>
        <v/>
      </c>
    </row>
    <row r="369">
      <c r="A369">
        <f>INDEX(resultados!$A$2:$ZZ$924, 363, MATCH($B$1, resultados!$A$1:$ZZ$1, 0))</f>
        <v/>
      </c>
      <c r="B369">
        <f>INDEX(resultados!$A$2:$ZZ$924, 363, MATCH($B$2, resultados!$A$1:$ZZ$1, 0))</f>
        <v/>
      </c>
      <c r="C369">
        <f>INDEX(resultados!$A$2:$ZZ$924, 363, MATCH($B$3, resultados!$A$1:$ZZ$1, 0))</f>
        <v/>
      </c>
    </row>
    <row r="370">
      <c r="A370">
        <f>INDEX(resultados!$A$2:$ZZ$924, 364, MATCH($B$1, resultados!$A$1:$ZZ$1, 0))</f>
        <v/>
      </c>
      <c r="B370">
        <f>INDEX(resultados!$A$2:$ZZ$924, 364, MATCH($B$2, resultados!$A$1:$ZZ$1, 0))</f>
        <v/>
      </c>
      <c r="C370">
        <f>INDEX(resultados!$A$2:$ZZ$924, 364, MATCH($B$3, resultados!$A$1:$ZZ$1, 0))</f>
        <v/>
      </c>
    </row>
    <row r="371">
      <c r="A371">
        <f>INDEX(resultados!$A$2:$ZZ$924, 365, MATCH($B$1, resultados!$A$1:$ZZ$1, 0))</f>
        <v/>
      </c>
      <c r="B371">
        <f>INDEX(resultados!$A$2:$ZZ$924, 365, MATCH($B$2, resultados!$A$1:$ZZ$1, 0))</f>
        <v/>
      </c>
      <c r="C371">
        <f>INDEX(resultados!$A$2:$ZZ$924, 365, MATCH($B$3, resultados!$A$1:$ZZ$1, 0))</f>
        <v/>
      </c>
    </row>
    <row r="372">
      <c r="A372">
        <f>INDEX(resultados!$A$2:$ZZ$924, 366, MATCH($B$1, resultados!$A$1:$ZZ$1, 0))</f>
        <v/>
      </c>
      <c r="B372">
        <f>INDEX(resultados!$A$2:$ZZ$924, 366, MATCH($B$2, resultados!$A$1:$ZZ$1, 0))</f>
        <v/>
      </c>
      <c r="C372">
        <f>INDEX(resultados!$A$2:$ZZ$924, 366, MATCH($B$3, resultados!$A$1:$ZZ$1, 0))</f>
        <v/>
      </c>
    </row>
    <row r="373">
      <c r="A373">
        <f>INDEX(resultados!$A$2:$ZZ$924, 367, MATCH($B$1, resultados!$A$1:$ZZ$1, 0))</f>
        <v/>
      </c>
      <c r="B373">
        <f>INDEX(resultados!$A$2:$ZZ$924, 367, MATCH($B$2, resultados!$A$1:$ZZ$1, 0))</f>
        <v/>
      </c>
      <c r="C373">
        <f>INDEX(resultados!$A$2:$ZZ$924, 367, MATCH($B$3, resultados!$A$1:$ZZ$1, 0))</f>
        <v/>
      </c>
    </row>
    <row r="374">
      <c r="A374">
        <f>INDEX(resultados!$A$2:$ZZ$924, 368, MATCH($B$1, resultados!$A$1:$ZZ$1, 0))</f>
        <v/>
      </c>
      <c r="B374">
        <f>INDEX(resultados!$A$2:$ZZ$924, 368, MATCH($B$2, resultados!$A$1:$ZZ$1, 0))</f>
        <v/>
      </c>
      <c r="C374">
        <f>INDEX(resultados!$A$2:$ZZ$924, 368, MATCH($B$3, resultados!$A$1:$ZZ$1, 0))</f>
        <v/>
      </c>
    </row>
    <row r="375">
      <c r="A375">
        <f>INDEX(resultados!$A$2:$ZZ$924, 369, MATCH($B$1, resultados!$A$1:$ZZ$1, 0))</f>
        <v/>
      </c>
      <c r="B375">
        <f>INDEX(resultados!$A$2:$ZZ$924, 369, MATCH($B$2, resultados!$A$1:$ZZ$1, 0))</f>
        <v/>
      </c>
      <c r="C375">
        <f>INDEX(resultados!$A$2:$ZZ$924, 369, MATCH($B$3, resultados!$A$1:$ZZ$1, 0))</f>
        <v/>
      </c>
    </row>
    <row r="376">
      <c r="A376">
        <f>INDEX(resultados!$A$2:$ZZ$924, 370, MATCH($B$1, resultados!$A$1:$ZZ$1, 0))</f>
        <v/>
      </c>
      <c r="B376">
        <f>INDEX(resultados!$A$2:$ZZ$924, 370, MATCH($B$2, resultados!$A$1:$ZZ$1, 0))</f>
        <v/>
      </c>
      <c r="C376">
        <f>INDEX(resultados!$A$2:$ZZ$924, 370, MATCH($B$3, resultados!$A$1:$ZZ$1, 0))</f>
        <v/>
      </c>
    </row>
    <row r="377">
      <c r="A377">
        <f>INDEX(resultados!$A$2:$ZZ$924, 371, MATCH($B$1, resultados!$A$1:$ZZ$1, 0))</f>
        <v/>
      </c>
      <c r="B377">
        <f>INDEX(resultados!$A$2:$ZZ$924, 371, MATCH($B$2, resultados!$A$1:$ZZ$1, 0))</f>
        <v/>
      </c>
      <c r="C377">
        <f>INDEX(resultados!$A$2:$ZZ$924, 371, MATCH($B$3, resultados!$A$1:$ZZ$1, 0))</f>
        <v/>
      </c>
    </row>
    <row r="378">
      <c r="A378">
        <f>INDEX(resultados!$A$2:$ZZ$924, 372, MATCH($B$1, resultados!$A$1:$ZZ$1, 0))</f>
        <v/>
      </c>
      <c r="B378">
        <f>INDEX(resultados!$A$2:$ZZ$924, 372, MATCH($B$2, resultados!$A$1:$ZZ$1, 0))</f>
        <v/>
      </c>
      <c r="C378">
        <f>INDEX(resultados!$A$2:$ZZ$924, 372, MATCH($B$3, resultados!$A$1:$ZZ$1, 0))</f>
        <v/>
      </c>
    </row>
    <row r="379">
      <c r="A379">
        <f>INDEX(resultados!$A$2:$ZZ$924, 373, MATCH($B$1, resultados!$A$1:$ZZ$1, 0))</f>
        <v/>
      </c>
      <c r="B379">
        <f>INDEX(resultados!$A$2:$ZZ$924, 373, MATCH($B$2, resultados!$A$1:$ZZ$1, 0))</f>
        <v/>
      </c>
      <c r="C379">
        <f>INDEX(resultados!$A$2:$ZZ$924, 373, MATCH($B$3, resultados!$A$1:$ZZ$1, 0))</f>
        <v/>
      </c>
    </row>
    <row r="380">
      <c r="A380">
        <f>INDEX(resultados!$A$2:$ZZ$924, 374, MATCH($B$1, resultados!$A$1:$ZZ$1, 0))</f>
        <v/>
      </c>
      <c r="B380">
        <f>INDEX(resultados!$A$2:$ZZ$924, 374, MATCH($B$2, resultados!$A$1:$ZZ$1, 0))</f>
        <v/>
      </c>
      <c r="C380">
        <f>INDEX(resultados!$A$2:$ZZ$924, 374, MATCH($B$3, resultados!$A$1:$ZZ$1, 0))</f>
        <v/>
      </c>
    </row>
    <row r="381">
      <c r="A381">
        <f>INDEX(resultados!$A$2:$ZZ$924, 375, MATCH($B$1, resultados!$A$1:$ZZ$1, 0))</f>
        <v/>
      </c>
      <c r="B381">
        <f>INDEX(resultados!$A$2:$ZZ$924, 375, MATCH($B$2, resultados!$A$1:$ZZ$1, 0))</f>
        <v/>
      </c>
      <c r="C381">
        <f>INDEX(resultados!$A$2:$ZZ$924, 375, MATCH($B$3, resultados!$A$1:$ZZ$1, 0))</f>
        <v/>
      </c>
    </row>
    <row r="382">
      <c r="A382">
        <f>INDEX(resultados!$A$2:$ZZ$924, 376, MATCH($B$1, resultados!$A$1:$ZZ$1, 0))</f>
        <v/>
      </c>
      <c r="B382">
        <f>INDEX(resultados!$A$2:$ZZ$924, 376, MATCH($B$2, resultados!$A$1:$ZZ$1, 0))</f>
        <v/>
      </c>
      <c r="C382">
        <f>INDEX(resultados!$A$2:$ZZ$924, 376, MATCH($B$3, resultados!$A$1:$ZZ$1, 0))</f>
        <v/>
      </c>
    </row>
    <row r="383">
      <c r="A383">
        <f>INDEX(resultados!$A$2:$ZZ$924, 377, MATCH($B$1, resultados!$A$1:$ZZ$1, 0))</f>
        <v/>
      </c>
      <c r="B383">
        <f>INDEX(resultados!$A$2:$ZZ$924, 377, MATCH($B$2, resultados!$A$1:$ZZ$1, 0))</f>
        <v/>
      </c>
      <c r="C383">
        <f>INDEX(resultados!$A$2:$ZZ$924, 377, MATCH($B$3, resultados!$A$1:$ZZ$1, 0))</f>
        <v/>
      </c>
    </row>
    <row r="384">
      <c r="A384">
        <f>INDEX(resultados!$A$2:$ZZ$924, 378, MATCH($B$1, resultados!$A$1:$ZZ$1, 0))</f>
        <v/>
      </c>
      <c r="B384">
        <f>INDEX(resultados!$A$2:$ZZ$924, 378, MATCH($B$2, resultados!$A$1:$ZZ$1, 0))</f>
        <v/>
      </c>
      <c r="C384">
        <f>INDEX(resultados!$A$2:$ZZ$924, 378, MATCH($B$3, resultados!$A$1:$ZZ$1, 0))</f>
        <v/>
      </c>
    </row>
    <row r="385">
      <c r="A385">
        <f>INDEX(resultados!$A$2:$ZZ$924, 379, MATCH($B$1, resultados!$A$1:$ZZ$1, 0))</f>
        <v/>
      </c>
      <c r="B385">
        <f>INDEX(resultados!$A$2:$ZZ$924, 379, MATCH($B$2, resultados!$A$1:$ZZ$1, 0))</f>
        <v/>
      </c>
      <c r="C385">
        <f>INDEX(resultados!$A$2:$ZZ$924, 379, MATCH($B$3, resultados!$A$1:$ZZ$1, 0))</f>
        <v/>
      </c>
    </row>
    <row r="386">
      <c r="A386">
        <f>INDEX(resultados!$A$2:$ZZ$924, 380, MATCH($B$1, resultados!$A$1:$ZZ$1, 0))</f>
        <v/>
      </c>
      <c r="B386">
        <f>INDEX(resultados!$A$2:$ZZ$924, 380, MATCH($B$2, resultados!$A$1:$ZZ$1, 0))</f>
        <v/>
      </c>
      <c r="C386">
        <f>INDEX(resultados!$A$2:$ZZ$924, 380, MATCH($B$3, resultados!$A$1:$ZZ$1, 0))</f>
        <v/>
      </c>
    </row>
    <row r="387">
      <c r="A387">
        <f>INDEX(resultados!$A$2:$ZZ$924, 381, MATCH($B$1, resultados!$A$1:$ZZ$1, 0))</f>
        <v/>
      </c>
      <c r="B387">
        <f>INDEX(resultados!$A$2:$ZZ$924, 381, MATCH($B$2, resultados!$A$1:$ZZ$1, 0))</f>
        <v/>
      </c>
      <c r="C387">
        <f>INDEX(resultados!$A$2:$ZZ$924, 381, MATCH($B$3, resultados!$A$1:$ZZ$1, 0))</f>
        <v/>
      </c>
    </row>
    <row r="388">
      <c r="A388">
        <f>INDEX(resultados!$A$2:$ZZ$924, 382, MATCH($B$1, resultados!$A$1:$ZZ$1, 0))</f>
        <v/>
      </c>
      <c r="B388">
        <f>INDEX(resultados!$A$2:$ZZ$924, 382, MATCH($B$2, resultados!$A$1:$ZZ$1, 0))</f>
        <v/>
      </c>
      <c r="C388">
        <f>INDEX(resultados!$A$2:$ZZ$924, 382, MATCH($B$3, resultados!$A$1:$ZZ$1, 0))</f>
        <v/>
      </c>
    </row>
    <row r="389">
      <c r="A389">
        <f>INDEX(resultados!$A$2:$ZZ$924, 383, MATCH($B$1, resultados!$A$1:$ZZ$1, 0))</f>
        <v/>
      </c>
      <c r="B389">
        <f>INDEX(resultados!$A$2:$ZZ$924, 383, MATCH($B$2, resultados!$A$1:$ZZ$1, 0))</f>
        <v/>
      </c>
      <c r="C389">
        <f>INDEX(resultados!$A$2:$ZZ$924, 383, MATCH($B$3, resultados!$A$1:$ZZ$1, 0))</f>
        <v/>
      </c>
    </row>
    <row r="390">
      <c r="A390">
        <f>INDEX(resultados!$A$2:$ZZ$924, 384, MATCH($B$1, resultados!$A$1:$ZZ$1, 0))</f>
        <v/>
      </c>
      <c r="B390">
        <f>INDEX(resultados!$A$2:$ZZ$924, 384, MATCH($B$2, resultados!$A$1:$ZZ$1, 0))</f>
        <v/>
      </c>
      <c r="C390">
        <f>INDEX(resultados!$A$2:$ZZ$924, 384, MATCH($B$3, resultados!$A$1:$ZZ$1, 0))</f>
        <v/>
      </c>
    </row>
    <row r="391">
      <c r="A391">
        <f>INDEX(resultados!$A$2:$ZZ$924, 385, MATCH($B$1, resultados!$A$1:$ZZ$1, 0))</f>
        <v/>
      </c>
      <c r="B391">
        <f>INDEX(resultados!$A$2:$ZZ$924, 385, MATCH($B$2, resultados!$A$1:$ZZ$1, 0))</f>
        <v/>
      </c>
      <c r="C391">
        <f>INDEX(resultados!$A$2:$ZZ$924, 385, MATCH($B$3, resultados!$A$1:$ZZ$1, 0))</f>
        <v/>
      </c>
    </row>
    <row r="392">
      <c r="A392">
        <f>INDEX(resultados!$A$2:$ZZ$924, 386, MATCH($B$1, resultados!$A$1:$ZZ$1, 0))</f>
        <v/>
      </c>
      <c r="B392">
        <f>INDEX(resultados!$A$2:$ZZ$924, 386, MATCH($B$2, resultados!$A$1:$ZZ$1, 0))</f>
        <v/>
      </c>
      <c r="C392">
        <f>INDEX(resultados!$A$2:$ZZ$924, 386, MATCH($B$3, resultados!$A$1:$ZZ$1, 0))</f>
        <v/>
      </c>
    </row>
    <row r="393">
      <c r="A393">
        <f>INDEX(resultados!$A$2:$ZZ$924, 387, MATCH($B$1, resultados!$A$1:$ZZ$1, 0))</f>
        <v/>
      </c>
      <c r="B393">
        <f>INDEX(resultados!$A$2:$ZZ$924, 387, MATCH($B$2, resultados!$A$1:$ZZ$1, 0))</f>
        <v/>
      </c>
      <c r="C393">
        <f>INDEX(resultados!$A$2:$ZZ$924, 387, MATCH($B$3, resultados!$A$1:$ZZ$1, 0))</f>
        <v/>
      </c>
    </row>
    <row r="394">
      <c r="A394">
        <f>INDEX(resultados!$A$2:$ZZ$924, 388, MATCH($B$1, resultados!$A$1:$ZZ$1, 0))</f>
        <v/>
      </c>
      <c r="B394">
        <f>INDEX(resultados!$A$2:$ZZ$924, 388, MATCH($B$2, resultados!$A$1:$ZZ$1, 0))</f>
        <v/>
      </c>
      <c r="C394">
        <f>INDEX(resultados!$A$2:$ZZ$924, 388, MATCH($B$3, resultados!$A$1:$ZZ$1, 0))</f>
        <v/>
      </c>
    </row>
    <row r="395">
      <c r="A395">
        <f>INDEX(resultados!$A$2:$ZZ$924, 389, MATCH($B$1, resultados!$A$1:$ZZ$1, 0))</f>
        <v/>
      </c>
      <c r="B395">
        <f>INDEX(resultados!$A$2:$ZZ$924, 389, MATCH($B$2, resultados!$A$1:$ZZ$1, 0))</f>
        <v/>
      </c>
      <c r="C395">
        <f>INDEX(resultados!$A$2:$ZZ$924, 389, MATCH($B$3, resultados!$A$1:$ZZ$1, 0))</f>
        <v/>
      </c>
    </row>
    <row r="396">
      <c r="A396">
        <f>INDEX(resultados!$A$2:$ZZ$924, 390, MATCH($B$1, resultados!$A$1:$ZZ$1, 0))</f>
        <v/>
      </c>
      <c r="B396">
        <f>INDEX(resultados!$A$2:$ZZ$924, 390, MATCH($B$2, resultados!$A$1:$ZZ$1, 0))</f>
        <v/>
      </c>
      <c r="C396">
        <f>INDEX(resultados!$A$2:$ZZ$924, 390, MATCH($B$3, resultados!$A$1:$ZZ$1, 0))</f>
        <v/>
      </c>
    </row>
    <row r="397">
      <c r="A397">
        <f>INDEX(resultados!$A$2:$ZZ$924, 391, MATCH($B$1, resultados!$A$1:$ZZ$1, 0))</f>
        <v/>
      </c>
      <c r="B397">
        <f>INDEX(resultados!$A$2:$ZZ$924, 391, MATCH($B$2, resultados!$A$1:$ZZ$1, 0))</f>
        <v/>
      </c>
      <c r="C397">
        <f>INDEX(resultados!$A$2:$ZZ$924, 391, MATCH($B$3, resultados!$A$1:$ZZ$1, 0))</f>
        <v/>
      </c>
    </row>
    <row r="398">
      <c r="A398">
        <f>INDEX(resultados!$A$2:$ZZ$924, 392, MATCH($B$1, resultados!$A$1:$ZZ$1, 0))</f>
        <v/>
      </c>
      <c r="B398">
        <f>INDEX(resultados!$A$2:$ZZ$924, 392, MATCH($B$2, resultados!$A$1:$ZZ$1, 0))</f>
        <v/>
      </c>
      <c r="C398">
        <f>INDEX(resultados!$A$2:$ZZ$924, 392, MATCH($B$3, resultados!$A$1:$ZZ$1, 0))</f>
        <v/>
      </c>
    </row>
    <row r="399">
      <c r="A399">
        <f>INDEX(resultados!$A$2:$ZZ$924, 393, MATCH($B$1, resultados!$A$1:$ZZ$1, 0))</f>
        <v/>
      </c>
      <c r="B399">
        <f>INDEX(resultados!$A$2:$ZZ$924, 393, MATCH($B$2, resultados!$A$1:$ZZ$1, 0))</f>
        <v/>
      </c>
      <c r="C399">
        <f>INDEX(resultados!$A$2:$ZZ$924, 393, MATCH($B$3, resultados!$A$1:$ZZ$1, 0))</f>
        <v/>
      </c>
    </row>
    <row r="400">
      <c r="A400">
        <f>INDEX(resultados!$A$2:$ZZ$924, 394, MATCH($B$1, resultados!$A$1:$ZZ$1, 0))</f>
        <v/>
      </c>
      <c r="B400">
        <f>INDEX(resultados!$A$2:$ZZ$924, 394, MATCH($B$2, resultados!$A$1:$ZZ$1, 0))</f>
        <v/>
      </c>
      <c r="C400">
        <f>INDEX(resultados!$A$2:$ZZ$924, 394, MATCH($B$3, resultados!$A$1:$ZZ$1, 0))</f>
        <v/>
      </c>
    </row>
    <row r="401">
      <c r="A401">
        <f>INDEX(resultados!$A$2:$ZZ$924, 395, MATCH($B$1, resultados!$A$1:$ZZ$1, 0))</f>
        <v/>
      </c>
      <c r="B401">
        <f>INDEX(resultados!$A$2:$ZZ$924, 395, MATCH($B$2, resultados!$A$1:$ZZ$1, 0))</f>
        <v/>
      </c>
      <c r="C401">
        <f>INDEX(resultados!$A$2:$ZZ$924, 395, MATCH($B$3, resultados!$A$1:$ZZ$1, 0))</f>
        <v/>
      </c>
    </row>
    <row r="402">
      <c r="A402">
        <f>INDEX(resultados!$A$2:$ZZ$924, 396, MATCH($B$1, resultados!$A$1:$ZZ$1, 0))</f>
        <v/>
      </c>
      <c r="B402">
        <f>INDEX(resultados!$A$2:$ZZ$924, 396, MATCH($B$2, resultados!$A$1:$ZZ$1, 0))</f>
        <v/>
      </c>
      <c r="C402">
        <f>INDEX(resultados!$A$2:$ZZ$924, 396, MATCH($B$3, resultados!$A$1:$ZZ$1, 0))</f>
        <v/>
      </c>
    </row>
    <row r="403">
      <c r="A403">
        <f>INDEX(resultados!$A$2:$ZZ$924, 397, MATCH($B$1, resultados!$A$1:$ZZ$1, 0))</f>
        <v/>
      </c>
      <c r="B403">
        <f>INDEX(resultados!$A$2:$ZZ$924, 397, MATCH($B$2, resultados!$A$1:$ZZ$1, 0))</f>
        <v/>
      </c>
      <c r="C403">
        <f>INDEX(resultados!$A$2:$ZZ$924, 397, MATCH($B$3, resultados!$A$1:$ZZ$1, 0))</f>
        <v/>
      </c>
    </row>
    <row r="404">
      <c r="A404">
        <f>INDEX(resultados!$A$2:$ZZ$924, 398, MATCH($B$1, resultados!$A$1:$ZZ$1, 0))</f>
        <v/>
      </c>
      <c r="B404">
        <f>INDEX(resultados!$A$2:$ZZ$924, 398, MATCH($B$2, resultados!$A$1:$ZZ$1, 0))</f>
        <v/>
      </c>
      <c r="C404">
        <f>INDEX(resultados!$A$2:$ZZ$924, 398, MATCH($B$3, resultados!$A$1:$ZZ$1, 0))</f>
        <v/>
      </c>
    </row>
    <row r="405">
      <c r="A405">
        <f>INDEX(resultados!$A$2:$ZZ$924, 399, MATCH($B$1, resultados!$A$1:$ZZ$1, 0))</f>
        <v/>
      </c>
      <c r="B405">
        <f>INDEX(resultados!$A$2:$ZZ$924, 399, MATCH($B$2, resultados!$A$1:$ZZ$1, 0))</f>
        <v/>
      </c>
      <c r="C405">
        <f>INDEX(resultados!$A$2:$ZZ$924, 399, MATCH($B$3, resultados!$A$1:$ZZ$1, 0))</f>
        <v/>
      </c>
    </row>
    <row r="406">
      <c r="A406">
        <f>INDEX(resultados!$A$2:$ZZ$924, 400, MATCH($B$1, resultados!$A$1:$ZZ$1, 0))</f>
        <v/>
      </c>
      <c r="B406">
        <f>INDEX(resultados!$A$2:$ZZ$924, 400, MATCH($B$2, resultados!$A$1:$ZZ$1, 0))</f>
        <v/>
      </c>
      <c r="C406">
        <f>INDEX(resultados!$A$2:$ZZ$924, 400, MATCH($B$3, resultados!$A$1:$ZZ$1, 0))</f>
        <v/>
      </c>
    </row>
    <row r="407">
      <c r="A407">
        <f>INDEX(resultados!$A$2:$ZZ$924, 401, MATCH($B$1, resultados!$A$1:$ZZ$1, 0))</f>
        <v/>
      </c>
      <c r="B407">
        <f>INDEX(resultados!$A$2:$ZZ$924, 401, MATCH($B$2, resultados!$A$1:$ZZ$1, 0))</f>
        <v/>
      </c>
      <c r="C407">
        <f>INDEX(resultados!$A$2:$ZZ$924, 401, MATCH($B$3, resultados!$A$1:$ZZ$1, 0))</f>
        <v/>
      </c>
    </row>
    <row r="408">
      <c r="A408">
        <f>INDEX(resultados!$A$2:$ZZ$924, 402, MATCH($B$1, resultados!$A$1:$ZZ$1, 0))</f>
        <v/>
      </c>
      <c r="B408">
        <f>INDEX(resultados!$A$2:$ZZ$924, 402, MATCH($B$2, resultados!$A$1:$ZZ$1, 0))</f>
        <v/>
      </c>
      <c r="C408">
        <f>INDEX(resultados!$A$2:$ZZ$924, 402, MATCH($B$3, resultados!$A$1:$ZZ$1, 0))</f>
        <v/>
      </c>
    </row>
    <row r="409">
      <c r="A409">
        <f>INDEX(resultados!$A$2:$ZZ$924, 403, MATCH($B$1, resultados!$A$1:$ZZ$1, 0))</f>
        <v/>
      </c>
      <c r="B409">
        <f>INDEX(resultados!$A$2:$ZZ$924, 403, MATCH($B$2, resultados!$A$1:$ZZ$1, 0))</f>
        <v/>
      </c>
      <c r="C409">
        <f>INDEX(resultados!$A$2:$ZZ$924, 403, MATCH($B$3, resultados!$A$1:$ZZ$1, 0))</f>
        <v/>
      </c>
    </row>
    <row r="410">
      <c r="A410">
        <f>INDEX(resultados!$A$2:$ZZ$924, 404, MATCH($B$1, resultados!$A$1:$ZZ$1, 0))</f>
        <v/>
      </c>
      <c r="B410">
        <f>INDEX(resultados!$A$2:$ZZ$924, 404, MATCH($B$2, resultados!$A$1:$ZZ$1, 0))</f>
        <v/>
      </c>
      <c r="C410">
        <f>INDEX(resultados!$A$2:$ZZ$924, 404, MATCH($B$3, resultados!$A$1:$ZZ$1, 0))</f>
        <v/>
      </c>
    </row>
    <row r="411">
      <c r="A411">
        <f>INDEX(resultados!$A$2:$ZZ$924, 405, MATCH($B$1, resultados!$A$1:$ZZ$1, 0))</f>
        <v/>
      </c>
      <c r="B411">
        <f>INDEX(resultados!$A$2:$ZZ$924, 405, MATCH($B$2, resultados!$A$1:$ZZ$1, 0))</f>
        <v/>
      </c>
      <c r="C411">
        <f>INDEX(resultados!$A$2:$ZZ$924, 405, MATCH($B$3, resultados!$A$1:$ZZ$1, 0))</f>
        <v/>
      </c>
    </row>
    <row r="412">
      <c r="A412">
        <f>INDEX(resultados!$A$2:$ZZ$924, 406, MATCH($B$1, resultados!$A$1:$ZZ$1, 0))</f>
        <v/>
      </c>
      <c r="B412">
        <f>INDEX(resultados!$A$2:$ZZ$924, 406, MATCH($B$2, resultados!$A$1:$ZZ$1, 0))</f>
        <v/>
      </c>
      <c r="C412">
        <f>INDEX(resultados!$A$2:$ZZ$924, 406, MATCH($B$3, resultados!$A$1:$ZZ$1, 0))</f>
        <v/>
      </c>
    </row>
    <row r="413">
      <c r="A413">
        <f>INDEX(resultados!$A$2:$ZZ$924, 407, MATCH($B$1, resultados!$A$1:$ZZ$1, 0))</f>
        <v/>
      </c>
      <c r="B413">
        <f>INDEX(resultados!$A$2:$ZZ$924, 407, MATCH($B$2, resultados!$A$1:$ZZ$1, 0))</f>
        <v/>
      </c>
      <c r="C413">
        <f>INDEX(resultados!$A$2:$ZZ$924, 407, MATCH($B$3, resultados!$A$1:$ZZ$1, 0))</f>
        <v/>
      </c>
    </row>
    <row r="414">
      <c r="A414">
        <f>INDEX(resultados!$A$2:$ZZ$924, 408, MATCH($B$1, resultados!$A$1:$ZZ$1, 0))</f>
        <v/>
      </c>
      <c r="B414">
        <f>INDEX(resultados!$A$2:$ZZ$924, 408, MATCH($B$2, resultados!$A$1:$ZZ$1, 0))</f>
        <v/>
      </c>
      <c r="C414">
        <f>INDEX(resultados!$A$2:$ZZ$924, 408, MATCH($B$3, resultados!$A$1:$ZZ$1, 0))</f>
        <v/>
      </c>
    </row>
    <row r="415">
      <c r="A415">
        <f>INDEX(resultados!$A$2:$ZZ$924, 409, MATCH($B$1, resultados!$A$1:$ZZ$1, 0))</f>
        <v/>
      </c>
      <c r="B415">
        <f>INDEX(resultados!$A$2:$ZZ$924, 409, MATCH($B$2, resultados!$A$1:$ZZ$1, 0))</f>
        <v/>
      </c>
      <c r="C415">
        <f>INDEX(resultados!$A$2:$ZZ$924, 409, MATCH($B$3, resultados!$A$1:$ZZ$1, 0))</f>
        <v/>
      </c>
    </row>
    <row r="416">
      <c r="A416">
        <f>INDEX(resultados!$A$2:$ZZ$924, 410, MATCH($B$1, resultados!$A$1:$ZZ$1, 0))</f>
        <v/>
      </c>
      <c r="B416">
        <f>INDEX(resultados!$A$2:$ZZ$924, 410, MATCH($B$2, resultados!$A$1:$ZZ$1, 0))</f>
        <v/>
      </c>
      <c r="C416">
        <f>INDEX(resultados!$A$2:$ZZ$924, 410, MATCH($B$3, resultados!$A$1:$ZZ$1, 0))</f>
        <v/>
      </c>
    </row>
    <row r="417">
      <c r="A417">
        <f>INDEX(resultados!$A$2:$ZZ$924, 411, MATCH($B$1, resultados!$A$1:$ZZ$1, 0))</f>
        <v/>
      </c>
      <c r="B417">
        <f>INDEX(resultados!$A$2:$ZZ$924, 411, MATCH($B$2, resultados!$A$1:$ZZ$1, 0))</f>
        <v/>
      </c>
      <c r="C417">
        <f>INDEX(resultados!$A$2:$ZZ$924, 411, MATCH($B$3, resultados!$A$1:$ZZ$1, 0))</f>
        <v/>
      </c>
    </row>
    <row r="418">
      <c r="A418">
        <f>INDEX(resultados!$A$2:$ZZ$924, 412, MATCH($B$1, resultados!$A$1:$ZZ$1, 0))</f>
        <v/>
      </c>
      <c r="B418">
        <f>INDEX(resultados!$A$2:$ZZ$924, 412, MATCH($B$2, resultados!$A$1:$ZZ$1, 0))</f>
        <v/>
      </c>
      <c r="C418">
        <f>INDEX(resultados!$A$2:$ZZ$924, 412, MATCH($B$3, resultados!$A$1:$ZZ$1, 0))</f>
        <v/>
      </c>
    </row>
    <row r="419">
      <c r="A419">
        <f>INDEX(resultados!$A$2:$ZZ$924, 413, MATCH($B$1, resultados!$A$1:$ZZ$1, 0))</f>
        <v/>
      </c>
      <c r="B419">
        <f>INDEX(resultados!$A$2:$ZZ$924, 413, MATCH($B$2, resultados!$A$1:$ZZ$1, 0))</f>
        <v/>
      </c>
      <c r="C419">
        <f>INDEX(resultados!$A$2:$ZZ$924, 413, MATCH($B$3, resultados!$A$1:$ZZ$1, 0))</f>
        <v/>
      </c>
    </row>
    <row r="420">
      <c r="A420">
        <f>INDEX(resultados!$A$2:$ZZ$924, 414, MATCH($B$1, resultados!$A$1:$ZZ$1, 0))</f>
        <v/>
      </c>
      <c r="B420">
        <f>INDEX(resultados!$A$2:$ZZ$924, 414, MATCH($B$2, resultados!$A$1:$ZZ$1, 0))</f>
        <v/>
      </c>
      <c r="C420">
        <f>INDEX(resultados!$A$2:$ZZ$924, 414, MATCH($B$3, resultados!$A$1:$ZZ$1, 0))</f>
        <v/>
      </c>
    </row>
    <row r="421">
      <c r="A421">
        <f>INDEX(resultados!$A$2:$ZZ$924, 415, MATCH($B$1, resultados!$A$1:$ZZ$1, 0))</f>
        <v/>
      </c>
      <c r="B421">
        <f>INDEX(resultados!$A$2:$ZZ$924, 415, MATCH($B$2, resultados!$A$1:$ZZ$1, 0))</f>
        <v/>
      </c>
      <c r="C421">
        <f>INDEX(resultados!$A$2:$ZZ$924, 415, MATCH($B$3, resultados!$A$1:$ZZ$1, 0))</f>
        <v/>
      </c>
    </row>
    <row r="422">
      <c r="A422">
        <f>INDEX(resultados!$A$2:$ZZ$924, 416, MATCH($B$1, resultados!$A$1:$ZZ$1, 0))</f>
        <v/>
      </c>
      <c r="B422">
        <f>INDEX(resultados!$A$2:$ZZ$924, 416, MATCH($B$2, resultados!$A$1:$ZZ$1, 0))</f>
        <v/>
      </c>
      <c r="C422">
        <f>INDEX(resultados!$A$2:$ZZ$924, 416, MATCH($B$3, resultados!$A$1:$ZZ$1, 0))</f>
        <v/>
      </c>
    </row>
    <row r="423">
      <c r="A423">
        <f>INDEX(resultados!$A$2:$ZZ$924, 417, MATCH($B$1, resultados!$A$1:$ZZ$1, 0))</f>
        <v/>
      </c>
      <c r="B423">
        <f>INDEX(resultados!$A$2:$ZZ$924, 417, MATCH($B$2, resultados!$A$1:$ZZ$1, 0))</f>
        <v/>
      </c>
      <c r="C423">
        <f>INDEX(resultados!$A$2:$ZZ$924, 417, MATCH($B$3, resultados!$A$1:$ZZ$1, 0))</f>
        <v/>
      </c>
    </row>
    <row r="424">
      <c r="A424">
        <f>INDEX(resultados!$A$2:$ZZ$924, 418, MATCH($B$1, resultados!$A$1:$ZZ$1, 0))</f>
        <v/>
      </c>
      <c r="B424">
        <f>INDEX(resultados!$A$2:$ZZ$924, 418, MATCH($B$2, resultados!$A$1:$ZZ$1, 0))</f>
        <v/>
      </c>
      <c r="C424">
        <f>INDEX(resultados!$A$2:$ZZ$924, 418, MATCH($B$3, resultados!$A$1:$ZZ$1, 0))</f>
        <v/>
      </c>
    </row>
    <row r="425">
      <c r="A425">
        <f>INDEX(resultados!$A$2:$ZZ$924, 419, MATCH($B$1, resultados!$A$1:$ZZ$1, 0))</f>
        <v/>
      </c>
      <c r="B425">
        <f>INDEX(resultados!$A$2:$ZZ$924, 419, MATCH($B$2, resultados!$A$1:$ZZ$1, 0))</f>
        <v/>
      </c>
      <c r="C425">
        <f>INDEX(resultados!$A$2:$ZZ$924, 419, MATCH($B$3, resultados!$A$1:$ZZ$1, 0))</f>
        <v/>
      </c>
    </row>
    <row r="426">
      <c r="A426">
        <f>INDEX(resultados!$A$2:$ZZ$924, 420, MATCH($B$1, resultados!$A$1:$ZZ$1, 0))</f>
        <v/>
      </c>
      <c r="B426">
        <f>INDEX(resultados!$A$2:$ZZ$924, 420, MATCH($B$2, resultados!$A$1:$ZZ$1, 0))</f>
        <v/>
      </c>
      <c r="C426">
        <f>INDEX(resultados!$A$2:$ZZ$924, 420, MATCH($B$3, resultados!$A$1:$ZZ$1, 0))</f>
        <v/>
      </c>
    </row>
    <row r="427">
      <c r="A427">
        <f>INDEX(resultados!$A$2:$ZZ$924, 421, MATCH($B$1, resultados!$A$1:$ZZ$1, 0))</f>
        <v/>
      </c>
      <c r="B427">
        <f>INDEX(resultados!$A$2:$ZZ$924, 421, MATCH($B$2, resultados!$A$1:$ZZ$1, 0))</f>
        <v/>
      </c>
      <c r="C427">
        <f>INDEX(resultados!$A$2:$ZZ$924, 421, MATCH($B$3, resultados!$A$1:$ZZ$1, 0))</f>
        <v/>
      </c>
    </row>
    <row r="428">
      <c r="A428">
        <f>INDEX(resultados!$A$2:$ZZ$924, 422, MATCH($B$1, resultados!$A$1:$ZZ$1, 0))</f>
        <v/>
      </c>
      <c r="B428">
        <f>INDEX(resultados!$A$2:$ZZ$924, 422, MATCH($B$2, resultados!$A$1:$ZZ$1, 0))</f>
        <v/>
      </c>
      <c r="C428">
        <f>INDEX(resultados!$A$2:$ZZ$924, 422, MATCH($B$3, resultados!$A$1:$ZZ$1, 0))</f>
        <v/>
      </c>
    </row>
    <row r="429">
      <c r="A429">
        <f>INDEX(resultados!$A$2:$ZZ$924, 423, MATCH($B$1, resultados!$A$1:$ZZ$1, 0))</f>
        <v/>
      </c>
      <c r="B429">
        <f>INDEX(resultados!$A$2:$ZZ$924, 423, MATCH($B$2, resultados!$A$1:$ZZ$1, 0))</f>
        <v/>
      </c>
      <c r="C429">
        <f>INDEX(resultados!$A$2:$ZZ$924, 423, MATCH($B$3, resultados!$A$1:$ZZ$1, 0))</f>
        <v/>
      </c>
    </row>
    <row r="430">
      <c r="A430">
        <f>INDEX(resultados!$A$2:$ZZ$924, 424, MATCH($B$1, resultados!$A$1:$ZZ$1, 0))</f>
        <v/>
      </c>
      <c r="B430">
        <f>INDEX(resultados!$A$2:$ZZ$924, 424, MATCH($B$2, resultados!$A$1:$ZZ$1, 0))</f>
        <v/>
      </c>
      <c r="C430">
        <f>INDEX(resultados!$A$2:$ZZ$924, 424, MATCH($B$3, resultados!$A$1:$ZZ$1, 0))</f>
        <v/>
      </c>
    </row>
    <row r="431">
      <c r="A431">
        <f>INDEX(resultados!$A$2:$ZZ$924, 425, MATCH($B$1, resultados!$A$1:$ZZ$1, 0))</f>
        <v/>
      </c>
      <c r="B431">
        <f>INDEX(resultados!$A$2:$ZZ$924, 425, MATCH($B$2, resultados!$A$1:$ZZ$1, 0))</f>
        <v/>
      </c>
      <c r="C431">
        <f>INDEX(resultados!$A$2:$ZZ$924, 425, MATCH($B$3, resultados!$A$1:$ZZ$1, 0))</f>
        <v/>
      </c>
    </row>
    <row r="432">
      <c r="A432">
        <f>INDEX(resultados!$A$2:$ZZ$924, 426, MATCH($B$1, resultados!$A$1:$ZZ$1, 0))</f>
        <v/>
      </c>
      <c r="B432">
        <f>INDEX(resultados!$A$2:$ZZ$924, 426, MATCH($B$2, resultados!$A$1:$ZZ$1, 0))</f>
        <v/>
      </c>
      <c r="C432">
        <f>INDEX(resultados!$A$2:$ZZ$924, 426, MATCH($B$3, resultados!$A$1:$ZZ$1, 0))</f>
        <v/>
      </c>
    </row>
    <row r="433">
      <c r="A433">
        <f>INDEX(resultados!$A$2:$ZZ$924, 427, MATCH($B$1, resultados!$A$1:$ZZ$1, 0))</f>
        <v/>
      </c>
      <c r="B433">
        <f>INDEX(resultados!$A$2:$ZZ$924, 427, MATCH($B$2, resultados!$A$1:$ZZ$1, 0))</f>
        <v/>
      </c>
      <c r="C433">
        <f>INDEX(resultados!$A$2:$ZZ$924, 427, MATCH($B$3, resultados!$A$1:$ZZ$1, 0))</f>
        <v/>
      </c>
    </row>
    <row r="434">
      <c r="A434">
        <f>INDEX(resultados!$A$2:$ZZ$924, 428, MATCH($B$1, resultados!$A$1:$ZZ$1, 0))</f>
        <v/>
      </c>
      <c r="B434">
        <f>INDEX(resultados!$A$2:$ZZ$924, 428, MATCH($B$2, resultados!$A$1:$ZZ$1, 0))</f>
        <v/>
      </c>
      <c r="C434">
        <f>INDEX(resultados!$A$2:$ZZ$924, 428, MATCH($B$3, resultados!$A$1:$ZZ$1, 0))</f>
        <v/>
      </c>
    </row>
    <row r="435">
      <c r="A435">
        <f>INDEX(resultados!$A$2:$ZZ$924, 429, MATCH($B$1, resultados!$A$1:$ZZ$1, 0))</f>
        <v/>
      </c>
      <c r="B435">
        <f>INDEX(resultados!$A$2:$ZZ$924, 429, MATCH($B$2, resultados!$A$1:$ZZ$1, 0))</f>
        <v/>
      </c>
      <c r="C435">
        <f>INDEX(resultados!$A$2:$ZZ$924, 429, MATCH($B$3, resultados!$A$1:$ZZ$1, 0))</f>
        <v/>
      </c>
    </row>
    <row r="436">
      <c r="A436">
        <f>INDEX(resultados!$A$2:$ZZ$924, 430, MATCH($B$1, resultados!$A$1:$ZZ$1, 0))</f>
        <v/>
      </c>
      <c r="B436">
        <f>INDEX(resultados!$A$2:$ZZ$924, 430, MATCH($B$2, resultados!$A$1:$ZZ$1, 0))</f>
        <v/>
      </c>
      <c r="C436">
        <f>INDEX(resultados!$A$2:$ZZ$924, 430, MATCH($B$3, resultados!$A$1:$ZZ$1, 0))</f>
        <v/>
      </c>
    </row>
    <row r="437">
      <c r="A437">
        <f>INDEX(resultados!$A$2:$ZZ$924, 431, MATCH($B$1, resultados!$A$1:$ZZ$1, 0))</f>
        <v/>
      </c>
      <c r="B437">
        <f>INDEX(resultados!$A$2:$ZZ$924, 431, MATCH($B$2, resultados!$A$1:$ZZ$1, 0))</f>
        <v/>
      </c>
      <c r="C437">
        <f>INDEX(resultados!$A$2:$ZZ$924, 431, MATCH($B$3, resultados!$A$1:$ZZ$1, 0))</f>
        <v/>
      </c>
    </row>
    <row r="438">
      <c r="A438">
        <f>INDEX(resultados!$A$2:$ZZ$924, 432, MATCH($B$1, resultados!$A$1:$ZZ$1, 0))</f>
        <v/>
      </c>
      <c r="B438">
        <f>INDEX(resultados!$A$2:$ZZ$924, 432, MATCH($B$2, resultados!$A$1:$ZZ$1, 0))</f>
        <v/>
      </c>
      <c r="C438">
        <f>INDEX(resultados!$A$2:$ZZ$924, 432, MATCH($B$3, resultados!$A$1:$ZZ$1, 0))</f>
        <v/>
      </c>
    </row>
    <row r="439">
      <c r="A439">
        <f>INDEX(resultados!$A$2:$ZZ$924, 433, MATCH($B$1, resultados!$A$1:$ZZ$1, 0))</f>
        <v/>
      </c>
      <c r="B439">
        <f>INDEX(resultados!$A$2:$ZZ$924, 433, MATCH($B$2, resultados!$A$1:$ZZ$1, 0))</f>
        <v/>
      </c>
      <c r="C439">
        <f>INDEX(resultados!$A$2:$ZZ$924, 433, MATCH($B$3, resultados!$A$1:$ZZ$1, 0))</f>
        <v/>
      </c>
    </row>
    <row r="440">
      <c r="A440">
        <f>INDEX(resultados!$A$2:$ZZ$924, 434, MATCH($B$1, resultados!$A$1:$ZZ$1, 0))</f>
        <v/>
      </c>
      <c r="B440">
        <f>INDEX(resultados!$A$2:$ZZ$924, 434, MATCH($B$2, resultados!$A$1:$ZZ$1, 0))</f>
        <v/>
      </c>
      <c r="C440">
        <f>INDEX(resultados!$A$2:$ZZ$924, 434, MATCH($B$3, resultados!$A$1:$ZZ$1, 0))</f>
        <v/>
      </c>
    </row>
    <row r="441">
      <c r="A441">
        <f>INDEX(resultados!$A$2:$ZZ$924, 435, MATCH($B$1, resultados!$A$1:$ZZ$1, 0))</f>
        <v/>
      </c>
      <c r="B441">
        <f>INDEX(resultados!$A$2:$ZZ$924, 435, MATCH($B$2, resultados!$A$1:$ZZ$1, 0))</f>
        <v/>
      </c>
      <c r="C441">
        <f>INDEX(resultados!$A$2:$ZZ$924, 435, MATCH($B$3, resultados!$A$1:$ZZ$1, 0))</f>
        <v/>
      </c>
    </row>
    <row r="442">
      <c r="A442">
        <f>INDEX(resultados!$A$2:$ZZ$924, 436, MATCH($B$1, resultados!$A$1:$ZZ$1, 0))</f>
        <v/>
      </c>
      <c r="B442">
        <f>INDEX(resultados!$A$2:$ZZ$924, 436, MATCH($B$2, resultados!$A$1:$ZZ$1, 0))</f>
        <v/>
      </c>
      <c r="C442">
        <f>INDEX(resultados!$A$2:$ZZ$924, 436, MATCH($B$3, resultados!$A$1:$ZZ$1, 0))</f>
        <v/>
      </c>
    </row>
    <row r="443">
      <c r="A443">
        <f>INDEX(resultados!$A$2:$ZZ$924, 437, MATCH($B$1, resultados!$A$1:$ZZ$1, 0))</f>
        <v/>
      </c>
      <c r="B443">
        <f>INDEX(resultados!$A$2:$ZZ$924, 437, MATCH($B$2, resultados!$A$1:$ZZ$1, 0))</f>
        <v/>
      </c>
      <c r="C443">
        <f>INDEX(resultados!$A$2:$ZZ$924, 437, MATCH($B$3, resultados!$A$1:$ZZ$1, 0))</f>
        <v/>
      </c>
    </row>
    <row r="444">
      <c r="A444">
        <f>INDEX(resultados!$A$2:$ZZ$924, 438, MATCH($B$1, resultados!$A$1:$ZZ$1, 0))</f>
        <v/>
      </c>
      <c r="B444">
        <f>INDEX(resultados!$A$2:$ZZ$924, 438, MATCH($B$2, resultados!$A$1:$ZZ$1, 0))</f>
        <v/>
      </c>
      <c r="C444">
        <f>INDEX(resultados!$A$2:$ZZ$924, 438, MATCH($B$3, resultados!$A$1:$ZZ$1, 0))</f>
        <v/>
      </c>
    </row>
    <row r="445">
      <c r="A445">
        <f>INDEX(resultados!$A$2:$ZZ$924, 439, MATCH($B$1, resultados!$A$1:$ZZ$1, 0))</f>
        <v/>
      </c>
      <c r="B445">
        <f>INDEX(resultados!$A$2:$ZZ$924, 439, MATCH($B$2, resultados!$A$1:$ZZ$1, 0))</f>
        <v/>
      </c>
      <c r="C445">
        <f>INDEX(resultados!$A$2:$ZZ$924, 439, MATCH($B$3, resultados!$A$1:$ZZ$1, 0))</f>
        <v/>
      </c>
    </row>
    <row r="446">
      <c r="A446">
        <f>INDEX(resultados!$A$2:$ZZ$924, 440, MATCH($B$1, resultados!$A$1:$ZZ$1, 0))</f>
        <v/>
      </c>
      <c r="B446">
        <f>INDEX(resultados!$A$2:$ZZ$924, 440, MATCH($B$2, resultados!$A$1:$ZZ$1, 0))</f>
        <v/>
      </c>
      <c r="C446">
        <f>INDEX(resultados!$A$2:$ZZ$924, 440, MATCH($B$3, resultados!$A$1:$ZZ$1, 0))</f>
        <v/>
      </c>
    </row>
    <row r="447">
      <c r="A447">
        <f>INDEX(resultados!$A$2:$ZZ$924, 441, MATCH($B$1, resultados!$A$1:$ZZ$1, 0))</f>
        <v/>
      </c>
      <c r="B447">
        <f>INDEX(resultados!$A$2:$ZZ$924, 441, MATCH($B$2, resultados!$A$1:$ZZ$1, 0))</f>
        <v/>
      </c>
      <c r="C447">
        <f>INDEX(resultados!$A$2:$ZZ$924, 441, MATCH($B$3, resultados!$A$1:$ZZ$1, 0))</f>
        <v/>
      </c>
    </row>
    <row r="448">
      <c r="A448">
        <f>INDEX(resultados!$A$2:$ZZ$924, 442, MATCH($B$1, resultados!$A$1:$ZZ$1, 0))</f>
        <v/>
      </c>
      <c r="B448">
        <f>INDEX(resultados!$A$2:$ZZ$924, 442, MATCH($B$2, resultados!$A$1:$ZZ$1, 0))</f>
        <v/>
      </c>
      <c r="C448">
        <f>INDEX(resultados!$A$2:$ZZ$924, 442, MATCH($B$3, resultados!$A$1:$ZZ$1, 0))</f>
        <v/>
      </c>
    </row>
    <row r="449">
      <c r="A449">
        <f>INDEX(resultados!$A$2:$ZZ$924, 443, MATCH($B$1, resultados!$A$1:$ZZ$1, 0))</f>
        <v/>
      </c>
      <c r="B449">
        <f>INDEX(resultados!$A$2:$ZZ$924, 443, MATCH($B$2, resultados!$A$1:$ZZ$1, 0))</f>
        <v/>
      </c>
      <c r="C449">
        <f>INDEX(resultados!$A$2:$ZZ$924, 443, MATCH($B$3, resultados!$A$1:$ZZ$1, 0))</f>
        <v/>
      </c>
    </row>
    <row r="450">
      <c r="A450">
        <f>INDEX(resultados!$A$2:$ZZ$924, 444, MATCH($B$1, resultados!$A$1:$ZZ$1, 0))</f>
        <v/>
      </c>
      <c r="B450">
        <f>INDEX(resultados!$A$2:$ZZ$924, 444, MATCH($B$2, resultados!$A$1:$ZZ$1, 0))</f>
        <v/>
      </c>
      <c r="C450">
        <f>INDEX(resultados!$A$2:$ZZ$924, 444, MATCH($B$3, resultados!$A$1:$ZZ$1, 0))</f>
        <v/>
      </c>
    </row>
    <row r="451">
      <c r="A451">
        <f>INDEX(resultados!$A$2:$ZZ$924, 445, MATCH($B$1, resultados!$A$1:$ZZ$1, 0))</f>
        <v/>
      </c>
      <c r="B451">
        <f>INDEX(resultados!$A$2:$ZZ$924, 445, MATCH($B$2, resultados!$A$1:$ZZ$1, 0))</f>
        <v/>
      </c>
      <c r="C451">
        <f>INDEX(resultados!$A$2:$ZZ$924, 445, MATCH($B$3, resultados!$A$1:$ZZ$1, 0))</f>
        <v/>
      </c>
    </row>
    <row r="452">
      <c r="A452">
        <f>INDEX(resultados!$A$2:$ZZ$924, 446, MATCH($B$1, resultados!$A$1:$ZZ$1, 0))</f>
        <v/>
      </c>
      <c r="B452">
        <f>INDEX(resultados!$A$2:$ZZ$924, 446, MATCH($B$2, resultados!$A$1:$ZZ$1, 0))</f>
        <v/>
      </c>
      <c r="C452">
        <f>INDEX(resultados!$A$2:$ZZ$924, 446, MATCH($B$3, resultados!$A$1:$ZZ$1, 0))</f>
        <v/>
      </c>
    </row>
    <row r="453">
      <c r="A453">
        <f>INDEX(resultados!$A$2:$ZZ$924, 447, MATCH($B$1, resultados!$A$1:$ZZ$1, 0))</f>
        <v/>
      </c>
      <c r="B453">
        <f>INDEX(resultados!$A$2:$ZZ$924, 447, MATCH($B$2, resultados!$A$1:$ZZ$1, 0))</f>
        <v/>
      </c>
      <c r="C453">
        <f>INDEX(resultados!$A$2:$ZZ$924, 447, MATCH($B$3, resultados!$A$1:$ZZ$1, 0))</f>
        <v/>
      </c>
    </row>
    <row r="454">
      <c r="A454">
        <f>INDEX(resultados!$A$2:$ZZ$924, 448, MATCH($B$1, resultados!$A$1:$ZZ$1, 0))</f>
        <v/>
      </c>
      <c r="B454">
        <f>INDEX(resultados!$A$2:$ZZ$924, 448, MATCH($B$2, resultados!$A$1:$ZZ$1, 0))</f>
        <v/>
      </c>
      <c r="C454">
        <f>INDEX(resultados!$A$2:$ZZ$924, 448, MATCH($B$3, resultados!$A$1:$ZZ$1, 0))</f>
        <v/>
      </c>
    </row>
    <row r="455">
      <c r="A455">
        <f>INDEX(resultados!$A$2:$ZZ$924, 449, MATCH($B$1, resultados!$A$1:$ZZ$1, 0))</f>
        <v/>
      </c>
      <c r="B455">
        <f>INDEX(resultados!$A$2:$ZZ$924, 449, MATCH($B$2, resultados!$A$1:$ZZ$1, 0))</f>
        <v/>
      </c>
      <c r="C455">
        <f>INDEX(resultados!$A$2:$ZZ$924, 449, MATCH($B$3, resultados!$A$1:$ZZ$1, 0))</f>
        <v/>
      </c>
    </row>
    <row r="456">
      <c r="A456">
        <f>INDEX(resultados!$A$2:$ZZ$924, 450, MATCH($B$1, resultados!$A$1:$ZZ$1, 0))</f>
        <v/>
      </c>
      <c r="B456">
        <f>INDEX(resultados!$A$2:$ZZ$924, 450, MATCH($B$2, resultados!$A$1:$ZZ$1, 0))</f>
        <v/>
      </c>
      <c r="C456">
        <f>INDEX(resultados!$A$2:$ZZ$924, 450, MATCH($B$3, resultados!$A$1:$ZZ$1, 0))</f>
        <v/>
      </c>
    </row>
    <row r="457">
      <c r="A457">
        <f>INDEX(resultados!$A$2:$ZZ$924, 451, MATCH($B$1, resultados!$A$1:$ZZ$1, 0))</f>
        <v/>
      </c>
      <c r="B457">
        <f>INDEX(resultados!$A$2:$ZZ$924, 451, MATCH($B$2, resultados!$A$1:$ZZ$1, 0))</f>
        <v/>
      </c>
      <c r="C457">
        <f>INDEX(resultados!$A$2:$ZZ$924, 451, MATCH($B$3, resultados!$A$1:$ZZ$1, 0))</f>
        <v/>
      </c>
    </row>
    <row r="458">
      <c r="A458">
        <f>INDEX(resultados!$A$2:$ZZ$924, 452, MATCH($B$1, resultados!$A$1:$ZZ$1, 0))</f>
        <v/>
      </c>
      <c r="B458">
        <f>INDEX(resultados!$A$2:$ZZ$924, 452, MATCH($B$2, resultados!$A$1:$ZZ$1, 0))</f>
        <v/>
      </c>
      <c r="C458">
        <f>INDEX(resultados!$A$2:$ZZ$924, 452, MATCH($B$3, resultados!$A$1:$ZZ$1, 0))</f>
        <v/>
      </c>
    </row>
    <row r="459">
      <c r="A459">
        <f>INDEX(resultados!$A$2:$ZZ$924, 453, MATCH($B$1, resultados!$A$1:$ZZ$1, 0))</f>
        <v/>
      </c>
      <c r="B459">
        <f>INDEX(resultados!$A$2:$ZZ$924, 453, MATCH($B$2, resultados!$A$1:$ZZ$1, 0))</f>
        <v/>
      </c>
      <c r="C459">
        <f>INDEX(resultados!$A$2:$ZZ$924, 453, MATCH($B$3, resultados!$A$1:$ZZ$1, 0))</f>
        <v/>
      </c>
    </row>
    <row r="460">
      <c r="A460">
        <f>INDEX(resultados!$A$2:$ZZ$924, 454, MATCH($B$1, resultados!$A$1:$ZZ$1, 0))</f>
        <v/>
      </c>
      <c r="B460">
        <f>INDEX(resultados!$A$2:$ZZ$924, 454, MATCH($B$2, resultados!$A$1:$ZZ$1, 0))</f>
        <v/>
      </c>
      <c r="C460">
        <f>INDEX(resultados!$A$2:$ZZ$924, 454, MATCH($B$3, resultados!$A$1:$ZZ$1, 0))</f>
        <v/>
      </c>
    </row>
    <row r="461">
      <c r="A461">
        <f>INDEX(resultados!$A$2:$ZZ$924, 455, MATCH($B$1, resultados!$A$1:$ZZ$1, 0))</f>
        <v/>
      </c>
      <c r="B461">
        <f>INDEX(resultados!$A$2:$ZZ$924, 455, MATCH($B$2, resultados!$A$1:$ZZ$1, 0))</f>
        <v/>
      </c>
      <c r="C461">
        <f>INDEX(resultados!$A$2:$ZZ$924, 455, MATCH($B$3, resultados!$A$1:$ZZ$1, 0))</f>
        <v/>
      </c>
    </row>
    <row r="462">
      <c r="A462">
        <f>INDEX(resultados!$A$2:$ZZ$924, 456, MATCH($B$1, resultados!$A$1:$ZZ$1, 0))</f>
        <v/>
      </c>
      <c r="B462">
        <f>INDEX(resultados!$A$2:$ZZ$924, 456, MATCH($B$2, resultados!$A$1:$ZZ$1, 0))</f>
        <v/>
      </c>
      <c r="C462">
        <f>INDEX(resultados!$A$2:$ZZ$924, 456, MATCH($B$3, resultados!$A$1:$ZZ$1, 0))</f>
        <v/>
      </c>
    </row>
    <row r="463">
      <c r="A463">
        <f>INDEX(resultados!$A$2:$ZZ$924, 457, MATCH($B$1, resultados!$A$1:$ZZ$1, 0))</f>
        <v/>
      </c>
      <c r="B463">
        <f>INDEX(resultados!$A$2:$ZZ$924, 457, MATCH($B$2, resultados!$A$1:$ZZ$1, 0))</f>
        <v/>
      </c>
      <c r="C463">
        <f>INDEX(resultados!$A$2:$ZZ$924, 457, MATCH($B$3, resultados!$A$1:$ZZ$1, 0))</f>
        <v/>
      </c>
    </row>
    <row r="464">
      <c r="A464">
        <f>INDEX(resultados!$A$2:$ZZ$924, 458, MATCH($B$1, resultados!$A$1:$ZZ$1, 0))</f>
        <v/>
      </c>
      <c r="B464">
        <f>INDEX(resultados!$A$2:$ZZ$924, 458, MATCH($B$2, resultados!$A$1:$ZZ$1, 0))</f>
        <v/>
      </c>
      <c r="C464">
        <f>INDEX(resultados!$A$2:$ZZ$924, 458, MATCH($B$3, resultados!$A$1:$ZZ$1, 0))</f>
        <v/>
      </c>
    </row>
    <row r="465">
      <c r="A465">
        <f>INDEX(resultados!$A$2:$ZZ$924, 459, MATCH($B$1, resultados!$A$1:$ZZ$1, 0))</f>
        <v/>
      </c>
      <c r="B465">
        <f>INDEX(resultados!$A$2:$ZZ$924, 459, MATCH($B$2, resultados!$A$1:$ZZ$1, 0))</f>
        <v/>
      </c>
      <c r="C465">
        <f>INDEX(resultados!$A$2:$ZZ$924, 459, MATCH($B$3, resultados!$A$1:$ZZ$1, 0))</f>
        <v/>
      </c>
    </row>
    <row r="466">
      <c r="A466">
        <f>INDEX(resultados!$A$2:$ZZ$924, 460, MATCH($B$1, resultados!$A$1:$ZZ$1, 0))</f>
        <v/>
      </c>
      <c r="B466">
        <f>INDEX(resultados!$A$2:$ZZ$924, 460, MATCH($B$2, resultados!$A$1:$ZZ$1, 0))</f>
        <v/>
      </c>
      <c r="C466">
        <f>INDEX(resultados!$A$2:$ZZ$924, 460, MATCH($B$3, resultados!$A$1:$ZZ$1, 0))</f>
        <v/>
      </c>
    </row>
    <row r="467">
      <c r="A467">
        <f>INDEX(resultados!$A$2:$ZZ$924, 461, MATCH($B$1, resultados!$A$1:$ZZ$1, 0))</f>
        <v/>
      </c>
      <c r="B467">
        <f>INDEX(resultados!$A$2:$ZZ$924, 461, MATCH($B$2, resultados!$A$1:$ZZ$1, 0))</f>
        <v/>
      </c>
      <c r="C467">
        <f>INDEX(resultados!$A$2:$ZZ$924, 461, MATCH($B$3, resultados!$A$1:$ZZ$1, 0))</f>
        <v/>
      </c>
    </row>
    <row r="468">
      <c r="A468">
        <f>INDEX(resultados!$A$2:$ZZ$924, 462, MATCH($B$1, resultados!$A$1:$ZZ$1, 0))</f>
        <v/>
      </c>
      <c r="B468">
        <f>INDEX(resultados!$A$2:$ZZ$924, 462, MATCH($B$2, resultados!$A$1:$ZZ$1, 0))</f>
        <v/>
      </c>
      <c r="C468">
        <f>INDEX(resultados!$A$2:$ZZ$924, 462, MATCH($B$3, resultados!$A$1:$ZZ$1, 0))</f>
        <v/>
      </c>
    </row>
    <row r="469">
      <c r="A469">
        <f>INDEX(resultados!$A$2:$ZZ$924, 463, MATCH($B$1, resultados!$A$1:$ZZ$1, 0))</f>
        <v/>
      </c>
      <c r="B469">
        <f>INDEX(resultados!$A$2:$ZZ$924, 463, MATCH($B$2, resultados!$A$1:$ZZ$1, 0))</f>
        <v/>
      </c>
      <c r="C469">
        <f>INDEX(resultados!$A$2:$ZZ$924, 463, MATCH($B$3, resultados!$A$1:$ZZ$1, 0))</f>
        <v/>
      </c>
    </row>
    <row r="470">
      <c r="A470">
        <f>INDEX(resultados!$A$2:$ZZ$924, 464, MATCH($B$1, resultados!$A$1:$ZZ$1, 0))</f>
        <v/>
      </c>
      <c r="B470">
        <f>INDEX(resultados!$A$2:$ZZ$924, 464, MATCH($B$2, resultados!$A$1:$ZZ$1, 0))</f>
        <v/>
      </c>
      <c r="C470">
        <f>INDEX(resultados!$A$2:$ZZ$924, 464, MATCH($B$3, resultados!$A$1:$ZZ$1, 0))</f>
        <v/>
      </c>
    </row>
    <row r="471">
      <c r="A471">
        <f>INDEX(resultados!$A$2:$ZZ$924, 465, MATCH($B$1, resultados!$A$1:$ZZ$1, 0))</f>
        <v/>
      </c>
      <c r="B471">
        <f>INDEX(resultados!$A$2:$ZZ$924, 465, MATCH($B$2, resultados!$A$1:$ZZ$1, 0))</f>
        <v/>
      </c>
      <c r="C471">
        <f>INDEX(resultados!$A$2:$ZZ$924, 465, MATCH($B$3, resultados!$A$1:$ZZ$1, 0))</f>
        <v/>
      </c>
    </row>
    <row r="472">
      <c r="A472">
        <f>INDEX(resultados!$A$2:$ZZ$924, 466, MATCH($B$1, resultados!$A$1:$ZZ$1, 0))</f>
        <v/>
      </c>
      <c r="B472">
        <f>INDEX(resultados!$A$2:$ZZ$924, 466, MATCH($B$2, resultados!$A$1:$ZZ$1, 0))</f>
        <v/>
      </c>
      <c r="C472">
        <f>INDEX(resultados!$A$2:$ZZ$924, 466, MATCH($B$3, resultados!$A$1:$ZZ$1, 0))</f>
        <v/>
      </c>
    </row>
    <row r="473">
      <c r="A473">
        <f>INDEX(resultados!$A$2:$ZZ$924, 467, MATCH($B$1, resultados!$A$1:$ZZ$1, 0))</f>
        <v/>
      </c>
      <c r="B473">
        <f>INDEX(resultados!$A$2:$ZZ$924, 467, MATCH($B$2, resultados!$A$1:$ZZ$1, 0))</f>
        <v/>
      </c>
      <c r="C473">
        <f>INDEX(resultados!$A$2:$ZZ$924, 467, MATCH($B$3, resultados!$A$1:$ZZ$1, 0))</f>
        <v/>
      </c>
    </row>
    <row r="474">
      <c r="A474">
        <f>INDEX(resultados!$A$2:$ZZ$924, 468, MATCH($B$1, resultados!$A$1:$ZZ$1, 0))</f>
        <v/>
      </c>
      <c r="B474">
        <f>INDEX(resultados!$A$2:$ZZ$924, 468, MATCH($B$2, resultados!$A$1:$ZZ$1, 0))</f>
        <v/>
      </c>
      <c r="C474">
        <f>INDEX(resultados!$A$2:$ZZ$924, 468, MATCH($B$3, resultados!$A$1:$ZZ$1, 0))</f>
        <v/>
      </c>
    </row>
    <row r="475">
      <c r="A475">
        <f>INDEX(resultados!$A$2:$ZZ$924, 469, MATCH($B$1, resultados!$A$1:$ZZ$1, 0))</f>
        <v/>
      </c>
      <c r="B475">
        <f>INDEX(resultados!$A$2:$ZZ$924, 469, MATCH($B$2, resultados!$A$1:$ZZ$1, 0))</f>
        <v/>
      </c>
      <c r="C475">
        <f>INDEX(resultados!$A$2:$ZZ$924, 469, MATCH($B$3, resultados!$A$1:$ZZ$1, 0))</f>
        <v/>
      </c>
    </row>
    <row r="476">
      <c r="A476">
        <f>INDEX(resultados!$A$2:$ZZ$924, 470, MATCH($B$1, resultados!$A$1:$ZZ$1, 0))</f>
        <v/>
      </c>
      <c r="B476">
        <f>INDEX(resultados!$A$2:$ZZ$924, 470, MATCH($B$2, resultados!$A$1:$ZZ$1, 0))</f>
        <v/>
      </c>
      <c r="C476">
        <f>INDEX(resultados!$A$2:$ZZ$924, 470, MATCH($B$3, resultados!$A$1:$ZZ$1, 0))</f>
        <v/>
      </c>
    </row>
    <row r="477">
      <c r="A477">
        <f>INDEX(resultados!$A$2:$ZZ$924, 471, MATCH($B$1, resultados!$A$1:$ZZ$1, 0))</f>
        <v/>
      </c>
      <c r="B477">
        <f>INDEX(resultados!$A$2:$ZZ$924, 471, MATCH($B$2, resultados!$A$1:$ZZ$1, 0))</f>
        <v/>
      </c>
      <c r="C477">
        <f>INDEX(resultados!$A$2:$ZZ$924, 471, MATCH($B$3, resultados!$A$1:$ZZ$1, 0))</f>
        <v/>
      </c>
    </row>
    <row r="478">
      <c r="A478">
        <f>INDEX(resultados!$A$2:$ZZ$924, 472, MATCH($B$1, resultados!$A$1:$ZZ$1, 0))</f>
        <v/>
      </c>
      <c r="B478">
        <f>INDEX(resultados!$A$2:$ZZ$924, 472, MATCH($B$2, resultados!$A$1:$ZZ$1, 0))</f>
        <v/>
      </c>
      <c r="C478">
        <f>INDEX(resultados!$A$2:$ZZ$924, 472, MATCH($B$3, resultados!$A$1:$ZZ$1, 0))</f>
        <v/>
      </c>
    </row>
    <row r="479">
      <c r="A479">
        <f>INDEX(resultados!$A$2:$ZZ$924, 473, MATCH($B$1, resultados!$A$1:$ZZ$1, 0))</f>
        <v/>
      </c>
      <c r="B479">
        <f>INDEX(resultados!$A$2:$ZZ$924, 473, MATCH($B$2, resultados!$A$1:$ZZ$1, 0))</f>
        <v/>
      </c>
      <c r="C479">
        <f>INDEX(resultados!$A$2:$ZZ$924, 473, MATCH($B$3, resultados!$A$1:$ZZ$1, 0))</f>
        <v/>
      </c>
    </row>
    <row r="480">
      <c r="A480">
        <f>INDEX(resultados!$A$2:$ZZ$924, 474, MATCH($B$1, resultados!$A$1:$ZZ$1, 0))</f>
        <v/>
      </c>
      <c r="B480">
        <f>INDEX(resultados!$A$2:$ZZ$924, 474, MATCH($B$2, resultados!$A$1:$ZZ$1, 0))</f>
        <v/>
      </c>
      <c r="C480">
        <f>INDEX(resultados!$A$2:$ZZ$924, 474, MATCH($B$3, resultados!$A$1:$ZZ$1, 0))</f>
        <v/>
      </c>
    </row>
    <row r="481">
      <c r="A481">
        <f>INDEX(resultados!$A$2:$ZZ$924, 475, MATCH($B$1, resultados!$A$1:$ZZ$1, 0))</f>
        <v/>
      </c>
      <c r="B481">
        <f>INDEX(resultados!$A$2:$ZZ$924, 475, MATCH($B$2, resultados!$A$1:$ZZ$1, 0))</f>
        <v/>
      </c>
      <c r="C481">
        <f>INDEX(resultados!$A$2:$ZZ$924, 475, MATCH($B$3, resultados!$A$1:$ZZ$1, 0))</f>
        <v/>
      </c>
    </row>
    <row r="482">
      <c r="A482">
        <f>INDEX(resultados!$A$2:$ZZ$924, 476, MATCH($B$1, resultados!$A$1:$ZZ$1, 0))</f>
        <v/>
      </c>
      <c r="B482">
        <f>INDEX(resultados!$A$2:$ZZ$924, 476, MATCH($B$2, resultados!$A$1:$ZZ$1, 0))</f>
        <v/>
      </c>
      <c r="C482">
        <f>INDEX(resultados!$A$2:$ZZ$924, 476, MATCH($B$3, resultados!$A$1:$ZZ$1, 0))</f>
        <v/>
      </c>
    </row>
    <row r="483">
      <c r="A483">
        <f>INDEX(resultados!$A$2:$ZZ$924, 477, MATCH($B$1, resultados!$A$1:$ZZ$1, 0))</f>
        <v/>
      </c>
      <c r="B483">
        <f>INDEX(resultados!$A$2:$ZZ$924, 477, MATCH($B$2, resultados!$A$1:$ZZ$1, 0))</f>
        <v/>
      </c>
      <c r="C483">
        <f>INDEX(resultados!$A$2:$ZZ$924, 477, MATCH($B$3, resultados!$A$1:$ZZ$1, 0))</f>
        <v/>
      </c>
    </row>
    <row r="484">
      <c r="A484">
        <f>INDEX(resultados!$A$2:$ZZ$924, 478, MATCH($B$1, resultados!$A$1:$ZZ$1, 0))</f>
        <v/>
      </c>
      <c r="B484">
        <f>INDEX(resultados!$A$2:$ZZ$924, 478, MATCH($B$2, resultados!$A$1:$ZZ$1, 0))</f>
        <v/>
      </c>
      <c r="C484">
        <f>INDEX(resultados!$A$2:$ZZ$924, 478, MATCH($B$3, resultados!$A$1:$ZZ$1, 0))</f>
        <v/>
      </c>
    </row>
    <row r="485">
      <c r="A485">
        <f>INDEX(resultados!$A$2:$ZZ$924, 479, MATCH($B$1, resultados!$A$1:$ZZ$1, 0))</f>
        <v/>
      </c>
      <c r="B485">
        <f>INDEX(resultados!$A$2:$ZZ$924, 479, MATCH($B$2, resultados!$A$1:$ZZ$1, 0))</f>
        <v/>
      </c>
      <c r="C485">
        <f>INDEX(resultados!$A$2:$ZZ$924, 479, MATCH($B$3, resultados!$A$1:$ZZ$1, 0))</f>
        <v/>
      </c>
    </row>
    <row r="486">
      <c r="A486">
        <f>INDEX(resultados!$A$2:$ZZ$924, 480, MATCH($B$1, resultados!$A$1:$ZZ$1, 0))</f>
        <v/>
      </c>
      <c r="B486">
        <f>INDEX(resultados!$A$2:$ZZ$924, 480, MATCH($B$2, resultados!$A$1:$ZZ$1, 0))</f>
        <v/>
      </c>
      <c r="C486">
        <f>INDEX(resultados!$A$2:$ZZ$924, 480, MATCH($B$3, resultados!$A$1:$ZZ$1, 0))</f>
        <v/>
      </c>
    </row>
    <row r="487">
      <c r="A487">
        <f>INDEX(resultados!$A$2:$ZZ$924, 481, MATCH($B$1, resultados!$A$1:$ZZ$1, 0))</f>
        <v/>
      </c>
      <c r="B487">
        <f>INDEX(resultados!$A$2:$ZZ$924, 481, MATCH($B$2, resultados!$A$1:$ZZ$1, 0))</f>
        <v/>
      </c>
      <c r="C487">
        <f>INDEX(resultados!$A$2:$ZZ$924, 481, MATCH($B$3, resultados!$A$1:$ZZ$1, 0))</f>
        <v/>
      </c>
    </row>
    <row r="488">
      <c r="A488">
        <f>INDEX(resultados!$A$2:$ZZ$924, 482, MATCH($B$1, resultados!$A$1:$ZZ$1, 0))</f>
        <v/>
      </c>
      <c r="B488">
        <f>INDEX(resultados!$A$2:$ZZ$924, 482, MATCH($B$2, resultados!$A$1:$ZZ$1, 0))</f>
        <v/>
      </c>
      <c r="C488">
        <f>INDEX(resultados!$A$2:$ZZ$924, 482, MATCH($B$3, resultados!$A$1:$ZZ$1, 0))</f>
        <v/>
      </c>
    </row>
    <row r="489">
      <c r="A489">
        <f>INDEX(resultados!$A$2:$ZZ$924, 483, MATCH($B$1, resultados!$A$1:$ZZ$1, 0))</f>
        <v/>
      </c>
      <c r="B489">
        <f>INDEX(resultados!$A$2:$ZZ$924, 483, MATCH($B$2, resultados!$A$1:$ZZ$1, 0))</f>
        <v/>
      </c>
      <c r="C489">
        <f>INDEX(resultados!$A$2:$ZZ$924, 483, MATCH($B$3, resultados!$A$1:$ZZ$1, 0))</f>
        <v/>
      </c>
    </row>
    <row r="490">
      <c r="A490">
        <f>INDEX(resultados!$A$2:$ZZ$924, 484, MATCH($B$1, resultados!$A$1:$ZZ$1, 0))</f>
        <v/>
      </c>
      <c r="B490">
        <f>INDEX(resultados!$A$2:$ZZ$924, 484, MATCH($B$2, resultados!$A$1:$ZZ$1, 0))</f>
        <v/>
      </c>
      <c r="C490">
        <f>INDEX(resultados!$A$2:$ZZ$924, 484, MATCH($B$3, resultados!$A$1:$ZZ$1, 0))</f>
        <v/>
      </c>
    </row>
    <row r="491">
      <c r="A491">
        <f>INDEX(resultados!$A$2:$ZZ$924, 485, MATCH($B$1, resultados!$A$1:$ZZ$1, 0))</f>
        <v/>
      </c>
      <c r="B491">
        <f>INDEX(resultados!$A$2:$ZZ$924, 485, MATCH($B$2, resultados!$A$1:$ZZ$1, 0))</f>
        <v/>
      </c>
      <c r="C491">
        <f>INDEX(resultados!$A$2:$ZZ$924, 485, MATCH($B$3, resultados!$A$1:$ZZ$1, 0))</f>
        <v/>
      </c>
    </row>
    <row r="492">
      <c r="A492">
        <f>INDEX(resultados!$A$2:$ZZ$924, 486, MATCH($B$1, resultados!$A$1:$ZZ$1, 0))</f>
        <v/>
      </c>
      <c r="B492">
        <f>INDEX(resultados!$A$2:$ZZ$924, 486, MATCH($B$2, resultados!$A$1:$ZZ$1, 0))</f>
        <v/>
      </c>
      <c r="C492">
        <f>INDEX(resultados!$A$2:$ZZ$924, 486, MATCH($B$3, resultados!$A$1:$ZZ$1, 0))</f>
        <v/>
      </c>
    </row>
    <row r="493">
      <c r="A493">
        <f>INDEX(resultados!$A$2:$ZZ$924, 487, MATCH($B$1, resultados!$A$1:$ZZ$1, 0))</f>
        <v/>
      </c>
      <c r="B493">
        <f>INDEX(resultados!$A$2:$ZZ$924, 487, MATCH($B$2, resultados!$A$1:$ZZ$1, 0))</f>
        <v/>
      </c>
      <c r="C493">
        <f>INDEX(resultados!$A$2:$ZZ$924, 487, MATCH($B$3, resultados!$A$1:$ZZ$1, 0))</f>
        <v/>
      </c>
    </row>
    <row r="494">
      <c r="A494">
        <f>INDEX(resultados!$A$2:$ZZ$924, 488, MATCH($B$1, resultados!$A$1:$ZZ$1, 0))</f>
        <v/>
      </c>
      <c r="B494">
        <f>INDEX(resultados!$A$2:$ZZ$924, 488, MATCH($B$2, resultados!$A$1:$ZZ$1, 0))</f>
        <v/>
      </c>
      <c r="C494">
        <f>INDEX(resultados!$A$2:$ZZ$924, 488, MATCH($B$3, resultados!$A$1:$ZZ$1, 0))</f>
        <v/>
      </c>
    </row>
    <row r="495">
      <c r="A495">
        <f>INDEX(resultados!$A$2:$ZZ$924, 489, MATCH($B$1, resultados!$A$1:$ZZ$1, 0))</f>
        <v/>
      </c>
      <c r="B495">
        <f>INDEX(resultados!$A$2:$ZZ$924, 489, MATCH($B$2, resultados!$A$1:$ZZ$1, 0))</f>
        <v/>
      </c>
      <c r="C495">
        <f>INDEX(resultados!$A$2:$ZZ$924, 489, MATCH($B$3, resultados!$A$1:$ZZ$1, 0))</f>
        <v/>
      </c>
    </row>
    <row r="496">
      <c r="A496">
        <f>INDEX(resultados!$A$2:$ZZ$924, 490, MATCH($B$1, resultados!$A$1:$ZZ$1, 0))</f>
        <v/>
      </c>
      <c r="B496">
        <f>INDEX(resultados!$A$2:$ZZ$924, 490, MATCH($B$2, resultados!$A$1:$ZZ$1, 0))</f>
        <v/>
      </c>
      <c r="C496">
        <f>INDEX(resultados!$A$2:$ZZ$924, 490, MATCH($B$3, resultados!$A$1:$ZZ$1, 0))</f>
        <v/>
      </c>
    </row>
    <row r="497">
      <c r="A497">
        <f>INDEX(resultados!$A$2:$ZZ$924, 491, MATCH($B$1, resultados!$A$1:$ZZ$1, 0))</f>
        <v/>
      </c>
      <c r="B497">
        <f>INDEX(resultados!$A$2:$ZZ$924, 491, MATCH($B$2, resultados!$A$1:$ZZ$1, 0))</f>
        <v/>
      </c>
      <c r="C497">
        <f>INDEX(resultados!$A$2:$ZZ$924, 491, MATCH($B$3, resultados!$A$1:$ZZ$1, 0))</f>
        <v/>
      </c>
    </row>
    <row r="498">
      <c r="A498">
        <f>INDEX(resultados!$A$2:$ZZ$924, 492, MATCH($B$1, resultados!$A$1:$ZZ$1, 0))</f>
        <v/>
      </c>
      <c r="B498">
        <f>INDEX(resultados!$A$2:$ZZ$924, 492, MATCH($B$2, resultados!$A$1:$ZZ$1, 0))</f>
        <v/>
      </c>
      <c r="C498">
        <f>INDEX(resultados!$A$2:$ZZ$924, 492, MATCH($B$3, resultados!$A$1:$ZZ$1, 0))</f>
        <v/>
      </c>
    </row>
    <row r="499">
      <c r="A499">
        <f>INDEX(resultados!$A$2:$ZZ$924, 493, MATCH($B$1, resultados!$A$1:$ZZ$1, 0))</f>
        <v/>
      </c>
      <c r="B499">
        <f>INDEX(resultados!$A$2:$ZZ$924, 493, MATCH($B$2, resultados!$A$1:$ZZ$1, 0))</f>
        <v/>
      </c>
      <c r="C499">
        <f>INDEX(resultados!$A$2:$ZZ$924, 493, MATCH($B$3, resultados!$A$1:$ZZ$1, 0))</f>
        <v/>
      </c>
    </row>
    <row r="500">
      <c r="A500">
        <f>INDEX(resultados!$A$2:$ZZ$924, 494, MATCH($B$1, resultados!$A$1:$ZZ$1, 0))</f>
        <v/>
      </c>
      <c r="B500">
        <f>INDEX(resultados!$A$2:$ZZ$924, 494, MATCH($B$2, resultados!$A$1:$ZZ$1, 0))</f>
        <v/>
      </c>
      <c r="C500">
        <f>INDEX(resultados!$A$2:$ZZ$924, 494, MATCH($B$3, resultados!$A$1:$ZZ$1, 0))</f>
        <v/>
      </c>
    </row>
    <row r="501">
      <c r="A501">
        <f>INDEX(resultados!$A$2:$ZZ$924, 495, MATCH($B$1, resultados!$A$1:$ZZ$1, 0))</f>
        <v/>
      </c>
      <c r="B501">
        <f>INDEX(resultados!$A$2:$ZZ$924, 495, MATCH($B$2, resultados!$A$1:$ZZ$1, 0))</f>
        <v/>
      </c>
      <c r="C501">
        <f>INDEX(resultados!$A$2:$ZZ$924, 495, MATCH($B$3, resultados!$A$1:$ZZ$1, 0))</f>
        <v/>
      </c>
    </row>
    <row r="502">
      <c r="A502">
        <f>INDEX(resultados!$A$2:$ZZ$924, 496, MATCH($B$1, resultados!$A$1:$ZZ$1, 0))</f>
        <v/>
      </c>
      <c r="B502">
        <f>INDEX(resultados!$A$2:$ZZ$924, 496, MATCH($B$2, resultados!$A$1:$ZZ$1, 0))</f>
        <v/>
      </c>
      <c r="C502">
        <f>INDEX(resultados!$A$2:$ZZ$924, 496, MATCH($B$3, resultados!$A$1:$ZZ$1, 0))</f>
        <v/>
      </c>
    </row>
    <row r="503">
      <c r="A503">
        <f>INDEX(resultados!$A$2:$ZZ$924, 497, MATCH($B$1, resultados!$A$1:$ZZ$1, 0))</f>
        <v/>
      </c>
      <c r="B503">
        <f>INDEX(resultados!$A$2:$ZZ$924, 497, MATCH($B$2, resultados!$A$1:$ZZ$1, 0))</f>
        <v/>
      </c>
      <c r="C503">
        <f>INDEX(resultados!$A$2:$ZZ$924, 497, MATCH($B$3, resultados!$A$1:$ZZ$1, 0))</f>
        <v/>
      </c>
    </row>
    <row r="504">
      <c r="A504">
        <f>INDEX(resultados!$A$2:$ZZ$924, 498, MATCH($B$1, resultados!$A$1:$ZZ$1, 0))</f>
        <v/>
      </c>
      <c r="B504">
        <f>INDEX(resultados!$A$2:$ZZ$924, 498, MATCH($B$2, resultados!$A$1:$ZZ$1, 0))</f>
        <v/>
      </c>
      <c r="C504">
        <f>INDEX(resultados!$A$2:$ZZ$924, 498, MATCH($B$3, resultados!$A$1:$ZZ$1, 0))</f>
        <v/>
      </c>
    </row>
    <row r="505">
      <c r="A505">
        <f>INDEX(resultados!$A$2:$ZZ$924, 499, MATCH($B$1, resultados!$A$1:$ZZ$1, 0))</f>
        <v/>
      </c>
      <c r="B505">
        <f>INDEX(resultados!$A$2:$ZZ$924, 499, MATCH($B$2, resultados!$A$1:$ZZ$1, 0))</f>
        <v/>
      </c>
      <c r="C505">
        <f>INDEX(resultados!$A$2:$ZZ$924, 499, MATCH($B$3, resultados!$A$1:$ZZ$1, 0))</f>
        <v/>
      </c>
    </row>
    <row r="506">
      <c r="A506">
        <f>INDEX(resultados!$A$2:$ZZ$924, 500, MATCH($B$1, resultados!$A$1:$ZZ$1, 0))</f>
        <v/>
      </c>
      <c r="B506">
        <f>INDEX(resultados!$A$2:$ZZ$924, 500, MATCH($B$2, resultados!$A$1:$ZZ$1, 0))</f>
        <v/>
      </c>
      <c r="C506">
        <f>INDEX(resultados!$A$2:$ZZ$924, 500, MATCH($B$3, resultados!$A$1:$ZZ$1, 0))</f>
        <v/>
      </c>
    </row>
    <row r="507">
      <c r="A507">
        <f>INDEX(resultados!$A$2:$ZZ$924, 501, MATCH($B$1, resultados!$A$1:$ZZ$1, 0))</f>
        <v/>
      </c>
      <c r="B507">
        <f>INDEX(resultados!$A$2:$ZZ$924, 501, MATCH($B$2, resultados!$A$1:$ZZ$1, 0))</f>
        <v/>
      </c>
      <c r="C507">
        <f>INDEX(resultados!$A$2:$ZZ$924, 501, MATCH($B$3, resultados!$A$1:$ZZ$1, 0))</f>
        <v/>
      </c>
    </row>
    <row r="508">
      <c r="A508">
        <f>INDEX(resultados!$A$2:$ZZ$924, 502, MATCH($B$1, resultados!$A$1:$ZZ$1, 0))</f>
        <v/>
      </c>
      <c r="B508">
        <f>INDEX(resultados!$A$2:$ZZ$924, 502, MATCH($B$2, resultados!$A$1:$ZZ$1, 0))</f>
        <v/>
      </c>
      <c r="C508">
        <f>INDEX(resultados!$A$2:$ZZ$924, 502, MATCH($B$3, resultados!$A$1:$ZZ$1, 0))</f>
        <v/>
      </c>
    </row>
    <row r="509">
      <c r="A509">
        <f>INDEX(resultados!$A$2:$ZZ$924, 503, MATCH($B$1, resultados!$A$1:$ZZ$1, 0))</f>
        <v/>
      </c>
      <c r="B509">
        <f>INDEX(resultados!$A$2:$ZZ$924, 503, MATCH($B$2, resultados!$A$1:$ZZ$1, 0))</f>
        <v/>
      </c>
      <c r="C509">
        <f>INDEX(resultados!$A$2:$ZZ$924, 503, MATCH($B$3, resultados!$A$1:$ZZ$1, 0))</f>
        <v/>
      </c>
    </row>
    <row r="510">
      <c r="A510">
        <f>INDEX(resultados!$A$2:$ZZ$924, 504, MATCH($B$1, resultados!$A$1:$ZZ$1, 0))</f>
        <v/>
      </c>
      <c r="B510">
        <f>INDEX(resultados!$A$2:$ZZ$924, 504, MATCH($B$2, resultados!$A$1:$ZZ$1, 0))</f>
        <v/>
      </c>
      <c r="C510">
        <f>INDEX(resultados!$A$2:$ZZ$924, 504, MATCH($B$3, resultados!$A$1:$ZZ$1, 0))</f>
        <v/>
      </c>
    </row>
    <row r="511">
      <c r="A511">
        <f>INDEX(resultados!$A$2:$ZZ$924, 505, MATCH($B$1, resultados!$A$1:$ZZ$1, 0))</f>
        <v/>
      </c>
      <c r="B511">
        <f>INDEX(resultados!$A$2:$ZZ$924, 505, MATCH($B$2, resultados!$A$1:$ZZ$1, 0))</f>
        <v/>
      </c>
      <c r="C511">
        <f>INDEX(resultados!$A$2:$ZZ$924, 505, MATCH($B$3, resultados!$A$1:$ZZ$1, 0))</f>
        <v/>
      </c>
    </row>
    <row r="512">
      <c r="A512">
        <f>INDEX(resultados!$A$2:$ZZ$924, 506, MATCH($B$1, resultados!$A$1:$ZZ$1, 0))</f>
        <v/>
      </c>
      <c r="B512">
        <f>INDEX(resultados!$A$2:$ZZ$924, 506, MATCH($B$2, resultados!$A$1:$ZZ$1, 0))</f>
        <v/>
      </c>
      <c r="C512">
        <f>INDEX(resultados!$A$2:$ZZ$924, 506, MATCH($B$3, resultados!$A$1:$ZZ$1, 0))</f>
        <v/>
      </c>
    </row>
    <row r="513">
      <c r="A513">
        <f>INDEX(resultados!$A$2:$ZZ$924, 507, MATCH($B$1, resultados!$A$1:$ZZ$1, 0))</f>
        <v/>
      </c>
      <c r="B513">
        <f>INDEX(resultados!$A$2:$ZZ$924, 507, MATCH($B$2, resultados!$A$1:$ZZ$1, 0))</f>
        <v/>
      </c>
      <c r="C513">
        <f>INDEX(resultados!$A$2:$ZZ$924, 507, MATCH($B$3, resultados!$A$1:$ZZ$1, 0))</f>
        <v/>
      </c>
    </row>
    <row r="514">
      <c r="A514">
        <f>INDEX(resultados!$A$2:$ZZ$924, 508, MATCH($B$1, resultados!$A$1:$ZZ$1, 0))</f>
        <v/>
      </c>
      <c r="B514">
        <f>INDEX(resultados!$A$2:$ZZ$924, 508, MATCH($B$2, resultados!$A$1:$ZZ$1, 0))</f>
        <v/>
      </c>
      <c r="C514">
        <f>INDEX(resultados!$A$2:$ZZ$924, 508, MATCH($B$3, resultados!$A$1:$ZZ$1, 0))</f>
        <v/>
      </c>
    </row>
    <row r="515">
      <c r="A515">
        <f>INDEX(resultados!$A$2:$ZZ$924, 509, MATCH($B$1, resultados!$A$1:$ZZ$1, 0))</f>
        <v/>
      </c>
      <c r="B515">
        <f>INDEX(resultados!$A$2:$ZZ$924, 509, MATCH($B$2, resultados!$A$1:$ZZ$1, 0))</f>
        <v/>
      </c>
      <c r="C515">
        <f>INDEX(resultados!$A$2:$ZZ$924, 509, MATCH($B$3, resultados!$A$1:$ZZ$1, 0))</f>
        <v/>
      </c>
    </row>
    <row r="516">
      <c r="A516">
        <f>INDEX(resultados!$A$2:$ZZ$924, 510, MATCH($B$1, resultados!$A$1:$ZZ$1, 0))</f>
        <v/>
      </c>
      <c r="B516">
        <f>INDEX(resultados!$A$2:$ZZ$924, 510, MATCH($B$2, resultados!$A$1:$ZZ$1, 0))</f>
        <v/>
      </c>
      <c r="C516">
        <f>INDEX(resultados!$A$2:$ZZ$924, 510, MATCH($B$3, resultados!$A$1:$ZZ$1, 0))</f>
        <v/>
      </c>
    </row>
    <row r="517">
      <c r="A517">
        <f>INDEX(resultados!$A$2:$ZZ$924, 511, MATCH($B$1, resultados!$A$1:$ZZ$1, 0))</f>
        <v/>
      </c>
      <c r="B517">
        <f>INDEX(resultados!$A$2:$ZZ$924, 511, MATCH($B$2, resultados!$A$1:$ZZ$1, 0))</f>
        <v/>
      </c>
      <c r="C517">
        <f>INDEX(resultados!$A$2:$ZZ$924, 511, MATCH($B$3, resultados!$A$1:$ZZ$1, 0))</f>
        <v/>
      </c>
    </row>
    <row r="518">
      <c r="A518">
        <f>INDEX(resultados!$A$2:$ZZ$924, 512, MATCH($B$1, resultados!$A$1:$ZZ$1, 0))</f>
        <v/>
      </c>
      <c r="B518">
        <f>INDEX(resultados!$A$2:$ZZ$924, 512, MATCH($B$2, resultados!$A$1:$ZZ$1, 0))</f>
        <v/>
      </c>
      <c r="C518">
        <f>INDEX(resultados!$A$2:$ZZ$924, 512, MATCH($B$3, resultados!$A$1:$ZZ$1, 0))</f>
        <v/>
      </c>
    </row>
    <row r="519">
      <c r="A519">
        <f>INDEX(resultados!$A$2:$ZZ$924, 513, MATCH($B$1, resultados!$A$1:$ZZ$1, 0))</f>
        <v/>
      </c>
      <c r="B519">
        <f>INDEX(resultados!$A$2:$ZZ$924, 513, MATCH($B$2, resultados!$A$1:$ZZ$1, 0))</f>
        <v/>
      </c>
      <c r="C519">
        <f>INDEX(resultados!$A$2:$ZZ$924, 513, MATCH($B$3, resultados!$A$1:$ZZ$1, 0))</f>
        <v/>
      </c>
    </row>
    <row r="520">
      <c r="A520">
        <f>INDEX(resultados!$A$2:$ZZ$924, 514, MATCH($B$1, resultados!$A$1:$ZZ$1, 0))</f>
        <v/>
      </c>
      <c r="B520">
        <f>INDEX(resultados!$A$2:$ZZ$924, 514, MATCH($B$2, resultados!$A$1:$ZZ$1, 0))</f>
        <v/>
      </c>
      <c r="C520">
        <f>INDEX(resultados!$A$2:$ZZ$924, 514, MATCH($B$3, resultados!$A$1:$ZZ$1, 0))</f>
        <v/>
      </c>
    </row>
    <row r="521">
      <c r="A521">
        <f>INDEX(resultados!$A$2:$ZZ$924, 515, MATCH($B$1, resultados!$A$1:$ZZ$1, 0))</f>
        <v/>
      </c>
      <c r="B521">
        <f>INDEX(resultados!$A$2:$ZZ$924, 515, MATCH($B$2, resultados!$A$1:$ZZ$1, 0))</f>
        <v/>
      </c>
      <c r="C521">
        <f>INDEX(resultados!$A$2:$ZZ$924, 515, MATCH($B$3, resultados!$A$1:$ZZ$1, 0))</f>
        <v/>
      </c>
    </row>
    <row r="522">
      <c r="A522">
        <f>INDEX(resultados!$A$2:$ZZ$924, 516, MATCH($B$1, resultados!$A$1:$ZZ$1, 0))</f>
        <v/>
      </c>
      <c r="B522">
        <f>INDEX(resultados!$A$2:$ZZ$924, 516, MATCH($B$2, resultados!$A$1:$ZZ$1, 0))</f>
        <v/>
      </c>
      <c r="C522">
        <f>INDEX(resultados!$A$2:$ZZ$924, 516, MATCH($B$3, resultados!$A$1:$ZZ$1, 0))</f>
        <v/>
      </c>
    </row>
    <row r="523">
      <c r="A523">
        <f>INDEX(resultados!$A$2:$ZZ$924, 517, MATCH($B$1, resultados!$A$1:$ZZ$1, 0))</f>
        <v/>
      </c>
      <c r="B523">
        <f>INDEX(resultados!$A$2:$ZZ$924, 517, MATCH($B$2, resultados!$A$1:$ZZ$1, 0))</f>
        <v/>
      </c>
      <c r="C523">
        <f>INDEX(resultados!$A$2:$ZZ$924, 517, MATCH($B$3, resultados!$A$1:$ZZ$1, 0))</f>
        <v/>
      </c>
    </row>
    <row r="524">
      <c r="A524">
        <f>INDEX(resultados!$A$2:$ZZ$924, 518, MATCH($B$1, resultados!$A$1:$ZZ$1, 0))</f>
        <v/>
      </c>
      <c r="B524">
        <f>INDEX(resultados!$A$2:$ZZ$924, 518, MATCH($B$2, resultados!$A$1:$ZZ$1, 0))</f>
        <v/>
      </c>
      <c r="C524">
        <f>INDEX(resultados!$A$2:$ZZ$924, 518, MATCH($B$3, resultados!$A$1:$ZZ$1, 0))</f>
        <v/>
      </c>
    </row>
    <row r="525">
      <c r="A525">
        <f>INDEX(resultados!$A$2:$ZZ$924, 519, MATCH($B$1, resultados!$A$1:$ZZ$1, 0))</f>
        <v/>
      </c>
      <c r="B525">
        <f>INDEX(resultados!$A$2:$ZZ$924, 519, MATCH($B$2, resultados!$A$1:$ZZ$1, 0))</f>
        <v/>
      </c>
      <c r="C525">
        <f>INDEX(resultados!$A$2:$ZZ$924, 519, MATCH($B$3, resultados!$A$1:$ZZ$1, 0))</f>
        <v/>
      </c>
    </row>
    <row r="526">
      <c r="A526">
        <f>INDEX(resultados!$A$2:$ZZ$924, 520, MATCH($B$1, resultados!$A$1:$ZZ$1, 0))</f>
        <v/>
      </c>
      <c r="B526">
        <f>INDEX(resultados!$A$2:$ZZ$924, 520, MATCH($B$2, resultados!$A$1:$ZZ$1, 0))</f>
        <v/>
      </c>
      <c r="C526">
        <f>INDEX(resultados!$A$2:$ZZ$924, 520, MATCH($B$3, resultados!$A$1:$ZZ$1, 0))</f>
        <v/>
      </c>
    </row>
    <row r="527">
      <c r="A527">
        <f>INDEX(resultados!$A$2:$ZZ$924, 521, MATCH($B$1, resultados!$A$1:$ZZ$1, 0))</f>
        <v/>
      </c>
      <c r="B527">
        <f>INDEX(resultados!$A$2:$ZZ$924, 521, MATCH($B$2, resultados!$A$1:$ZZ$1, 0))</f>
        <v/>
      </c>
      <c r="C527">
        <f>INDEX(resultados!$A$2:$ZZ$924, 521, MATCH($B$3, resultados!$A$1:$ZZ$1, 0))</f>
        <v/>
      </c>
    </row>
    <row r="528">
      <c r="A528">
        <f>INDEX(resultados!$A$2:$ZZ$924, 522, MATCH($B$1, resultados!$A$1:$ZZ$1, 0))</f>
        <v/>
      </c>
      <c r="B528">
        <f>INDEX(resultados!$A$2:$ZZ$924, 522, MATCH($B$2, resultados!$A$1:$ZZ$1, 0))</f>
        <v/>
      </c>
      <c r="C528">
        <f>INDEX(resultados!$A$2:$ZZ$924, 522, MATCH($B$3, resultados!$A$1:$ZZ$1, 0))</f>
        <v/>
      </c>
    </row>
    <row r="529">
      <c r="A529">
        <f>INDEX(resultados!$A$2:$ZZ$924, 523, MATCH($B$1, resultados!$A$1:$ZZ$1, 0))</f>
        <v/>
      </c>
      <c r="B529">
        <f>INDEX(resultados!$A$2:$ZZ$924, 523, MATCH($B$2, resultados!$A$1:$ZZ$1, 0))</f>
        <v/>
      </c>
      <c r="C529">
        <f>INDEX(resultados!$A$2:$ZZ$924, 523, MATCH($B$3, resultados!$A$1:$ZZ$1, 0))</f>
        <v/>
      </c>
    </row>
    <row r="530">
      <c r="A530">
        <f>INDEX(resultados!$A$2:$ZZ$924, 524, MATCH($B$1, resultados!$A$1:$ZZ$1, 0))</f>
        <v/>
      </c>
      <c r="B530">
        <f>INDEX(resultados!$A$2:$ZZ$924, 524, MATCH($B$2, resultados!$A$1:$ZZ$1, 0))</f>
        <v/>
      </c>
      <c r="C530">
        <f>INDEX(resultados!$A$2:$ZZ$924, 524, MATCH($B$3, resultados!$A$1:$ZZ$1, 0))</f>
        <v/>
      </c>
    </row>
    <row r="531">
      <c r="A531">
        <f>INDEX(resultados!$A$2:$ZZ$924, 525, MATCH($B$1, resultados!$A$1:$ZZ$1, 0))</f>
        <v/>
      </c>
      <c r="B531">
        <f>INDEX(resultados!$A$2:$ZZ$924, 525, MATCH($B$2, resultados!$A$1:$ZZ$1, 0))</f>
        <v/>
      </c>
      <c r="C531">
        <f>INDEX(resultados!$A$2:$ZZ$924, 525, MATCH($B$3, resultados!$A$1:$ZZ$1, 0))</f>
        <v/>
      </c>
    </row>
    <row r="532">
      <c r="A532">
        <f>INDEX(resultados!$A$2:$ZZ$924, 526, MATCH($B$1, resultados!$A$1:$ZZ$1, 0))</f>
        <v/>
      </c>
      <c r="B532">
        <f>INDEX(resultados!$A$2:$ZZ$924, 526, MATCH($B$2, resultados!$A$1:$ZZ$1, 0))</f>
        <v/>
      </c>
      <c r="C532">
        <f>INDEX(resultados!$A$2:$ZZ$924, 526, MATCH($B$3, resultados!$A$1:$ZZ$1, 0))</f>
        <v/>
      </c>
    </row>
    <row r="533">
      <c r="A533">
        <f>INDEX(resultados!$A$2:$ZZ$924, 527, MATCH($B$1, resultados!$A$1:$ZZ$1, 0))</f>
        <v/>
      </c>
      <c r="B533">
        <f>INDEX(resultados!$A$2:$ZZ$924, 527, MATCH($B$2, resultados!$A$1:$ZZ$1, 0))</f>
        <v/>
      </c>
      <c r="C533">
        <f>INDEX(resultados!$A$2:$ZZ$924, 527, MATCH($B$3, resultados!$A$1:$ZZ$1, 0))</f>
        <v/>
      </c>
    </row>
    <row r="534">
      <c r="A534">
        <f>INDEX(resultados!$A$2:$ZZ$924, 528, MATCH($B$1, resultados!$A$1:$ZZ$1, 0))</f>
        <v/>
      </c>
      <c r="B534">
        <f>INDEX(resultados!$A$2:$ZZ$924, 528, MATCH($B$2, resultados!$A$1:$ZZ$1, 0))</f>
        <v/>
      </c>
      <c r="C534">
        <f>INDEX(resultados!$A$2:$ZZ$924, 528, MATCH($B$3, resultados!$A$1:$ZZ$1, 0))</f>
        <v/>
      </c>
    </row>
    <row r="535">
      <c r="A535">
        <f>INDEX(resultados!$A$2:$ZZ$924, 529, MATCH($B$1, resultados!$A$1:$ZZ$1, 0))</f>
        <v/>
      </c>
      <c r="B535">
        <f>INDEX(resultados!$A$2:$ZZ$924, 529, MATCH($B$2, resultados!$A$1:$ZZ$1, 0))</f>
        <v/>
      </c>
      <c r="C535">
        <f>INDEX(resultados!$A$2:$ZZ$924, 529, MATCH($B$3, resultados!$A$1:$ZZ$1, 0))</f>
        <v/>
      </c>
    </row>
    <row r="536">
      <c r="A536">
        <f>INDEX(resultados!$A$2:$ZZ$924, 530, MATCH($B$1, resultados!$A$1:$ZZ$1, 0))</f>
        <v/>
      </c>
      <c r="B536">
        <f>INDEX(resultados!$A$2:$ZZ$924, 530, MATCH($B$2, resultados!$A$1:$ZZ$1, 0))</f>
        <v/>
      </c>
      <c r="C536">
        <f>INDEX(resultados!$A$2:$ZZ$924, 530, MATCH($B$3, resultados!$A$1:$ZZ$1, 0))</f>
        <v/>
      </c>
    </row>
    <row r="537">
      <c r="A537">
        <f>INDEX(resultados!$A$2:$ZZ$924, 531, MATCH($B$1, resultados!$A$1:$ZZ$1, 0))</f>
        <v/>
      </c>
      <c r="B537">
        <f>INDEX(resultados!$A$2:$ZZ$924, 531, MATCH($B$2, resultados!$A$1:$ZZ$1, 0))</f>
        <v/>
      </c>
      <c r="C537">
        <f>INDEX(resultados!$A$2:$ZZ$924, 531, MATCH($B$3, resultados!$A$1:$ZZ$1, 0))</f>
        <v/>
      </c>
    </row>
    <row r="538">
      <c r="A538">
        <f>INDEX(resultados!$A$2:$ZZ$924, 532, MATCH($B$1, resultados!$A$1:$ZZ$1, 0))</f>
        <v/>
      </c>
      <c r="B538">
        <f>INDEX(resultados!$A$2:$ZZ$924, 532, MATCH($B$2, resultados!$A$1:$ZZ$1, 0))</f>
        <v/>
      </c>
      <c r="C538">
        <f>INDEX(resultados!$A$2:$ZZ$924, 532, MATCH($B$3, resultados!$A$1:$ZZ$1, 0))</f>
        <v/>
      </c>
    </row>
    <row r="539">
      <c r="A539">
        <f>INDEX(resultados!$A$2:$ZZ$924, 533, MATCH($B$1, resultados!$A$1:$ZZ$1, 0))</f>
        <v/>
      </c>
      <c r="B539">
        <f>INDEX(resultados!$A$2:$ZZ$924, 533, MATCH($B$2, resultados!$A$1:$ZZ$1, 0))</f>
        <v/>
      </c>
      <c r="C539">
        <f>INDEX(resultados!$A$2:$ZZ$924, 533, MATCH($B$3, resultados!$A$1:$ZZ$1, 0))</f>
        <v/>
      </c>
    </row>
    <row r="540">
      <c r="A540">
        <f>INDEX(resultados!$A$2:$ZZ$924, 534, MATCH($B$1, resultados!$A$1:$ZZ$1, 0))</f>
        <v/>
      </c>
      <c r="B540">
        <f>INDEX(resultados!$A$2:$ZZ$924, 534, MATCH($B$2, resultados!$A$1:$ZZ$1, 0))</f>
        <v/>
      </c>
      <c r="C540">
        <f>INDEX(resultados!$A$2:$ZZ$924, 534, MATCH($B$3, resultados!$A$1:$ZZ$1, 0))</f>
        <v/>
      </c>
    </row>
    <row r="541">
      <c r="A541">
        <f>INDEX(resultados!$A$2:$ZZ$924, 535, MATCH($B$1, resultados!$A$1:$ZZ$1, 0))</f>
        <v/>
      </c>
      <c r="B541">
        <f>INDEX(resultados!$A$2:$ZZ$924, 535, MATCH($B$2, resultados!$A$1:$ZZ$1, 0))</f>
        <v/>
      </c>
      <c r="C541">
        <f>INDEX(resultados!$A$2:$ZZ$924, 535, MATCH($B$3, resultados!$A$1:$ZZ$1, 0))</f>
        <v/>
      </c>
    </row>
    <row r="542">
      <c r="A542">
        <f>INDEX(resultados!$A$2:$ZZ$924, 536, MATCH($B$1, resultados!$A$1:$ZZ$1, 0))</f>
        <v/>
      </c>
      <c r="B542">
        <f>INDEX(resultados!$A$2:$ZZ$924, 536, MATCH($B$2, resultados!$A$1:$ZZ$1, 0))</f>
        <v/>
      </c>
      <c r="C542">
        <f>INDEX(resultados!$A$2:$ZZ$924, 536, MATCH($B$3, resultados!$A$1:$ZZ$1, 0))</f>
        <v/>
      </c>
    </row>
    <row r="543">
      <c r="A543">
        <f>INDEX(resultados!$A$2:$ZZ$924, 537, MATCH($B$1, resultados!$A$1:$ZZ$1, 0))</f>
        <v/>
      </c>
      <c r="B543">
        <f>INDEX(resultados!$A$2:$ZZ$924, 537, MATCH($B$2, resultados!$A$1:$ZZ$1, 0))</f>
        <v/>
      </c>
      <c r="C543">
        <f>INDEX(resultados!$A$2:$ZZ$924, 537, MATCH($B$3, resultados!$A$1:$ZZ$1, 0))</f>
        <v/>
      </c>
    </row>
    <row r="544">
      <c r="A544">
        <f>INDEX(resultados!$A$2:$ZZ$924, 538, MATCH($B$1, resultados!$A$1:$ZZ$1, 0))</f>
        <v/>
      </c>
      <c r="B544">
        <f>INDEX(resultados!$A$2:$ZZ$924, 538, MATCH($B$2, resultados!$A$1:$ZZ$1, 0))</f>
        <v/>
      </c>
      <c r="C544">
        <f>INDEX(resultados!$A$2:$ZZ$924, 538, MATCH($B$3, resultados!$A$1:$ZZ$1, 0))</f>
        <v/>
      </c>
    </row>
    <row r="545">
      <c r="A545">
        <f>INDEX(resultados!$A$2:$ZZ$924, 539, MATCH($B$1, resultados!$A$1:$ZZ$1, 0))</f>
        <v/>
      </c>
      <c r="B545">
        <f>INDEX(resultados!$A$2:$ZZ$924, 539, MATCH($B$2, resultados!$A$1:$ZZ$1, 0))</f>
        <v/>
      </c>
      <c r="C545">
        <f>INDEX(resultados!$A$2:$ZZ$924, 539, MATCH($B$3, resultados!$A$1:$ZZ$1, 0))</f>
        <v/>
      </c>
    </row>
    <row r="546">
      <c r="A546">
        <f>INDEX(resultados!$A$2:$ZZ$924, 540, MATCH($B$1, resultados!$A$1:$ZZ$1, 0))</f>
        <v/>
      </c>
      <c r="B546">
        <f>INDEX(resultados!$A$2:$ZZ$924, 540, MATCH($B$2, resultados!$A$1:$ZZ$1, 0))</f>
        <v/>
      </c>
      <c r="C546">
        <f>INDEX(resultados!$A$2:$ZZ$924, 540, MATCH($B$3, resultados!$A$1:$ZZ$1, 0))</f>
        <v/>
      </c>
    </row>
    <row r="547">
      <c r="A547">
        <f>INDEX(resultados!$A$2:$ZZ$924, 541, MATCH($B$1, resultados!$A$1:$ZZ$1, 0))</f>
        <v/>
      </c>
      <c r="B547">
        <f>INDEX(resultados!$A$2:$ZZ$924, 541, MATCH($B$2, resultados!$A$1:$ZZ$1, 0))</f>
        <v/>
      </c>
      <c r="C547">
        <f>INDEX(resultados!$A$2:$ZZ$924, 541, MATCH($B$3, resultados!$A$1:$ZZ$1, 0))</f>
        <v/>
      </c>
    </row>
    <row r="548">
      <c r="A548">
        <f>INDEX(resultados!$A$2:$ZZ$924, 542, MATCH($B$1, resultados!$A$1:$ZZ$1, 0))</f>
        <v/>
      </c>
      <c r="B548">
        <f>INDEX(resultados!$A$2:$ZZ$924, 542, MATCH($B$2, resultados!$A$1:$ZZ$1, 0))</f>
        <v/>
      </c>
      <c r="C548">
        <f>INDEX(resultados!$A$2:$ZZ$924, 542, MATCH($B$3, resultados!$A$1:$ZZ$1, 0))</f>
        <v/>
      </c>
    </row>
    <row r="549">
      <c r="A549">
        <f>INDEX(resultados!$A$2:$ZZ$924, 543, MATCH($B$1, resultados!$A$1:$ZZ$1, 0))</f>
        <v/>
      </c>
      <c r="B549">
        <f>INDEX(resultados!$A$2:$ZZ$924, 543, MATCH($B$2, resultados!$A$1:$ZZ$1, 0))</f>
        <v/>
      </c>
      <c r="C549">
        <f>INDEX(resultados!$A$2:$ZZ$924, 543, MATCH($B$3, resultados!$A$1:$ZZ$1, 0))</f>
        <v/>
      </c>
    </row>
    <row r="550">
      <c r="A550">
        <f>INDEX(resultados!$A$2:$ZZ$924, 544, MATCH($B$1, resultados!$A$1:$ZZ$1, 0))</f>
        <v/>
      </c>
      <c r="B550">
        <f>INDEX(resultados!$A$2:$ZZ$924, 544, MATCH($B$2, resultados!$A$1:$ZZ$1, 0))</f>
        <v/>
      </c>
      <c r="C550">
        <f>INDEX(resultados!$A$2:$ZZ$924, 544, MATCH($B$3, resultados!$A$1:$ZZ$1, 0))</f>
        <v/>
      </c>
    </row>
    <row r="551">
      <c r="A551">
        <f>INDEX(resultados!$A$2:$ZZ$924, 545, MATCH($B$1, resultados!$A$1:$ZZ$1, 0))</f>
        <v/>
      </c>
      <c r="B551">
        <f>INDEX(resultados!$A$2:$ZZ$924, 545, MATCH($B$2, resultados!$A$1:$ZZ$1, 0))</f>
        <v/>
      </c>
      <c r="C551">
        <f>INDEX(resultados!$A$2:$ZZ$924, 545, MATCH($B$3, resultados!$A$1:$ZZ$1, 0))</f>
        <v/>
      </c>
    </row>
    <row r="552">
      <c r="A552">
        <f>INDEX(resultados!$A$2:$ZZ$924, 546, MATCH($B$1, resultados!$A$1:$ZZ$1, 0))</f>
        <v/>
      </c>
      <c r="B552">
        <f>INDEX(resultados!$A$2:$ZZ$924, 546, MATCH($B$2, resultados!$A$1:$ZZ$1, 0))</f>
        <v/>
      </c>
      <c r="C552">
        <f>INDEX(resultados!$A$2:$ZZ$924, 546, MATCH($B$3, resultados!$A$1:$ZZ$1, 0))</f>
        <v/>
      </c>
    </row>
    <row r="553">
      <c r="A553">
        <f>INDEX(resultados!$A$2:$ZZ$924, 547, MATCH($B$1, resultados!$A$1:$ZZ$1, 0))</f>
        <v/>
      </c>
      <c r="B553">
        <f>INDEX(resultados!$A$2:$ZZ$924, 547, MATCH($B$2, resultados!$A$1:$ZZ$1, 0))</f>
        <v/>
      </c>
      <c r="C553">
        <f>INDEX(resultados!$A$2:$ZZ$924, 547, MATCH($B$3, resultados!$A$1:$ZZ$1, 0))</f>
        <v/>
      </c>
    </row>
    <row r="554">
      <c r="A554">
        <f>INDEX(resultados!$A$2:$ZZ$924, 548, MATCH($B$1, resultados!$A$1:$ZZ$1, 0))</f>
        <v/>
      </c>
      <c r="B554">
        <f>INDEX(resultados!$A$2:$ZZ$924, 548, MATCH($B$2, resultados!$A$1:$ZZ$1, 0))</f>
        <v/>
      </c>
      <c r="C554">
        <f>INDEX(resultados!$A$2:$ZZ$924, 548, MATCH($B$3, resultados!$A$1:$ZZ$1, 0))</f>
        <v/>
      </c>
    </row>
    <row r="555">
      <c r="A555">
        <f>INDEX(resultados!$A$2:$ZZ$924, 549, MATCH($B$1, resultados!$A$1:$ZZ$1, 0))</f>
        <v/>
      </c>
      <c r="B555">
        <f>INDEX(resultados!$A$2:$ZZ$924, 549, MATCH($B$2, resultados!$A$1:$ZZ$1, 0))</f>
        <v/>
      </c>
      <c r="C555">
        <f>INDEX(resultados!$A$2:$ZZ$924, 549, MATCH($B$3, resultados!$A$1:$ZZ$1, 0))</f>
        <v/>
      </c>
    </row>
    <row r="556">
      <c r="A556">
        <f>INDEX(resultados!$A$2:$ZZ$924, 550, MATCH($B$1, resultados!$A$1:$ZZ$1, 0))</f>
        <v/>
      </c>
      <c r="B556">
        <f>INDEX(resultados!$A$2:$ZZ$924, 550, MATCH($B$2, resultados!$A$1:$ZZ$1, 0))</f>
        <v/>
      </c>
      <c r="C556">
        <f>INDEX(resultados!$A$2:$ZZ$924, 550, MATCH($B$3, resultados!$A$1:$ZZ$1, 0))</f>
        <v/>
      </c>
    </row>
    <row r="557">
      <c r="A557">
        <f>INDEX(resultados!$A$2:$ZZ$924, 551, MATCH($B$1, resultados!$A$1:$ZZ$1, 0))</f>
        <v/>
      </c>
      <c r="B557">
        <f>INDEX(resultados!$A$2:$ZZ$924, 551, MATCH($B$2, resultados!$A$1:$ZZ$1, 0))</f>
        <v/>
      </c>
      <c r="C557">
        <f>INDEX(resultados!$A$2:$ZZ$924, 551, MATCH($B$3, resultados!$A$1:$ZZ$1, 0))</f>
        <v/>
      </c>
    </row>
    <row r="558">
      <c r="A558">
        <f>INDEX(resultados!$A$2:$ZZ$924, 552, MATCH($B$1, resultados!$A$1:$ZZ$1, 0))</f>
        <v/>
      </c>
      <c r="B558">
        <f>INDEX(resultados!$A$2:$ZZ$924, 552, MATCH($B$2, resultados!$A$1:$ZZ$1, 0))</f>
        <v/>
      </c>
      <c r="C558">
        <f>INDEX(resultados!$A$2:$ZZ$924, 552, MATCH($B$3, resultados!$A$1:$ZZ$1, 0))</f>
        <v/>
      </c>
    </row>
    <row r="559">
      <c r="A559">
        <f>INDEX(resultados!$A$2:$ZZ$924, 553, MATCH($B$1, resultados!$A$1:$ZZ$1, 0))</f>
        <v/>
      </c>
      <c r="B559">
        <f>INDEX(resultados!$A$2:$ZZ$924, 553, MATCH($B$2, resultados!$A$1:$ZZ$1, 0))</f>
        <v/>
      </c>
      <c r="C559">
        <f>INDEX(resultados!$A$2:$ZZ$924, 553, MATCH($B$3, resultados!$A$1:$ZZ$1, 0))</f>
        <v/>
      </c>
    </row>
    <row r="560">
      <c r="A560">
        <f>INDEX(resultados!$A$2:$ZZ$924, 554, MATCH($B$1, resultados!$A$1:$ZZ$1, 0))</f>
        <v/>
      </c>
      <c r="B560">
        <f>INDEX(resultados!$A$2:$ZZ$924, 554, MATCH($B$2, resultados!$A$1:$ZZ$1, 0))</f>
        <v/>
      </c>
      <c r="C560">
        <f>INDEX(resultados!$A$2:$ZZ$924, 554, MATCH($B$3, resultados!$A$1:$ZZ$1, 0))</f>
        <v/>
      </c>
    </row>
    <row r="561">
      <c r="A561">
        <f>INDEX(resultados!$A$2:$ZZ$924, 555, MATCH($B$1, resultados!$A$1:$ZZ$1, 0))</f>
        <v/>
      </c>
      <c r="B561">
        <f>INDEX(resultados!$A$2:$ZZ$924, 555, MATCH($B$2, resultados!$A$1:$ZZ$1, 0))</f>
        <v/>
      </c>
      <c r="C561">
        <f>INDEX(resultados!$A$2:$ZZ$924, 555, MATCH($B$3, resultados!$A$1:$ZZ$1, 0))</f>
        <v/>
      </c>
    </row>
    <row r="562">
      <c r="A562">
        <f>INDEX(resultados!$A$2:$ZZ$924, 556, MATCH($B$1, resultados!$A$1:$ZZ$1, 0))</f>
        <v/>
      </c>
      <c r="B562">
        <f>INDEX(resultados!$A$2:$ZZ$924, 556, MATCH($B$2, resultados!$A$1:$ZZ$1, 0))</f>
        <v/>
      </c>
      <c r="C562">
        <f>INDEX(resultados!$A$2:$ZZ$924, 556, MATCH($B$3, resultados!$A$1:$ZZ$1, 0))</f>
        <v/>
      </c>
    </row>
    <row r="563">
      <c r="A563">
        <f>INDEX(resultados!$A$2:$ZZ$924, 557, MATCH($B$1, resultados!$A$1:$ZZ$1, 0))</f>
        <v/>
      </c>
      <c r="B563">
        <f>INDEX(resultados!$A$2:$ZZ$924, 557, MATCH($B$2, resultados!$A$1:$ZZ$1, 0))</f>
        <v/>
      </c>
      <c r="C563">
        <f>INDEX(resultados!$A$2:$ZZ$924, 557, MATCH($B$3, resultados!$A$1:$ZZ$1, 0))</f>
        <v/>
      </c>
    </row>
    <row r="564">
      <c r="A564">
        <f>INDEX(resultados!$A$2:$ZZ$924, 558, MATCH($B$1, resultados!$A$1:$ZZ$1, 0))</f>
        <v/>
      </c>
      <c r="B564">
        <f>INDEX(resultados!$A$2:$ZZ$924, 558, MATCH($B$2, resultados!$A$1:$ZZ$1, 0))</f>
        <v/>
      </c>
      <c r="C564">
        <f>INDEX(resultados!$A$2:$ZZ$924, 558, MATCH($B$3, resultados!$A$1:$ZZ$1, 0))</f>
        <v/>
      </c>
    </row>
    <row r="565">
      <c r="A565">
        <f>INDEX(resultados!$A$2:$ZZ$924, 559, MATCH($B$1, resultados!$A$1:$ZZ$1, 0))</f>
        <v/>
      </c>
      <c r="B565">
        <f>INDEX(resultados!$A$2:$ZZ$924, 559, MATCH($B$2, resultados!$A$1:$ZZ$1, 0))</f>
        <v/>
      </c>
      <c r="C565">
        <f>INDEX(resultados!$A$2:$ZZ$924, 559, MATCH($B$3, resultados!$A$1:$ZZ$1, 0))</f>
        <v/>
      </c>
    </row>
    <row r="566">
      <c r="A566">
        <f>INDEX(resultados!$A$2:$ZZ$924, 560, MATCH($B$1, resultados!$A$1:$ZZ$1, 0))</f>
        <v/>
      </c>
      <c r="B566">
        <f>INDEX(resultados!$A$2:$ZZ$924, 560, MATCH($B$2, resultados!$A$1:$ZZ$1, 0))</f>
        <v/>
      </c>
      <c r="C566">
        <f>INDEX(resultados!$A$2:$ZZ$924, 560, MATCH($B$3, resultados!$A$1:$ZZ$1, 0))</f>
        <v/>
      </c>
    </row>
    <row r="567">
      <c r="A567">
        <f>INDEX(resultados!$A$2:$ZZ$924, 561, MATCH($B$1, resultados!$A$1:$ZZ$1, 0))</f>
        <v/>
      </c>
      <c r="B567">
        <f>INDEX(resultados!$A$2:$ZZ$924, 561, MATCH($B$2, resultados!$A$1:$ZZ$1, 0))</f>
        <v/>
      </c>
      <c r="C567">
        <f>INDEX(resultados!$A$2:$ZZ$924, 561, MATCH($B$3, resultados!$A$1:$ZZ$1, 0))</f>
        <v/>
      </c>
    </row>
    <row r="568">
      <c r="A568">
        <f>INDEX(resultados!$A$2:$ZZ$924, 562, MATCH($B$1, resultados!$A$1:$ZZ$1, 0))</f>
        <v/>
      </c>
      <c r="B568">
        <f>INDEX(resultados!$A$2:$ZZ$924, 562, MATCH($B$2, resultados!$A$1:$ZZ$1, 0))</f>
        <v/>
      </c>
      <c r="C568">
        <f>INDEX(resultados!$A$2:$ZZ$924, 562, MATCH($B$3, resultados!$A$1:$ZZ$1, 0))</f>
        <v/>
      </c>
    </row>
    <row r="569">
      <c r="A569">
        <f>INDEX(resultados!$A$2:$ZZ$924, 563, MATCH($B$1, resultados!$A$1:$ZZ$1, 0))</f>
        <v/>
      </c>
      <c r="B569">
        <f>INDEX(resultados!$A$2:$ZZ$924, 563, MATCH($B$2, resultados!$A$1:$ZZ$1, 0))</f>
        <v/>
      </c>
      <c r="C569">
        <f>INDEX(resultados!$A$2:$ZZ$924, 563, MATCH($B$3, resultados!$A$1:$ZZ$1, 0))</f>
        <v/>
      </c>
    </row>
    <row r="570">
      <c r="A570">
        <f>INDEX(resultados!$A$2:$ZZ$924, 564, MATCH($B$1, resultados!$A$1:$ZZ$1, 0))</f>
        <v/>
      </c>
      <c r="B570">
        <f>INDEX(resultados!$A$2:$ZZ$924, 564, MATCH($B$2, resultados!$A$1:$ZZ$1, 0))</f>
        <v/>
      </c>
      <c r="C570">
        <f>INDEX(resultados!$A$2:$ZZ$924, 564, MATCH($B$3, resultados!$A$1:$ZZ$1, 0))</f>
        <v/>
      </c>
    </row>
    <row r="571">
      <c r="A571">
        <f>INDEX(resultados!$A$2:$ZZ$924, 565, MATCH($B$1, resultados!$A$1:$ZZ$1, 0))</f>
        <v/>
      </c>
      <c r="B571">
        <f>INDEX(resultados!$A$2:$ZZ$924, 565, MATCH($B$2, resultados!$A$1:$ZZ$1, 0))</f>
        <v/>
      </c>
      <c r="C571">
        <f>INDEX(resultados!$A$2:$ZZ$924, 565, MATCH($B$3, resultados!$A$1:$ZZ$1, 0))</f>
        <v/>
      </c>
    </row>
    <row r="572">
      <c r="A572">
        <f>INDEX(resultados!$A$2:$ZZ$924, 566, MATCH($B$1, resultados!$A$1:$ZZ$1, 0))</f>
        <v/>
      </c>
      <c r="B572">
        <f>INDEX(resultados!$A$2:$ZZ$924, 566, MATCH($B$2, resultados!$A$1:$ZZ$1, 0))</f>
        <v/>
      </c>
      <c r="C572">
        <f>INDEX(resultados!$A$2:$ZZ$924, 566, MATCH($B$3, resultados!$A$1:$ZZ$1, 0))</f>
        <v/>
      </c>
    </row>
    <row r="573">
      <c r="A573">
        <f>INDEX(resultados!$A$2:$ZZ$924, 567, MATCH($B$1, resultados!$A$1:$ZZ$1, 0))</f>
        <v/>
      </c>
      <c r="B573">
        <f>INDEX(resultados!$A$2:$ZZ$924, 567, MATCH($B$2, resultados!$A$1:$ZZ$1, 0))</f>
        <v/>
      </c>
      <c r="C573">
        <f>INDEX(resultados!$A$2:$ZZ$924, 567, MATCH($B$3, resultados!$A$1:$ZZ$1, 0))</f>
        <v/>
      </c>
    </row>
    <row r="574">
      <c r="A574">
        <f>INDEX(resultados!$A$2:$ZZ$924, 568, MATCH($B$1, resultados!$A$1:$ZZ$1, 0))</f>
        <v/>
      </c>
      <c r="B574">
        <f>INDEX(resultados!$A$2:$ZZ$924, 568, MATCH($B$2, resultados!$A$1:$ZZ$1, 0))</f>
        <v/>
      </c>
      <c r="C574">
        <f>INDEX(resultados!$A$2:$ZZ$924, 568, MATCH($B$3, resultados!$A$1:$ZZ$1, 0))</f>
        <v/>
      </c>
    </row>
    <row r="575">
      <c r="A575">
        <f>INDEX(resultados!$A$2:$ZZ$924, 569, MATCH($B$1, resultados!$A$1:$ZZ$1, 0))</f>
        <v/>
      </c>
      <c r="B575">
        <f>INDEX(resultados!$A$2:$ZZ$924, 569, MATCH($B$2, resultados!$A$1:$ZZ$1, 0))</f>
        <v/>
      </c>
      <c r="C575">
        <f>INDEX(resultados!$A$2:$ZZ$924, 569, MATCH($B$3, resultados!$A$1:$ZZ$1, 0))</f>
        <v/>
      </c>
    </row>
    <row r="576">
      <c r="A576">
        <f>INDEX(resultados!$A$2:$ZZ$924, 570, MATCH($B$1, resultados!$A$1:$ZZ$1, 0))</f>
        <v/>
      </c>
      <c r="B576">
        <f>INDEX(resultados!$A$2:$ZZ$924, 570, MATCH($B$2, resultados!$A$1:$ZZ$1, 0))</f>
        <v/>
      </c>
      <c r="C576">
        <f>INDEX(resultados!$A$2:$ZZ$924, 570, MATCH($B$3, resultados!$A$1:$ZZ$1, 0))</f>
        <v/>
      </c>
    </row>
    <row r="577">
      <c r="A577">
        <f>INDEX(resultados!$A$2:$ZZ$924, 571, MATCH($B$1, resultados!$A$1:$ZZ$1, 0))</f>
        <v/>
      </c>
      <c r="B577">
        <f>INDEX(resultados!$A$2:$ZZ$924, 571, MATCH($B$2, resultados!$A$1:$ZZ$1, 0))</f>
        <v/>
      </c>
      <c r="C577">
        <f>INDEX(resultados!$A$2:$ZZ$924, 571, MATCH($B$3, resultados!$A$1:$ZZ$1, 0))</f>
        <v/>
      </c>
    </row>
    <row r="578">
      <c r="A578">
        <f>INDEX(resultados!$A$2:$ZZ$924, 572, MATCH($B$1, resultados!$A$1:$ZZ$1, 0))</f>
        <v/>
      </c>
      <c r="B578">
        <f>INDEX(resultados!$A$2:$ZZ$924, 572, MATCH($B$2, resultados!$A$1:$ZZ$1, 0))</f>
        <v/>
      </c>
      <c r="C578">
        <f>INDEX(resultados!$A$2:$ZZ$924, 572, MATCH($B$3, resultados!$A$1:$ZZ$1, 0))</f>
        <v/>
      </c>
    </row>
    <row r="579">
      <c r="A579">
        <f>INDEX(resultados!$A$2:$ZZ$924, 573, MATCH($B$1, resultados!$A$1:$ZZ$1, 0))</f>
        <v/>
      </c>
      <c r="B579">
        <f>INDEX(resultados!$A$2:$ZZ$924, 573, MATCH($B$2, resultados!$A$1:$ZZ$1, 0))</f>
        <v/>
      </c>
      <c r="C579">
        <f>INDEX(resultados!$A$2:$ZZ$924, 573, MATCH($B$3, resultados!$A$1:$ZZ$1, 0))</f>
        <v/>
      </c>
    </row>
    <row r="580">
      <c r="A580">
        <f>INDEX(resultados!$A$2:$ZZ$924, 574, MATCH($B$1, resultados!$A$1:$ZZ$1, 0))</f>
        <v/>
      </c>
      <c r="B580">
        <f>INDEX(resultados!$A$2:$ZZ$924, 574, MATCH($B$2, resultados!$A$1:$ZZ$1, 0))</f>
        <v/>
      </c>
      <c r="C580">
        <f>INDEX(resultados!$A$2:$ZZ$924, 574, MATCH($B$3, resultados!$A$1:$ZZ$1, 0))</f>
        <v/>
      </c>
    </row>
    <row r="581">
      <c r="A581">
        <f>INDEX(resultados!$A$2:$ZZ$924, 575, MATCH($B$1, resultados!$A$1:$ZZ$1, 0))</f>
        <v/>
      </c>
      <c r="B581">
        <f>INDEX(resultados!$A$2:$ZZ$924, 575, MATCH($B$2, resultados!$A$1:$ZZ$1, 0))</f>
        <v/>
      </c>
      <c r="C581">
        <f>INDEX(resultados!$A$2:$ZZ$924, 575, MATCH($B$3, resultados!$A$1:$ZZ$1, 0))</f>
        <v/>
      </c>
    </row>
    <row r="582">
      <c r="A582">
        <f>INDEX(resultados!$A$2:$ZZ$924, 576, MATCH($B$1, resultados!$A$1:$ZZ$1, 0))</f>
        <v/>
      </c>
      <c r="B582">
        <f>INDEX(resultados!$A$2:$ZZ$924, 576, MATCH($B$2, resultados!$A$1:$ZZ$1, 0))</f>
        <v/>
      </c>
      <c r="C582">
        <f>INDEX(resultados!$A$2:$ZZ$924, 576, MATCH($B$3, resultados!$A$1:$ZZ$1, 0))</f>
        <v/>
      </c>
    </row>
    <row r="583">
      <c r="A583">
        <f>INDEX(resultados!$A$2:$ZZ$924, 577, MATCH($B$1, resultados!$A$1:$ZZ$1, 0))</f>
        <v/>
      </c>
      <c r="B583">
        <f>INDEX(resultados!$A$2:$ZZ$924, 577, MATCH($B$2, resultados!$A$1:$ZZ$1, 0))</f>
        <v/>
      </c>
      <c r="C583">
        <f>INDEX(resultados!$A$2:$ZZ$924, 577, MATCH($B$3, resultados!$A$1:$ZZ$1, 0))</f>
        <v/>
      </c>
    </row>
    <row r="584">
      <c r="A584">
        <f>INDEX(resultados!$A$2:$ZZ$924, 578, MATCH($B$1, resultados!$A$1:$ZZ$1, 0))</f>
        <v/>
      </c>
      <c r="B584">
        <f>INDEX(resultados!$A$2:$ZZ$924, 578, MATCH($B$2, resultados!$A$1:$ZZ$1, 0))</f>
        <v/>
      </c>
      <c r="C584">
        <f>INDEX(resultados!$A$2:$ZZ$924, 578, MATCH($B$3, resultados!$A$1:$ZZ$1, 0))</f>
        <v/>
      </c>
    </row>
    <row r="585">
      <c r="A585">
        <f>INDEX(resultados!$A$2:$ZZ$924, 579, MATCH($B$1, resultados!$A$1:$ZZ$1, 0))</f>
        <v/>
      </c>
      <c r="B585">
        <f>INDEX(resultados!$A$2:$ZZ$924, 579, MATCH($B$2, resultados!$A$1:$ZZ$1, 0))</f>
        <v/>
      </c>
      <c r="C585">
        <f>INDEX(resultados!$A$2:$ZZ$924, 579, MATCH($B$3, resultados!$A$1:$ZZ$1, 0))</f>
        <v/>
      </c>
    </row>
    <row r="586">
      <c r="A586">
        <f>INDEX(resultados!$A$2:$ZZ$924, 580, MATCH($B$1, resultados!$A$1:$ZZ$1, 0))</f>
        <v/>
      </c>
      <c r="B586">
        <f>INDEX(resultados!$A$2:$ZZ$924, 580, MATCH($B$2, resultados!$A$1:$ZZ$1, 0))</f>
        <v/>
      </c>
      <c r="C586">
        <f>INDEX(resultados!$A$2:$ZZ$924, 580, MATCH($B$3, resultados!$A$1:$ZZ$1, 0))</f>
        <v/>
      </c>
    </row>
    <row r="587">
      <c r="A587">
        <f>INDEX(resultados!$A$2:$ZZ$924, 581, MATCH($B$1, resultados!$A$1:$ZZ$1, 0))</f>
        <v/>
      </c>
      <c r="B587">
        <f>INDEX(resultados!$A$2:$ZZ$924, 581, MATCH($B$2, resultados!$A$1:$ZZ$1, 0))</f>
        <v/>
      </c>
      <c r="C587">
        <f>INDEX(resultados!$A$2:$ZZ$924, 581, MATCH($B$3, resultados!$A$1:$ZZ$1, 0))</f>
        <v/>
      </c>
    </row>
    <row r="588">
      <c r="A588">
        <f>INDEX(resultados!$A$2:$ZZ$924, 582, MATCH($B$1, resultados!$A$1:$ZZ$1, 0))</f>
        <v/>
      </c>
      <c r="B588">
        <f>INDEX(resultados!$A$2:$ZZ$924, 582, MATCH($B$2, resultados!$A$1:$ZZ$1, 0))</f>
        <v/>
      </c>
      <c r="C588">
        <f>INDEX(resultados!$A$2:$ZZ$924, 582, MATCH($B$3, resultados!$A$1:$ZZ$1, 0))</f>
        <v/>
      </c>
    </row>
    <row r="589">
      <c r="A589">
        <f>INDEX(resultados!$A$2:$ZZ$924, 583, MATCH($B$1, resultados!$A$1:$ZZ$1, 0))</f>
        <v/>
      </c>
      <c r="B589">
        <f>INDEX(resultados!$A$2:$ZZ$924, 583, MATCH($B$2, resultados!$A$1:$ZZ$1, 0))</f>
        <v/>
      </c>
      <c r="C589">
        <f>INDEX(resultados!$A$2:$ZZ$924, 583, MATCH($B$3, resultados!$A$1:$ZZ$1, 0))</f>
        <v/>
      </c>
    </row>
    <row r="590">
      <c r="A590">
        <f>INDEX(resultados!$A$2:$ZZ$924, 584, MATCH($B$1, resultados!$A$1:$ZZ$1, 0))</f>
        <v/>
      </c>
      <c r="B590">
        <f>INDEX(resultados!$A$2:$ZZ$924, 584, MATCH($B$2, resultados!$A$1:$ZZ$1, 0))</f>
        <v/>
      </c>
      <c r="C590">
        <f>INDEX(resultados!$A$2:$ZZ$924, 584, MATCH($B$3, resultados!$A$1:$ZZ$1, 0))</f>
        <v/>
      </c>
    </row>
    <row r="591">
      <c r="A591">
        <f>INDEX(resultados!$A$2:$ZZ$924, 585, MATCH($B$1, resultados!$A$1:$ZZ$1, 0))</f>
        <v/>
      </c>
      <c r="B591">
        <f>INDEX(resultados!$A$2:$ZZ$924, 585, MATCH($B$2, resultados!$A$1:$ZZ$1, 0))</f>
        <v/>
      </c>
      <c r="C591">
        <f>INDEX(resultados!$A$2:$ZZ$924, 585, MATCH($B$3, resultados!$A$1:$ZZ$1, 0))</f>
        <v/>
      </c>
    </row>
    <row r="592">
      <c r="A592">
        <f>INDEX(resultados!$A$2:$ZZ$924, 586, MATCH($B$1, resultados!$A$1:$ZZ$1, 0))</f>
        <v/>
      </c>
      <c r="B592">
        <f>INDEX(resultados!$A$2:$ZZ$924, 586, MATCH($B$2, resultados!$A$1:$ZZ$1, 0))</f>
        <v/>
      </c>
      <c r="C592">
        <f>INDEX(resultados!$A$2:$ZZ$924, 586, MATCH($B$3, resultados!$A$1:$ZZ$1, 0))</f>
        <v/>
      </c>
    </row>
    <row r="593">
      <c r="A593">
        <f>INDEX(resultados!$A$2:$ZZ$924, 587, MATCH($B$1, resultados!$A$1:$ZZ$1, 0))</f>
        <v/>
      </c>
      <c r="B593">
        <f>INDEX(resultados!$A$2:$ZZ$924, 587, MATCH($B$2, resultados!$A$1:$ZZ$1, 0))</f>
        <v/>
      </c>
      <c r="C593">
        <f>INDEX(resultados!$A$2:$ZZ$924, 587, MATCH($B$3, resultados!$A$1:$ZZ$1, 0))</f>
        <v/>
      </c>
    </row>
    <row r="594">
      <c r="A594">
        <f>INDEX(resultados!$A$2:$ZZ$924, 588, MATCH($B$1, resultados!$A$1:$ZZ$1, 0))</f>
        <v/>
      </c>
      <c r="B594">
        <f>INDEX(resultados!$A$2:$ZZ$924, 588, MATCH($B$2, resultados!$A$1:$ZZ$1, 0))</f>
        <v/>
      </c>
      <c r="C594">
        <f>INDEX(resultados!$A$2:$ZZ$924, 588, MATCH($B$3, resultados!$A$1:$ZZ$1, 0))</f>
        <v/>
      </c>
    </row>
    <row r="595">
      <c r="A595">
        <f>INDEX(resultados!$A$2:$ZZ$924, 589, MATCH($B$1, resultados!$A$1:$ZZ$1, 0))</f>
        <v/>
      </c>
      <c r="B595">
        <f>INDEX(resultados!$A$2:$ZZ$924, 589, MATCH($B$2, resultados!$A$1:$ZZ$1, 0))</f>
        <v/>
      </c>
      <c r="C595">
        <f>INDEX(resultados!$A$2:$ZZ$924, 589, MATCH($B$3, resultados!$A$1:$ZZ$1, 0))</f>
        <v/>
      </c>
    </row>
    <row r="596">
      <c r="A596">
        <f>INDEX(resultados!$A$2:$ZZ$924, 590, MATCH($B$1, resultados!$A$1:$ZZ$1, 0))</f>
        <v/>
      </c>
      <c r="B596">
        <f>INDEX(resultados!$A$2:$ZZ$924, 590, MATCH($B$2, resultados!$A$1:$ZZ$1, 0))</f>
        <v/>
      </c>
      <c r="C596">
        <f>INDEX(resultados!$A$2:$ZZ$924, 590, MATCH($B$3, resultados!$A$1:$ZZ$1, 0))</f>
        <v/>
      </c>
    </row>
    <row r="597">
      <c r="A597">
        <f>INDEX(resultados!$A$2:$ZZ$924, 591, MATCH($B$1, resultados!$A$1:$ZZ$1, 0))</f>
        <v/>
      </c>
      <c r="B597">
        <f>INDEX(resultados!$A$2:$ZZ$924, 591, MATCH($B$2, resultados!$A$1:$ZZ$1, 0))</f>
        <v/>
      </c>
      <c r="C597">
        <f>INDEX(resultados!$A$2:$ZZ$924, 591, MATCH($B$3, resultados!$A$1:$ZZ$1, 0))</f>
        <v/>
      </c>
    </row>
    <row r="598">
      <c r="A598">
        <f>INDEX(resultados!$A$2:$ZZ$924, 592, MATCH($B$1, resultados!$A$1:$ZZ$1, 0))</f>
        <v/>
      </c>
      <c r="B598">
        <f>INDEX(resultados!$A$2:$ZZ$924, 592, MATCH($B$2, resultados!$A$1:$ZZ$1, 0))</f>
        <v/>
      </c>
      <c r="C598">
        <f>INDEX(resultados!$A$2:$ZZ$924, 592, MATCH($B$3, resultados!$A$1:$ZZ$1, 0))</f>
        <v/>
      </c>
    </row>
    <row r="599">
      <c r="A599">
        <f>INDEX(resultados!$A$2:$ZZ$924, 593, MATCH($B$1, resultados!$A$1:$ZZ$1, 0))</f>
        <v/>
      </c>
      <c r="B599">
        <f>INDEX(resultados!$A$2:$ZZ$924, 593, MATCH($B$2, resultados!$A$1:$ZZ$1, 0))</f>
        <v/>
      </c>
      <c r="C599">
        <f>INDEX(resultados!$A$2:$ZZ$924, 593, MATCH($B$3, resultados!$A$1:$ZZ$1, 0))</f>
        <v/>
      </c>
    </row>
    <row r="600">
      <c r="A600">
        <f>INDEX(resultados!$A$2:$ZZ$924, 594, MATCH($B$1, resultados!$A$1:$ZZ$1, 0))</f>
        <v/>
      </c>
      <c r="B600">
        <f>INDEX(resultados!$A$2:$ZZ$924, 594, MATCH($B$2, resultados!$A$1:$ZZ$1, 0))</f>
        <v/>
      </c>
      <c r="C600">
        <f>INDEX(resultados!$A$2:$ZZ$924, 594, MATCH($B$3, resultados!$A$1:$ZZ$1, 0))</f>
        <v/>
      </c>
    </row>
    <row r="601">
      <c r="A601">
        <f>INDEX(resultados!$A$2:$ZZ$924, 595, MATCH($B$1, resultados!$A$1:$ZZ$1, 0))</f>
        <v/>
      </c>
      <c r="B601">
        <f>INDEX(resultados!$A$2:$ZZ$924, 595, MATCH($B$2, resultados!$A$1:$ZZ$1, 0))</f>
        <v/>
      </c>
      <c r="C601">
        <f>INDEX(resultados!$A$2:$ZZ$924, 595, MATCH($B$3, resultados!$A$1:$ZZ$1, 0))</f>
        <v/>
      </c>
    </row>
    <row r="602">
      <c r="A602">
        <f>INDEX(resultados!$A$2:$ZZ$924, 596, MATCH($B$1, resultados!$A$1:$ZZ$1, 0))</f>
        <v/>
      </c>
      <c r="B602">
        <f>INDEX(resultados!$A$2:$ZZ$924, 596, MATCH($B$2, resultados!$A$1:$ZZ$1, 0))</f>
        <v/>
      </c>
      <c r="C602">
        <f>INDEX(resultados!$A$2:$ZZ$924, 596, MATCH($B$3, resultados!$A$1:$ZZ$1, 0))</f>
        <v/>
      </c>
    </row>
    <row r="603">
      <c r="A603">
        <f>INDEX(resultados!$A$2:$ZZ$924, 597, MATCH($B$1, resultados!$A$1:$ZZ$1, 0))</f>
        <v/>
      </c>
      <c r="B603">
        <f>INDEX(resultados!$A$2:$ZZ$924, 597, MATCH($B$2, resultados!$A$1:$ZZ$1, 0))</f>
        <v/>
      </c>
      <c r="C603">
        <f>INDEX(resultados!$A$2:$ZZ$924, 597, MATCH($B$3, resultados!$A$1:$ZZ$1, 0))</f>
        <v/>
      </c>
    </row>
    <row r="604">
      <c r="A604">
        <f>INDEX(resultados!$A$2:$ZZ$924, 598, MATCH($B$1, resultados!$A$1:$ZZ$1, 0))</f>
        <v/>
      </c>
      <c r="B604">
        <f>INDEX(resultados!$A$2:$ZZ$924, 598, MATCH($B$2, resultados!$A$1:$ZZ$1, 0))</f>
        <v/>
      </c>
      <c r="C604">
        <f>INDEX(resultados!$A$2:$ZZ$924, 598, MATCH($B$3, resultados!$A$1:$ZZ$1, 0))</f>
        <v/>
      </c>
    </row>
    <row r="605">
      <c r="A605">
        <f>INDEX(resultados!$A$2:$ZZ$924, 599, MATCH($B$1, resultados!$A$1:$ZZ$1, 0))</f>
        <v/>
      </c>
      <c r="B605">
        <f>INDEX(resultados!$A$2:$ZZ$924, 599, MATCH($B$2, resultados!$A$1:$ZZ$1, 0))</f>
        <v/>
      </c>
      <c r="C605">
        <f>INDEX(resultados!$A$2:$ZZ$924, 599, MATCH($B$3, resultados!$A$1:$ZZ$1, 0))</f>
        <v/>
      </c>
    </row>
    <row r="606">
      <c r="A606">
        <f>INDEX(resultados!$A$2:$ZZ$924, 600, MATCH($B$1, resultados!$A$1:$ZZ$1, 0))</f>
        <v/>
      </c>
      <c r="B606">
        <f>INDEX(resultados!$A$2:$ZZ$924, 600, MATCH($B$2, resultados!$A$1:$ZZ$1, 0))</f>
        <v/>
      </c>
      <c r="C606">
        <f>INDEX(resultados!$A$2:$ZZ$924, 600, MATCH($B$3, resultados!$A$1:$ZZ$1, 0))</f>
        <v/>
      </c>
    </row>
    <row r="607">
      <c r="A607">
        <f>INDEX(resultados!$A$2:$ZZ$924, 601, MATCH($B$1, resultados!$A$1:$ZZ$1, 0))</f>
        <v/>
      </c>
      <c r="B607">
        <f>INDEX(resultados!$A$2:$ZZ$924, 601, MATCH($B$2, resultados!$A$1:$ZZ$1, 0))</f>
        <v/>
      </c>
      <c r="C607">
        <f>INDEX(resultados!$A$2:$ZZ$924, 601, MATCH($B$3, resultados!$A$1:$ZZ$1, 0))</f>
        <v/>
      </c>
    </row>
    <row r="608">
      <c r="A608">
        <f>INDEX(resultados!$A$2:$ZZ$924, 602, MATCH($B$1, resultados!$A$1:$ZZ$1, 0))</f>
        <v/>
      </c>
      <c r="B608">
        <f>INDEX(resultados!$A$2:$ZZ$924, 602, MATCH($B$2, resultados!$A$1:$ZZ$1, 0))</f>
        <v/>
      </c>
      <c r="C608">
        <f>INDEX(resultados!$A$2:$ZZ$924, 602, MATCH($B$3, resultados!$A$1:$ZZ$1, 0))</f>
        <v/>
      </c>
    </row>
    <row r="609">
      <c r="A609">
        <f>INDEX(resultados!$A$2:$ZZ$924, 603, MATCH($B$1, resultados!$A$1:$ZZ$1, 0))</f>
        <v/>
      </c>
      <c r="B609">
        <f>INDEX(resultados!$A$2:$ZZ$924, 603, MATCH($B$2, resultados!$A$1:$ZZ$1, 0))</f>
        <v/>
      </c>
      <c r="C609">
        <f>INDEX(resultados!$A$2:$ZZ$924, 603, MATCH($B$3, resultados!$A$1:$ZZ$1, 0))</f>
        <v/>
      </c>
    </row>
    <row r="610">
      <c r="A610">
        <f>INDEX(resultados!$A$2:$ZZ$924, 604, MATCH($B$1, resultados!$A$1:$ZZ$1, 0))</f>
        <v/>
      </c>
      <c r="B610">
        <f>INDEX(resultados!$A$2:$ZZ$924, 604, MATCH($B$2, resultados!$A$1:$ZZ$1, 0))</f>
        <v/>
      </c>
      <c r="C610">
        <f>INDEX(resultados!$A$2:$ZZ$924, 604, MATCH($B$3, resultados!$A$1:$ZZ$1, 0))</f>
        <v/>
      </c>
    </row>
    <row r="611">
      <c r="A611">
        <f>INDEX(resultados!$A$2:$ZZ$924, 605, MATCH($B$1, resultados!$A$1:$ZZ$1, 0))</f>
        <v/>
      </c>
      <c r="B611">
        <f>INDEX(resultados!$A$2:$ZZ$924, 605, MATCH($B$2, resultados!$A$1:$ZZ$1, 0))</f>
        <v/>
      </c>
      <c r="C611">
        <f>INDEX(resultados!$A$2:$ZZ$924, 605, MATCH($B$3, resultados!$A$1:$ZZ$1, 0))</f>
        <v/>
      </c>
    </row>
    <row r="612">
      <c r="A612">
        <f>INDEX(resultados!$A$2:$ZZ$924, 606, MATCH($B$1, resultados!$A$1:$ZZ$1, 0))</f>
        <v/>
      </c>
      <c r="B612">
        <f>INDEX(resultados!$A$2:$ZZ$924, 606, MATCH($B$2, resultados!$A$1:$ZZ$1, 0))</f>
        <v/>
      </c>
      <c r="C612">
        <f>INDEX(resultados!$A$2:$ZZ$924, 606, MATCH($B$3, resultados!$A$1:$ZZ$1, 0))</f>
        <v/>
      </c>
    </row>
    <row r="613">
      <c r="A613">
        <f>INDEX(resultados!$A$2:$ZZ$924, 607, MATCH($B$1, resultados!$A$1:$ZZ$1, 0))</f>
        <v/>
      </c>
      <c r="B613">
        <f>INDEX(resultados!$A$2:$ZZ$924, 607, MATCH($B$2, resultados!$A$1:$ZZ$1, 0))</f>
        <v/>
      </c>
      <c r="C613">
        <f>INDEX(resultados!$A$2:$ZZ$924, 607, MATCH($B$3, resultados!$A$1:$ZZ$1, 0))</f>
        <v/>
      </c>
    </row>
    <row r="614">
      <c r="A614">
        <f>INDEX(resultados!$A$2:$ZZ$924, 608, MATCH($B$1, resultados!$A$1:$ZZ$1, 0))</f>
        <v/>
      </c>
      <c r="B614">
        <f>INDEX(resultados!$A$2:$ZZ$924, 608, MATCH($B$2, resultados!$A$1:$ZZ$1, 0))</f>
        <v/>
      </c>
      <c r="C614">
        <f>INDEX(resultados!$A$2:$ZZ$924, 608, MATCH($B$3, resultados!$A$1:$ZZ$1, 0))</f>
        <v/>
      </c>
    </row>
    <row r="615">
      <c r="A615">
        <f>INDEX(resultados!$A$2:$ZZ$924, 609, MATCH($B$1, resultados!$A$1:$ZZ$1, 0))</f>
        <v/>
      </c>
      <c r="B615">
        <f>INDEX(resultados!$A$2:$ZZ$924, 609, MATCH($B$2, resultados!$A$1:$ZZ$1, 0))</f>
        <v/>
      </c>
      <c r="C615">
        <f>INDEX(resultados!$A$2:$ZZ$924, 609, MATCH($B$3, resultados!$A$1:$ZZ$1, 0))</f>
        <v/>
      </c>
    </row>
    <row r="616">
      <c r="A616">
        <f>INDEX(resultados!$A$2:$ZZ$924, 610, MATCH($B$1, resultados!$A$1:$ZZ$1, 0))</f>
        <v/>
      </c>
      <c r="B616">
        <f>INDEX(resultados!$A$2:$ZZ$924, 610, MATCH($B$2, resultados!$A$1:$ZZ$1, 0))</f>
        <v/>
      </c>
      <c r="C616">
        <f>INDEX(resultados!$A$2:$ZZ$924, 610, MATCH($B$3, resultados!$A$1:$ZZ$1, 0))</f>
        <v/>
      </c>
    </row>
    <row r="617">
      <c r="A617">
        <f>INDEX(resultados!$A$2:$ZZ$924, 611, MATCH($B$1, resultados!$A$1:$ZZ$1, 0))</f>
        <v/>
      </c>
      <c r="B617">
        <f>INDEX(resultados!$A$2:$ZZ$924, 611, MATCH($B$2, resultados!$A$1:$ZZ$1, 0))</f>
        <v/>
      </c>
      <c r="C617">
        <f>INDEX(resultados!$A$2:$ZZ$924, 611, MATCH($B$3, resultados!$A$1:$ZZ$1, 0))</f>
        <v/>
      </c>
    </row>
    <row r="618">
      <c r="A618">
        <f>INDEX(resultados!$A$2:$ZZ$924, 612, MATCH($B$1, resultados!$A$1:$ZZ$1, 0))</f>
        <v/>
      </c>
      <c r="B618">
        <f>INDEX(resultados!$A$2:$ZZ$924, 612, MATCH($B$2, resultados!$A$1:$ZZ$1, 0))</f>
        <v/>
      </c>
      <c r="C618">
        <f>INDEX(resultados!$A$2:$ZZ$924, 612, MATCH($B$3, resultados!$A$1:$ZZ$1, 0))</f>
        <v/>
      </c>
    </row>
    <row r="619">
      <c r="A619">
        <f>INDEX(resultados!$A$2:$ZZ$924, 613, MATCH($B$1, resultados!$A$1:$ZZ$1, 0))</f>
        <v/>
      </c>
      <c r="B619">
        <f>INDEX(resultados!$A$2:$ZZ$924, 613, MATCH($B$2, resultados!$A$1:$ZZ$1, 0))</f>
        <v/>
      </c>
      <c r="C619">
        <f>INDEX(resultados!$A$2:$ZZ$924, 613, MATCH($B$3, resultados!$A$1:$ZZ$1, 0))</f>
        <v/>
      </c>
    </row>
    <row r="620">
      <c r="A620">
        <f>INDEX(resultados!$A$2:$ZZ$924, 614, MATCH($B$1, resultados!$A$1:$ZZ$1, 0))</f>
        <v/>
      </c>
      <c r="B620">
        <f>INDEX(resultados!$A$2:$ZZ$924, 614, MATCH($B$2, resultados!$A$1:$ZZ$1, 0))</f>
        <v/>
      </c>
      <c r="C620">
        <f>INDEX(resultados!$A$2:$ZZ$924, 614, MATCH($B$3, resultados!$A$1:$ZZ$1, 0))</f>
        <v/>
      </c>
    </row>
    <row r="621">
      <c r="A621">
        <f>INDEX(resultados!$A$2:$ZZ$924, 615, MATCH($B$1, resultados!$A$1:$ZZ$1, 0))</f>
        <v/>
      </c>
      <c r="B621">
        <f>INDEX(resultados!$A$2:$ZZ$924, 615, MATCH($B$2, resultados!$A$1:$ZZ$1, 0))</f>
        <v/>
      </c>
      <c r="C621">
        <f>INDEX(resultados!$A$2:$ZZ$924, 615, MATCH($B$3, resultados!$A$1:$ZZ$1, 0))</f>
        <v/>
      </c>
    </row>
    <row r="622">
      <c r="A622">
        <f>INDEX(resultados!$A$2:$ZZ$924, 616, MATCH($B$1, resultados!$A$1:$ZZ$1, 0))</f>
        <v/>
      </c>
      <c r="B622">
        <f>INDEX(resultados!$A$2:$ZZ$924, 616, MATCH($B$2, resultados!$A$1:$ZZ$1, 0))</f>
        <v/>
      </c>
      <c r="C622">
        <f>INDEX(resultados!$A$2:$ZZ$924, 616, MATCH($B$3, resultados!$A$1:$ZZ$1, 0))</f>
        <v/>
      </c>
    </row>
    <row r="623">
      <c r="A623">
        <f>INDEX(resultados!$A$2:$ZZ$924, 617, MATCH($B$1, resultados!$A$1:$ZZ$1, 0))</f>
        <v/>
      </c>
      <c r="B623">
        <f>INDEX(resultados!$A$2:$ZZ$924, 617, MATCH($B$2, resultados!$A$1:$ZZ$1, 0))</f>
        <v/>
      </c>
      <c r="C623">
        <f>INDEX(resultados!$A$2:$ZZ$924, 617, MATCH($B$3, resultados!$A$1:$ZZ$1, 0))</f>
        <v/>
      </c>
    </row>
    <row r="624">
      <c r="A624">
        <f>INDEX(resultados!$A$2:$ZZ$924, 618, MATCH($B$1, resultados!$A$1:$ZZ$1, 0))</f>
        <v/>
      </c>
      <c r="B624">
        <f>INDEX(resultados!$A$2:$ZZ$924, 618, MATCH($B$2, resultados!$A$1:$ZZ$1, 0))</f>
        <v/>
      </c>
      <c r="C624">
        <f>INDEX(resultados!$A$2:$ZZ$924, 618, MATCH($B$3, resultados!$A$1:$ZZ$1, 0))</f>
        <v/>
      </c>
    </row>
    <row r="625">
      <c r="A625">
        <f>INDEX(resultados!$A$2:$ZZ$924, 619, MATCH($B$1, resultados!$A$1:$ZZ$1, 0))</f>
        <v/>
      </c>
      <c r="B625">
        <f>INDEX(resultados!$A$2:$ZZ$924, 619, MATCH($B$2, resultados!$A$1:$ZZ$1, 0))</f>
        <v/>
      </c>
      <c r="C625">
        <f>INDEX(resultados!$A$2:$ZZ$924, 619, MATCH($B$3, resultados!$A$1:$ZZ$1, 0))</f>
        <v/>
      </c>
    </row>
    <row r="626">
      <c r="A626">
        <f>INDEX(resultados!$A$2:$ZZ$924, 620, MATCH($B$1, resultados!$A$1:$ZZ$1, 0))</f>
        <v/>
      </c>
      <c r="B626">
        <f>INDEX(resultados!$A$2:$ZZ$924, 620, MATCH($B$2, resultados!$A$1:$ZZ$1, 0))</f>
        <v/>
      </c>
      <c r="C626">
        <f>INDEX(resultados!$A$2:$ZZ$924, 620, MATCH($B$3, resultados!$A$1:$ZZ$1, 0))</f>
        <v/>
      </c>
    </row>
    <row r="627">
      <c r="A627">
        <f>INDEX(resultados!$A$2:$ZZ$924, 621, MATCH($B$1, resultados!$A$1:$ZZ$1, 0))</f>
        <v/>
      </c>
      <c r="B627">
        <f>INDEX(resultados!$A$2:$ZZ$924, 621, MATCH($B$2, resultados!$A$1:$ZZ$1, 0))</f>
        <v/>
      </c>
      <c r="C627">
        <f>INDEX(resultados!$A$2:$ZZ$924, 621, MATCH($B$3, resultados!$A$1:$ZZ$1, 0))</f>
        <v/>
      </c>
    </row>
    <row r="628">
      <c r="A628">
        <f>INDEX(resultados!$A$2:$ZZ$924, 622, MATCH($B$1, resultados!$A$1:$ZZ$1, 0))</f>
        <v/>
      </c>
      <c r="B628">
        <f>INDEX(resultados!$A$2:$ZZ$924, 622, MATCH($B$2, resultados!$A$1:$ZZ$1, 0))</f>
        <v/>
      </c>
      <c r="C628">
        <f>INDEX(resultados!$A$2:$ZZ$924, 622, MATCH($B$3, resultados!$A$1:$ZZ$1, 0))</f>
        <v/>
      </c>
    </row>
    <row r="629">
      <c r="A629">
        <f>INDEX(resultados!$A$2:$ZZ$924, 623, MATCH($B$1, resultados!$A$1:$ZZ$1, 0))</f>
        <v/>
      </c>
      <c r="B629">
        <f>INDEX(resultados!$A$2:$ZZ$924, 623, MATCH($B$2, resultados!$A$1:$ZZ$1, 0))</f>
        <v/>
      </c>
      <c r="C629">
        <f>INDEX(resultados!$A$2:$ZZ$924, 623, MATCH($B$3, resultados!$A$1:$ZZ$1, 0))</f>
        <v/>
      </c>
    </row>
    <row r="630">
      <c r="A630">
        <f>INDEX(resultados!$A$2:$ZZ$924, 624, MATCH($B$1, resultados!$A$1:$ZZ$1, 0))</f>
        <v/>
      </c>
      <c r="B630">
        <f>INDEX(resultados!$A$2:$ZZ$924, 624, MATCH($B$2, resultados!$A$1:$ZZ$1, 0))</f>
        <v/>
      </c>
      <c r="C630">
        <f>INDEX(resultados!$A$2:$ZZ$924, 624, MATCH($B$3, resultados!$A$1:$ZZ$1, 0))</f>
        <v/>
      </c>
    </row>
    <row r="631">
      <c r="A631">
        <f>INDEX(resultados!$A$2:$ZZ$924, 625, MATCH($B$1, resultados!$A$1:$ZZ$1, 0))</f>
        <v/>
      </c>
      <c r="B631">
        <f>INDEX(resultados!$A$2:$ZZ$924, 625, MATCH($B$2, resultados!$A$1:$ZZ$1, 0))</f>
        <v/>
      </c>
      <c r="C631">
        <f>INDEX(resultados!$A$2:$ZZ$924, 625, MATCH($B$3, resultados!$A$1:$ZZ$1, 0))</f>
        <v/>
      </c>
    </row>
    <row r="632">
      <c r="A632">
        <f>INDEX(resultados!$A$2:$ZZ$924, 626, MATCH($B$1, resultados!$A$1:$ZZ$1, 0))</f>
        <v/>
      </c>
      <c r="B632">
        <f>INDEX(resultados!$A$2:$ZZ$924, 626, MATCH($B$2, resultados!$A$1:$ZZ$1, 0))</f>
        <v/>
      </c>
      <c r="C632">
        <f>INDEX(resultados!$A$2:$ZZ$924, 626, MATCH($B$3, resultados!$A$1:$ZZ$1, 0))</f>
        <v/>
      </c>
    </row>
    <row r="633">
      <c r="A633">
        <f>INDEX(resultados!$A$2:$ZZ$924, 627, MATCH($B$1, resultados!$A$1:$ZZ$1, 0))</f>
        <v/>
      </c>
      <c r="B633">
        <f>INDEX(resultados!$A$2:$ZZ$924, 627, MATCH($B$2, resultados!$A$1:$ZZ$1, 0))</f>
        <v/>
      </c>
      <c r="C633">
        <f>INDEX(resultados!$A$2:$ZZ$924, 627, MATCH($B$3, resultados!$A$1:$ZZ$1, 0))</f>
        <v/>
      </c>
    </row>
    <row r="634">
      <c r="A634">
        <f>INDEX(resultados!$A$2:$ZZ$924, 628, MATCH($B$1, resultados!$A$1:$ZZ$1, 0))</f>
        <v/>
      </c>
      <c r="B634">
        <f>INDEX(resultados!$A$2:$ZZ$924, 628, MATCH($B$2, resultados!$A$1:$ZZ$1, 0))</f>
        <v/>
      </c>
      <c r="C634">
        <f>INDEX(resultados!$A$2:$ZZ$924, 628, MATCH($B$3, resultados!$A$1:$ZZ$1, 0))</f>
        <v/>
      </c>
    </row>
    <row r="635">
      <c r="A635">
        <f>INDEX(resultados!$A$2:$ZZ$924, 629, MATCH($B$1, resultados!$A$1:$ZZ$1, 0))</f>
        <v/>
      </c>
      <c r="B635">
        <f>INDEX(resultados!$A$2:$ZZ$924, 629, MATCH($B$2, resultados!$A$1:$ZZ$1, 0))</f>
        <v/>
      </c>
      <c r="C635">
        <f>INDEX(resultados!$A$2:$ZZ$924, 629, MATCH($B$3, resultados!$A$1:$ZZ$1, 0))</f>
        <v/>
      </c>
    </row>
    <row r="636">
      <c r="A636">
        <f>INDEX(resultados!$A$2:$ZZ$924, 630, MATCH($B$1, resultados!$A$1:$ZZ$1, 0))</f>
        <v/>
      </c>
      <c r="B636">
        <f>INDEX(resultados!$A$2:$ZZ$924, 630, MATCH($B$2, resultados!$A$1:$ZZ$1, 0))</f>
        <v/>
      </c>
      <c r="C636">
        <f>INDEX(resultados!$A$2:$ZZ$924, 630, MATCH($B$3, resultados!$A$1:$ZZ$1, 0))</f>
        <v/>
      </c>
    </row>
    <row r="637">
      <c r="A637">
        <f>INDEX(resultados!$A$2:$ZZ$924, 631, MATCH($B$1, resultados!$A$1:$ZZ$1, 0))</f>
        <v/>
      </c>
      <c r="B637">
        <f>INDEX(resultados!$A$2:$ZZ$924, 631, MATCH($B$2, resultados!$A$1:$ZZ$1, 0))</f>
        <v/>
      </c>
      <c r="C637">
        <f>INDEX(resultados!$A$2:$ZZ$924, 631, MATCH($B$3, resultados!$A$1:$ZZ$1, 0))</f>
        <v/>
      </c>
    </row>
    <row r="638">
      <c r="A638">
        <f>INDEX(resultados!$A$2:$ZZ$924, 632, MATCH($B$1, resultados!$A$1:$ZZ$1, 0))</f>
        <v/>
      </c>
      <c r="B638">
        <f>INDEX(resultados!$A$2:$ZZ$924, 632, MATCH($B$2, resultados!$A$1:$ZZ$1, 0))</f>
        <v/>
      </c>
      <c r="C638">
        <f>INDEX(resultados!$A$2:$ZZ$924, 632, MATCH($B$3, resultados!$A$1:$ZZ$1, 0))</f>
        <v/>
      </c>
    </row>
    <row r="639">
      <c r="A639">
        <f>INDEX(resultados!$A$2:$ZZ$924, 633, MATCH($B$1, resultados!$A$1:$ZZ$1, 0))</f>
        <v/>
      </c>
      <c r="B639">
        <f>INDEX(resultados!$A$2:$ZZ$924, 633, MATCH($B$2, resultados!$A$1:$ZZ$1, 0))</f>
        <v/>
      </c>
      <c r="C639">
        <f>INDEX(resultados!$A$2:$ZZ$924, 633, MATCH($B$3, resultados!$A$1:$ZZ$1, 0))</f>
        <v/>
      </c>
    </row>
    <row r="640">
      <c r="A640">
        <f>INDEX(resultados!$A$2:$ZZ$924, 634, MATCH($B$1, resultados!$A$1:$ZZ$1, 0))</f>
        <v/>
      </c>
      <c r="B640">
        <f>INDEX(resultados!$A$2:$ZZ$924, 634, MATCH($B$2, resultados!$A$1:$ZZ$1, 0))</f>
        <v/>
      </c>
      <c r="C640">
        <f>INDEX(resultados!$A$2:$ZZ$924, 634, MATCH($B$3, resultados!$A$1:$ZZ$1, 0))</f>
        <v/>
      </c>
    </row>
    <row r="641">
      <c r="A641">
        <f>INDEX(resultados!$A$2:$ZZ$924, 635, MATCH($B$1, resultados!$A$1:$ZZ$1, 0))</f>
        <v/>
      </c>
      <c r="B641">
        <f>INDEX(resultados!$A$2:$ZZ$924, 635, MATCH($B$2, resultados!$A$1:$ZZ$1, 0))</f>
        <v/>
      </c>
      <c r="C641">
        <f>INDEX(resultados!$A$2:$ZZ$924, 635, MATCH($B$3, resultados!$A$1:$ZZ$1, 0))</f>
        <v/>
      </c>
    </row>
    <row r="642">
      <c r="A642">
        <f>INDEX(resultados!$A$2:$ZZ$924, 636, MATCH($B$1, resultados!$A$1:$ZZ$1, 0))</f>
        <v/>
      </c>
      <c r="B642">
        <f>INDEX(resultados!$A$2:$ZZ$924, 636, MATCH($B$2, resultados!$A$1:$ZZ$1, 0))</f>
        <v/>
      </c>
      <c r="C642">
        <f>INDEX(resultados!$A$2:$ZZ$924, 636, MATCH($B$3, resultados!$A$1:$ZZ$1, 0))</f>
        <v/>
      </c>
    </row>
    <row r="643">
      <c r="A643">
        <f>INDEX(resultados!$A$2:$ZZ$924, 637, MATCH($B$1, resultados!$A$1:$ZZ$1, 0))</f>
        <v/>
      </c>
      <c r="B643">
        <f>INDEX(resultados!$A$2:$ZZ$924, 637, MATCH($B$2, resultados!$A$1:$ZZ$1, 0))</f>
        <v/>
      </c>
      <c r="C643">
        <f>INDEX(resultados!$A$2:$ZZ$924, 637, MATCH($B$3, resultados!$A$1:$ZZ$1, 0))</f>
        <v/>
      </c>
    </row>
    <row r="644">
      <c r="A644">
        <f>INDEX(resultados!$A$2:$ZZ$924, 638, MATCH($B$1, resultados!$A$1:$ZZ$1, 0))</f>
        <v/>
      </c>
      <c r="B644">
        <f>INDEX(resultados!$A$2:$ZZ$924, 638, MATCH($B$2, resultados!$A$1:$ZZ$1, 0))</f>
        <v/>
      </c>
      <c r="C644">
        <f>INDEX(resultados!$A$2:$ZZ$924, 638, MATCH($B$3, resultados!$A$1:$ZZ$1, 0))</f>
        <v/>
      </c>
    </row>
    <row r="645">
      <c r="A645">
        <f>INDEX(resultados!$A$2:$ZZ$924, 639, MATCH($B$1, resultados!$A$1:$ZZ$1, 0))</f>
        <v/>
      </c>
      <c r="B645">
        <f>INDEX(resultados!$A$2:$ZZ$924, 639, MATCH($B$2, resultados!$A$1:$ZZ$1, 0))</f>
        <v/>
      </c>
      <c r="C645">
        <f>INDEX(resultados!$A$2:$ZZ$924, 639, MATCH($B$3, resultados!$A$1:$ZZ$1, 0))</f>
        <v/>
      </c>
    </row>
    <row r="646">
      <c r="A646">
        <f>INDEX(resultados!$A$2:$ZZ$924, 640, MATCH($B$1, resultados!$A$1:$ZZ$1, 0))</f>
        <v/>
      </c>
      <c r="B646">
        <f>INDEX(resultados!$A$2:$ZZ$924, 640, MATCH($B$2, resultados!$A$1:$ZZ$1, 0))</f>
        <v/>
      </c>
      <c r="C646">
        <f>INDEX(resultados!$A$2:$ZZ$924, 640, MATCH($B$3, resultados!$A$1:$ZZ$1, 0))</f>
        <v/>
      </c>
    </row>
    <row r="647">
      <c r="A647">
        <f>INDEX(resultados!$A$2:$ZZ$924, 641, MATCH($B$1, resultados!$A$1:$ZZ$1, 0))</f>
        <v/>
      </c>
      <c r="B647">
        <f>INDEX(resultados!$A$2:$ZZ$924, 641, MATCH($B$2, resultados!$A$1:$ZZ$1, 0))</f>
        <v/>
      </c>
      <c r="C647">
        <f>INDEX(resultados!$A$2:$ZZ$924, 641, MATCH($B$3, resultados!$A$1:$ZZ$1, 0))</f>
        <v/>
      </c>
    </row>
    <row r="648">
      <c r="A648">
        <f>INDEX(resultados!$A$2:$ZZ$924, 642, MATCH($B$1, resultados!$A$1:$ZZ$1, 0))</f>
        <v/>
      </c>
      <c r="B648">
        <f>INDEX(resultados!$A$2:$ZZ$924, 642, MATCH($B$2, resultados!$A$1:$ZZ$1, 0))</f>
        <v/>
      </c>
      <c r="C648">
        <f>INDEX(resultados!$A$2:$ZZ$924, 642, MATCH($B$3, resultados!$A$1:$ZZ$1, 0))</f>
        <v/>
      </c>
    </row>
    <row r="649">
      <c r="A649">
        <f>INDEX(resultados!$A$2:$ZZ$924, 643, MATCH($B$1, resultados!$A$1:$ZZ$1, 0))</f>
        <v/>
      </c>
      <c r="B649">
        <f>INDEX(resultados!$A$2:$ZZ$924, 643, MATCH($B$2, resultados!$A$1:$ZZ$1, 0))</f>
        <v/>
      </c>
      <c r="C649">
        <f>INDEX(resultados!$A$2:$ZZ$924, 643, MATCH($B$3, resultados!$A$1:$ZZ$1, 0))</f>
        <v/>
      </c>
    </row>
    <row r="650">
      <c r="A650">
        <f>INDEX(resultados!$A$2:$ZZ$924, 644, MATCH($B$1, resultados!$A$1:$ZZ$1, 0))</f>
        <v/>
      </c>
      <c r="B650">
        <f>INDEX(resultados!$A$2:$ZZ$924, 644, MATCH($B$2, resultados!$A$1:$ZZ$1, 0))</f>
        <v/>
      </c>
      <c r="C650">
        <f>INDEX(resultados!$A$2:$ZZ$924, 644, MATCH($B$3, resultados!$A$1:$ZZ$1, 0))</f>
        <v/>
      </c>
    </row>
    <row r="651">
      <c r="A651">
        <f>INDEX(resultados!$A$2:$ZZ$924, 645, MATCH($B$1, resultados!$A$1:$ZZ$1, 0))</f>
        <v/>
      </c>
      <c r="B651">
        <f>INDEX(resultados!$A$2:$ZZ$924, 645, MATCH($B$2, resultados!$A$1:$ZZ$1, 0))</f>
        <v/>
      </c>
      <c r="C651">
        <f>INDEX(resultados!$A$2:$ZZ$924, 645, MATCH($B$3, resultados!$A$1:$ZZ$1, 0))</f>
        <v/>
      </c>
    </row>
    <row r="652">
      <c r="A652">
        <f>INDEX(resultados!$A$2:$ZZ$924, 646, MATCH($B$1, resultados!$A$1:$ZZ$1, 0))</f>
        <v/>
      </c>
      <c r="B652">
        <f>INDEX(resultados!$A$2:$ZZ$924, 646, MATCH($B$2, resultados!$A$1:$ZZ$1, 0))</f>
        <v/>
      </c>
      <c r="C652">
        <f>INDEX(resultados!$A$2:$ZZ$924, 646, MATCH($B$3, resultados!$A$1:$ZZ$1, 0))</f>
        <v/>
      </c>
    </row>
    <row r="653">
      <c r="A653">
        <f>INDEX(resultados!$A$2:$ZZ$924, 647, MATCH($B$1, resultados!$A$1:$ZZ$1, 0))</f>
        <v/>
      </c>
      <c r="B653">
        <f>INDEX(resultados!$A$2:$ZZ$924, 647, MATCH($B$2, resultados!$A$1:$ZZ$1, 0))</f>
        <v/>
      </c>
      <c r="C653">
        <f>INDEX(resultados!$A$2:$ZZ$924, 647, MATCH($B$3, resultados!$A$1:$ZZ$1, 0))</f>
        <v/>
      </c>
    </row>
    <row r="654">
      <c r="A654">
        <f>INDEX(resultados!$A$2:$ZZ$924, 648, MATCH($B$1, resultados!$A$1:$ZZ$1, 0))</f>
        <v/>
      </c>
      <c r="B654">
        <f>INDEX(resultados!$A$2:$ZZ$924, 648, MATCH($B$2, resultados!$A$1:$ZZ$1, 0))</f>
        <v/>
      </c>
      <c r="C654">
        <f>INDEX(resultados!$A$2:$ZZ$924, 648, MATCH($B$3, resultados!$A$1:$ZZ$1, 0))</f>
        <v/>
      </c>
    </row>
    <row r="655">
      <c r="A655">
        <f>INDEX(resultados!$A$2:$ZZ$924, 649, MATCH($B$1, resultados!$A$1:$ZZ$1, 0))</f>
        <v/>
      </c>
      <c r="B655">
        <f>INDEX(resultados!$A$2:$ZZ$924, 649, MATCH($B$2, resultados!$A$1:$ZZ$1, 0))</f>
        <v/>
      </c>
      <c r="C655">
        <f>INDEX(resultados!$A$2:$ZZ$924, 649, MATCH($B$3, resultados!$A$1:$ZZ$1, 0))</f>
        <v/>
      </c>
    </row>
    <row r="656">
      <c r="A656">
        <f>INDEX(resultados!$A$2:$ZZ$924, 650, MATCH($B$1, resultados!$A$1:$ZZ$1, 0))</f>
        <v/>
      </c>
      <c r="B656">
        <f>INDEX(resultados!$A$2:$ZZ$924, 650, MATCH($B$2, resultados!$A$1:$ZZ$1, 0))</f>
        <v/>
      </c>
      <c r="C656">
        <f>INDEX(resultados!$A$2:$ZZ$924, 650, MATCH($B$3, resultados!$A$1:$ZZ$1, 0))</f>
        <v/>
      </c>
    </row>
    <row r="657">
      <c r="A657">
        <f>INDEX(resultados!$A$2:$ZZ$924, 651, MATCH($B$1, resultados!$A$1:$ZZ$1, 0))</f>
        <v/>
      </c>
      <c r="B657">
        <f>INDEX(resultados!$A$2:$ZZ$924, 651, MATCH($B$2, resultados!$A$1:$ZZ$1, 0))</f>
        <v/>
      </c>
      <c r="C657">
        <f>INDEX(resultados!$A$2:$ZZ$924, 651, MATCH($B$3, resultados!$A$1:$ZZ$1, 0))</f>
        <v/>
      </c>
    </row>
    <row r="658">
      <c r="A658">
        <f>INDEX(resultados!$A$2:$ZZ$924, 652, MATCH($B$1, resultados!$A$1:$ZZ$1, 0))</f>
        <v/>
      </c>
      <c r="B658">
        <f>INDEX(resultados!$A$2:$ZZ$924, 652, MATCH($B$2, resultados!$A$1:$ZZ$1, 0))</f>
        <v/>
      </c>
      <c r="C658">
        <f>INDEX(resultados!$A$2:$ZZ$924, 652, MATCH($B$3, resultados!$A$1:$ZZ$1, 0))</f>
        <v/>
      </c>
    </row>
    <row r="659">
      <c r="A659">
        <f>INDEX(resultados!$A$2:$ZZ$924, 653, MATCH($B$1, resultados!$A$1:$ZZ$1, 0))</f>
        <v/>
      </c>
      <c r="B659">
        <f>INDEX(resultados!$A$2:$ZZ$924, 653, MATCH($B$2, resultados!$A$1:$ZZ$1, 0))</f>
        <v/>
      </c>
      <c r="C659">
        <f>INDEX(resultados!$A$2:$ZZ$924, 653, MATCH($B$3, resultados!$A$1:$ZZ$1, 0))</f>
        <v/>
      </c>
    </row>
    <row r="660">
      <c r="A660">
        <f>INDEX(resultados!$A$2:$ZZ$924, 654, MATCH($B$1, resultados!$A$1:$ZZ$1, 0))</f>
        <v/>
      </c>
      <c r="B660">
        <f>INDEX(resultados!$A$2:$ZZ$924, 654, MATCH($B$2, resultados!$A$1:$ZZ$1, 0))</f>
        <v/>
      </c>
      <c r="C660">
        <f>INDEX(resultados!$A$2:$ZZ$924, 654, MATCH($B$3, resultados!$A$1:$ZZ$1, 0))</f>
        <v/>
      </c>
    </row>
    <row r="661">
      <c r="A661">
        <f>INDEX(resultados!$A$2:$ZZ$924, 655, MATCH($B$1, resultados!$A$1:$ZZ$1, 0))</f>
        <v/>
      </c>
      <c r="B661">
        <f>INDEX(resultados!$A$2:$ZZ$924, 655, MATCH($B$2, resultados!$A$1:$ZZ$1, 0))</f>
        <v/>
      </c>
      <c r="C661">
        <f>INDEX(resultados!$A$2:$ZZ$924, 655, MATCH($B$3, resultados!$A$1:$ZZ$1, 0))</f>
        <v/>
      </c>
    </row>
    <row r="662">
      <c r="A662">
        <f>INDEX(resultados!$A$2:$ZZ$924, 656, MATCH($B$1, resultados!$A$1:$ZZ$1, 0))</f>
        <v/>
      </c>
      <c r="B662">
        <f>INDEX(resultados!$A$2:$ZZ$924, 656, MATCH($B$2, resultados!$A$1:$ZZ$1, 0))</f>
        <v/>
      </c>
      <c r="C662">
        <f>INDEX(resultados!$A$2:$ZZ$924, 656, MATCH($B$3, resultados!$A$1:$ZZ$1, 0))</f>
        <v/>
      </c>
    </row>
    <row r="663">
      <c r="A663">
        <f>INDEX(resultados!$A$2:$ZZ$924, 657, MATCH($B$1, resultados!$A$1:$ZZ$1, 0))</f>
        <v/>
      </c>
      <c r="B663">
        <f>INDEX(resultados!$A$2:$ZZ$924, 657, MATCH($B$2, resultados!$A$1:$ZZ$1, 0))</f>
        <v/>
      </c>
      <c r="C663">
        <f>INDEX(resultados!$A$2:$ZZ$924, 657, MATCH($B$3, resultados!$A$1:$ZZ$1, 0))</f>
        <v/>
      </c>
    </row>
    <row r="664">
      <c r="A664">
        <f>INDEX(resultados!$A$2:$ZZ$924, 658, MATCH($B$1, resultados!$A$1:$ZZ$1, 0))</f>
        <v/>
      </c>
      <c r="B664">
        <f>INDEX(resultados!$A$2:$ZZ$924, 658, MATCH($B$2, resultados!$A$1:$ZZ$1, 0))</f>
        <v/>
      </c>
      <c r="C664">
        <f>INDEX(resultados!$A$2:$ZZ$924, 658, MATCH($B$3, resultados!$A$1:$ZZ$1, 0))</f>
        <v/>
      </c>
    </row>
    <row r="665">
      <c r="A665">
        <f>INDEX(resultados!$A$2:$ZZ$924, 659, MATCH($B$1, resultados!$A$1:$ZZ$1, 0))</f>
        <v/>
      </c>
      <c r="B665">
        <f>INDEX(resultados!$A$2:$ZZ$924, 659, MATCH($B$2, resultados!$A$1:$ZZ$1, 0))</f>
        <v/>
      </c>
      <c r="C665">
        <f>INDEX(resultados!$A$2:$ZZ$924, 659, MATCH($B$3, resultados!$A$1:$ZZ$1, 0))</f>
        <v/>
      </c>
    </row>
    <row r="666">
      <c r="A666">
        <f>INDEX(resultados!$A$2:$ZZ$924, 660, MATCH($B$1, resultados!$A$1:$ZZ$1, 0))</f>
        <v/>
      </c>
      <c r="B666">
        <f>INDEX(resultados!$A$2:$ZZ$924, 660, MATCH($B$2, resultados!$A$1:$ZZ$1, 0))</f>
        <v/>
      </c>
      <c r="C666">
        <f>INDEX(resultados!$A$2:$ZZ$924, 660, MATCH($B$3, resultados!$A$1:$ZZ$1, 0))</f>
        <v/>
      </c>
    </row>
    <row r="667">
      <c r="A667">
        <f>INDEX(resultados!$A$2:$ZZ$924, 661, MATCH($B$1, resultados!$A$1:$ZZ$1, 0))</f>
        <v/>
      </c>
      <c r="B667">
        <f>INDEX(resultados!$A$2:$ZZ$924, 661, MATCH($B$2, resultados!$A$1:$ZZ$1, 0))</f>
        <v/>
      </c>
      <c r="C667">
        <f>INDEX(resultados!$A$2:$ZZ$924, 661, MATCH($B$3, resultados!$A$1:$ZZ$1, 0))</f>
        <v/>
      </c>
    </row>
    <row r="668">
      <c r="A668">
        <f>INDEX(resultados!$A$2:$ZZ$924, 662, MATCH($B$1, resultados!$A$1:$ZZ$1, 0))</f>
        <v/>
      </c>
      <c r="B668">
        <f>INDEX(resultados!$A$2:$ZZ$924, 662, MATCH($B$2, resultados!$A$1:$ZZ$1, 0))</f>
        <v/>
      </c>
      <c r="C668">
        <f>INDEX(resultados!$A$2:$ZZ$924, 662, MATCH($B$3, resultados!$A$1:$ZZ$1, 0))</f>
        <v/>
      </c>
    </row>
    <row r="669">
      <c r="A669">
        <f>INDEX(resultados!$A$2:$ZZ$924, 663, MATCH($B$1, resultados!$A$1:$ZZ$1, 0))</f>
        <v/>
      </c>
      <c r="B669">
        <f>INDEX(resultados!$A$2:$ZZ$924, 663, MATCH($B$2, resultados!$A$1:$ZZ$1, 0))</f>
        <v/>
      </c>
      <c r="C669">
        <f>INDEX(resultados!$A$2:$ZZ$924, 663, MATCH($B$3, resultados!$A$1:$ZZ$1, 0))</f>
        <v/>
      </c>
    </row>
    <row r="670">
      <c r="A670">
        <f>INDEX(resultados!$A$2:$ZZ$924, 664, MATCH($B$1, resultados!$A$1:$ZZ$1, 0))</f>
        <v/>
      </c>
      <c r="B670">
        <f>INDEX(resultados!$A$2:$ZZ$924, 664, MATCH($B$2, resultados!$A$1:$ZZ$1, 0))</f>
        <v/>
      </c>
      <c r="C670">
        <f>INDEX(resultados!$A$2:$ZZ$924, 664, MATCH($B$3, resultados!$A$1:$ZZ$1, 0))</f>
        <v/>
      </c>
    </row>
    <row r="671">
      <c r="A671">
        <f>INDEX(resultados!$A$2:$ZZ$924, 665, MATCH($B$1, resultados!$A$1:$ZZ$1, 0))</f>
        <v/>
      </c>
      <c r="B671">
        <f>INDEX(resultados!$A$2:$ZZ$924, 665, MATCH($B$2, resultados!$A$1:$ZZ$1, 0))</f>
        <v/>
      </c>
      <c r="C671">
        <f>INDEX(resultados!$A$2:$ZZ$924, 665, MATCH($B$3, resultados!$A$1:$ZZ$1, 0))</f>
        <v/>
      </c>
    </row>
    <row r="672">
      <c r="A672">
        <f>INDEX(resultados!$A$2:$ZZ$924, 666, MATCH($B$1, resultados!$A$1:$ZZ$1, 0))</f>
        <v/>
      </c>
      <c r="B672">
        <f>INDEX(resultados!$A$2:$ZZ$924, 666, MATCH($B$2, resultados!$A$1:$ZZ$1, 0))</f>
        <v/>
      </c>
      <c r="C672">
        <f>INDEX(resultados!$A$2:$ZZ$924, 666, MATCH($B$3, resultados!$A$1:$ZZ$1, 0))</f>
        <v/>
      </c>
    </row>
    <row r="673">
      <c r="A673">
        <f>INDEX(resultados!$A$2:$ZZ$924, 667, MATCH($B$1, resultados!$A$1:$ZZ$1, 0))</f>
        <v/>
      </c>
      <c r="B673">
        <f>INDEX(resultados!$A$2:$ZZ$924, 667, MATCH($B$2, resultados!$A$1:$ZZ$1, 0))</f>
        <v/>
      </c>
      <c r="C673">
        <f>INDEX(resultados!$A$2:$ZZ$924, 667, MATCH($B$3, resultados!$A$1:$ZZ$1, 0))</f>
        <v/>
      </c>
    </row>
    <row r="674">
      <c r="A674">
        <f>INDEX(resultados!$A$2:$ZZ$924, 668, MATCH($B$1, resultados!$A$1:$ZZ$1, 0))</f>
        <v/>
      </c>
      <c r="B674">
        <f>INDEX(resultados!$A$2:$ZZ$924, 668, MATCH($B$2, resultados!$A$1:$ZZ$1, 0))</f>
        <v/>
      </c>
      <c r="C674">
        <f>INDEX(resultados!$A$2:$ZZ$924, 668, MATCH($B$3, resultados!$A$1:$ZZ$1, 0))</f>
        <v/>
      </c>
    </row>
    <row r="675">
      <c r="A675">
        <f>INDEX(resultados!$A$2:$ZZ$924, 669, MATCH($B$1, resultados!$A$1:$ZZ$1, 0))</f>
        <v/>
      </c>
      <c r="B675">
        <f>INDEX(resultados!$A$2:$ZZ$924, 669, MATCH($B$2, resultados!$A$1:$ZZ$1, 0))</f>
        <v/>
      </c>
      <c r="C675">
        <f>INDEX(resultados!$A$2:$ZZ$924, 669, MATCH($B$3, resultados!$A$1:$ZZ$1, 0))</f>
        <v/>
      </c>
    </row>
    <row r="676">
      <c r="A676">
        <f>INDEX(resultados!$A$2:$ZZ$924, 670, MATCH($B$1, resultados!$A$1:$ZZ$1, 0))</f>
        <v/>
      </c>
      <c r="B676">
        <f>INDEX(resultados!$A$2:$ZZ$924, 670, MATCH($B$2, resultados!$A$1:$ZZ$1, 0))</f>
        <v/>
      </c>
      <c r="C676">
        <f>INDEX(resultados!$A$2:$ZZ$924, 670, MATCH($B$3, resultados!$A$1:$ZZ$1, 0))</f>
        <v/>
      </c>
    </row>
    <row r="677">
      <c r="A677">
        <f>INDEX(resultados!$A$2:$ZZ$924, 671, MATCH($B$1, resultados!$A$1:$ZZ$1, 0))</f>
        <v/>
      </c>
      <c r="B677">
        <f>INDEX(resultados!$A$2:$ZZ$924, 671, MATCH($B$2, resultados!$A$1:$ZZ$1, 0))</f>
        <v/>
      </c>
      <c r="C677">
        <f>INDEX(resultados!$A$2:$ZZ$924, 671, MATCH($B$3, resultados!$A$1:$ZZ$1, 0))</f>
        <v/>
      </c>
    </row>
    <row r="678">
      <c r="A678">
        <f>INDEX(resultados!$A$2:$ZZ$924, 672, MATCH($B$1, resultados!$A$1:$ZZ$1, 0))</f>
        <v/>
      </c>
      <c r="B678">
        <f>INDEX(resultados!$A$2:$ZZ$924, 672, MATCH($B$2, resultados!$A$1:$ZZ$1, 0))</f>
        <v/>
      </c>
      <c r="C678">
        <f>INDEX(resultados!$A$2:$ZZ$924, 672, MATCH($B$3, resultados!$A$1:$ZZ$1, 0))</f>
        <v/>
      </c>
    </row>
    <row r="679">
      <c r="A679">
        <f>INDEX(resultados!$A$2:$ZZ$924, 673, MATCH($B$1, resultados!$A$1:$ZZ$1, 0))</f>
        <v/>
      </c>
      <c r="B679">
        <f>INDEX(resultados!$A$2:$ZZ$924, 673, MATCH($B$2, resultados!$A$1:$ZZ$1, 0))</f>
        <v/>
      </c>
      <c r="C679">
        <f>INDEX(resultados!$A$2:$ZZ$924, 673, MATCH($B$3, resultados!$A$1:$ZZ$1, 0))</f>
        <v/>
      </c>
    </row>
    <row r="680">
      <c r="A680">
        <f>INDEX(resultados!$A$2:$ZZ$924, 674, MATCH($B$1, resultados!$A$1:$ZZ$1, 0))</f>
        <v/>
      </c>
      <c r="B680">
        <f>INDEX(resultados!$A$2:$ZZ$924, 674, MATCH($B$2, resultados!$A$1:$ZZ$1, 0))</f>
        <v/>
      </c>
      <c r="C680">
        <f>INDEX(resultados!$A$2:$ZZ$924, 674, MATCH($B$3, resultados!$A$1:$ZZ$1, 0))</f>
        <v/>
      </c>
    </row>
    <row r="681">
      <c r="A681">
        <f>INDEX(resultados!$A$2:$ZZ$924, 675, MATCH($B$1, resultados!$A$1:$ZZ$1, 0))</f>
        <v/>
      </c>
      <c r="B681">
        <f>INDEX(resultados!$A$2:$ZZ$924, 675, MATCH($B$2, resultados!$A$1:$ZZ$1, 0))</f>
        <v/>
      </c>
      <c r="C681">
        <f>INDEX(resultados!$A$2:$ZZ$924, 675, MATCH($B$3, resultados!$A$1:$ZZ$1, 0))</f>
        <v/>
      </c>
    </row>
    <row r="682">
      <c r="A682">
        <f>INDEX(resultados!$A$2:$ZZ$924, 676, MATCH($B$1, resultados!$A$1:$ZZ$1, 0))</f>
        <v/>
      </c>
      <c r="B682">
        <f>INDEX(resultados!$A$2:$ZZ$924, 676, MATCH($B$2, resultados!$A$1:$ZZ$1, 0))</f>
        <v/>
      </c>
      <c r="C682">
        <f>INDEX(resultados!$A$2:$ZZ$924, 676, MATCH($B$3, resultados!$A$1:$ZZ$1, 0))</f>
        <v/>
      </c>
    </row>
    <row r="683">
      <c r="A683">
        <f>INDEX(resultados!$A$2:$ZZ$924, 677, MATCH($B$1, resultados!$A$1:$ZZ$1, 0))</f>
        <v/>
      </c>
      <c r="B683">
        <f>INDEX(resultados!$A$2:$ZZ$924, 677, MATCH($B$2, resultados!$A$1:$ZZ$1, 0))</f>
        <v/>
      </c>
      <c r="C683">
        <f>INDEX(resultados!$A$2:$ZZ$924, 677, MATCH($B$3, resultados!$A$1:$ZZ$1, 0))</f>
        <v/>
      </c>
    </row>
    <row r="684">
      <c r="A684">
        <f>INDEX(resultados!$A$2:$ZZ$924, 678, MATCH($B$1, resultados!$A$1:$ZZ$1, 0))</f>
        <v/>
      </c>
      <c r="B684">
        <f>INDEX(resultados!$A$2:$ZZ$924, 678, MATCH($B$2, resultados!$A$1:$ZZ$1, 0))</f>
        <v/>
      </c>
      <c r="C684">
        <f>INDEX(resultados!$A$2:$ZZ$924, 678, MATCH($B$3, resultados!$A$1:$ZZ$1, 0))</f>
        <v/>
      </c>
    </row>
    <row r="685">
      <c r="A685">
        <f>INDEX(resultados!$A$2:$ZZ$924, 679, MATCH($B$1, resultados!$A$1:$ZZ$1, 0))</f>
        <v/>
      </c>
      <c r="B685">
        <f>INDEX(resultados!$A$2:$ZZ$924, 679, MATCH($B$2, resultados!$A$1:$ZZ$1, 0))</f>
        <v/>
      </c>
      <c r="C685">
        <f>INDEX(resultados!$A$2:$ZZ$924, 679, MATCH($B$3, resultados!$A$1:$ZZ$1, 0))</f>
        <v/>
      </c>
    </row>
    <row r="686">
      <c r="A686">
        <f>INDEX(resultados!$A$2:$ZZ$924, 680, MATCH($B$1, resultados!$A$1:$ZZ$1, 0))</f>
        <v/>
      </c>
      <c r="B686">
        <f>INDEX(resultados!$A$2:$ZZ$924, 680, MATCH($B$2, resultados!$A$1:$ZZ$1, 0))</f>
        <v/>
      </c>
      <c r="C686">
        <f>INDEX(resultados!$A$2:$ZZ$924, 680, MATCH($B$3, resultados!$A$1:$ZZ$1, 0))</f>
        <v/>
      </c>
    </row>
    <row r="687">
      <c r="A687">
        <f>INDEX(resultados!$A$2:$ZZ$924, 681, MATCH($B$1, resultados!$A$1:$ZZ$1, 0))</f>
        <v/>
      </c>
      <c r="B687">
        <f>INDEX(resultados!$A$2:$ZZ$924, 681, MATCH($B$2, resultados!$A$1:$ZZ$1, 0))</f>
        <v/>
      </c>
      <c r="C687">
        <f>INDEX(resultados!$A$2:$ZZ$924, 681, MATCH($B$3, resultados!$A$1:$ZZ$1, 0))</f>
        <v/>
      </c>
    </row>
    <row r="688">
      <c r="A688">
        <f>INDEX(resultados!$A$2:$ZZ$924, 682, MATCH($B$1, resultados!$A$1:$ZZ$1, 0))</f>
        <v/>
      </c>
      <c r="B688">
        <f>INDEX(resultados!$A$2:$ZZ$924, 682, MATCH($B$2, resultados!$A$1:$ZZ$1, 0))</f>
        <v/>
      </c>
      <c r="C688">
        <f>INDEX(resultados!$A$2:$ZZ$924, 682, MATCH($B$3, resultados!$A$1:$ZZ$1, 0))</f>
        <v/>
      </c>
    </row>
    <row r="689">
      <c r="A689">
        <f>INDEX(resultados!$A$2:$ZZ$924, 683, MATCH($B$1, resultados!$A$1:$ZZ$1, 0))</f>
        <v/>
      </c>
      <c r="B689">
        <f>INDEX(resultados!$A$2:$ZZ$924, 683, MATCH($B$2, resultados!$A$1:$ZZ$1, 0))</f>
        <v/>
      </c>
      <c r="C689">
        <f>INDEX(resultados!$A$2:$ZZ$924, 683, MATCH($B$3, resultados!$A$1:$ZZ$1, 0))</f>
        <v/>
      </c>
    </row>
    <row r="690">
      <c r="A690">
        <f>INDEX(resultados!$A$2:$ZZ$924, 684, MATCH($B$1, resultados!$A$1:$ZZ$1, 0))</f>
        <v/>
      </c>
      <c r="B690">
        <f>INDEX(resultados!$A$2:$ZZ$924, 684, MATCH($B$2, resultados!$A$1:$ZZ$1, 0))</f>
        <v/>
      </c>
      <c r="C690">
        <f>INDEX(resultados!$A$2:$ZZ$924, 684, MATCH($B$3, resultados!$A$1:$ZZ$1, 0))</f>
        <v/>
      </c>
    </row>
    <row r="691">
      <c r="A691">
        <f>INDEX(resultados!$A$2:$ZZ$924, 685, MATCH($B$1, resultados!$A$1:$ZZ$1, 0))</f>
        <v/>
      </c>
      <c r="B691">
        <f>INDEX(resultados!$A$2:$ZZ$924, 685, MATCH($B$2, resultados!$A$1:$ZZ$1, 0))</f>
        <v/>
      </c>
      <c r="C691">
        <f>INDEX(resultados!$A$2:$ZZ$924, 685, MATCH($B$3, resultados!$A$1:$ZZ$1, 0))</f>
        <v/>
      </c>
    </row>
    <row r="692">
      <c r="A692">
        <f>INDEX(resultados!$A$2:$ZZ$924, 686, MATCH($B$1, resultados!$A$1:$ZZ$1, 0))</f>
        <v/>
      </c>
      <c r="B692">
        <f>INDEX(resultados!$A$2:$ZZ$924, 686, MATCH($B$2, resultados!$A$1:$ZZ$1, 0))</f>
        <v/>
      </c>
      <c r="C692">
        <f>INDEX(resultados!$A$2:$ZZ$924, 686, MATCH($B$3, resultados!$A$1:$ZZ$1, 0))</f>
        <v/>
      </c>
    </row>
    <row r="693">
      <c r="A693">
        <f>INDEX(resultados!$A$2:$ZZ$924, 687, MATCH($B$1, resultados!$A$1:$ZZ$1, 0))</f>
        <v/>
      </c>
      <c r="B693">
        <f>INDEX(resultados!$A$2:$ZZ$924, 687, MATCH($B$2, resultados!$A$1:$ZZ$1, 0))</f>
        <v/>
      </c>
      <c r="C693">
        <f>INDEX(resultados!$A$2:$ZZ$924, 687, MATCH($B$3, resultados!$A$1:$ZZ$1, 0))</f>
        <v/>
      </c>
    </row>
    <row r="694">
      <c r="A694">
        <f>INDEX(resultados!$A$2:$ZZ$924, 688, MATCH($B$1, resultados!$A$1:$ZZ$1, 0))</f>
        <v/>
      </c>
      <c r="B694">
        <f>INDEX(resultados!$A$2:$ZZ$924, 688, MATCH($B$2, resultados!$A$1:$ZZ$1, 0))</f>
        <v/>
      </c>
      <c r="C694">
        <f>INDEX(resultados!$A$2:$ZZ$924, 688, MATCH($B$3, resultados!$A$1:$ZZ$1, 0))</f>
        <v/>
      </c>
    </row>
    <row r="695">
      <c r="A695">
        <f>INDEX(resultados!$A$2:$ZZ$924, 689, MATCH($B$1, resultados!$A$1:$ZZ$1, 0))</f>
        <v/>
      </c>
      <c r="B695">
        <f>INDEX(resultados!$A$2:$ZZ$924, 689, MATCH($B$2, resultados!$A$1:$ZZ$1, 0))</f>
        <v/>
      </c>
      <c r="C695">
        <f>INDEX(resultados!$A$2:$ZZ$924, 689, MATCH($B$3, resultados!$A$1:$ZZ$1, 0))</f>
        <v/>
      </c>
    </row>
    <row r="696">
      <c r="A696">
        <f>INDEX(resultados!$A$2:$ZZ$924, 690, MATCH($B$1, resultados!$A$1:$ZZ$1, 0))</f>
        <v/>
      </c>
      <c r="B696">
        <f>INDEX(resultados!$A$2:$ZZ$924, 690, MATCH($B$2, resultados!$A$1:$ZZ$1, 0))</f>
        <v/>
      </c>
      <c r="C696">
        <f>INDEX(resultados!$A$2:$ZZ$924, 690, MATCH($B$3, resultados!$A$1:$ZZ$1, 0))</f>
        <v/>
      </c>
    </row>
    <row r="697">
      <c r="A697">
        <f>INDEX(resultados!$A$2:$ZZ$924, 691, MATCH($B$1, resultados!$A$1:$ZZ$1, 0))</f>
        <v/>
      </c>
      <c r="B697">
        <f>INDEX(resultados!$A$2:$ZZ$924, 691, MATCH($B$2, resultados!$A$1:$ZZ$1, 0))</f>
        <v/>
      </c>
      <c r="C697">
        <f>INDEX(resultados!$A$2:$ZZ$924, 691, MATCH($B$3, resultados!$A$1:$ZZ$1, 0))</f>
        <v/>
      </c>
    </row>
    <row r="698">
      <c r="A698">
        <f>INDEX(resultados!$A$2:$ZZ$924, 692, MATCH($B$1, resultados!$A$1:$ZZ$1, 0))</f>
        <v/>
      </c>
      <c r="B698">
        <f>INDEX(resultados!$A$2:$ZZ$924, 692, MATCH($B$2, resultados!$A$1:$ZZ$1, 0))</f>
        <v/>
      </c>
      <c r="C698">
        <f>INDEX(resultados!$A$2:$ZZ$924, 692, MATCH($B$3, resultados!$A$1:$ZZ$1, 0))</f>
        <v/>
      </c>
    </row>
    <row r="699">
      <c r="A699">
        <f>INDEX(resultados!$A$2:$ZZ$924, 693, MATCH($B$1, resultados!$A$1:$ZZ$1, 0))</f>
        <v/>
      </c>
      <c r="B699">
        <f>INDEX(resultados!$A$2:$ZZ$924, 693, MATCH($B$2, resultados!$A$1:$ZZ$1, 0))</f>
        <v/>
      </c>
      <c r="C699">
        <f>INDEX(resultados!$A$2:$ZZ$924, 693, MATCH($B$3, resultados!$A$1:$ZZ$1, 0))</f>
        <v/>
      </c>
    </row>
    <row r="700">
      <c r="A700">
        <f>INDEX(resultados!$A$2:$ZZ$924, 694, MATCH($B$1, resultados!$A$1:$ZZ$1, 0))</f>
        <v/>
      </c>
      <c r="B700">
        <f>INDEX(resultados!$A$2:$ZZ$924, 694, MATCH($B$2, resultados!$A$1:$ZZ$1, 0))</f>
        <v/>
      </c>
      <c r="C700">
        <f>INDEX(resultados!$A$2:$ZZ$924, 694, MATCH($B$3, resultados!$A$1:$ZZ$1, 0))</f>
        <v/>
      </c>
    </row>
    <row r="701">
      <c r="A701">
        <f>INDEX(resultados!$A$2:$ZZ$924, 695, MATCH($B$1, resultados!$A$1:$ZZ$1, 0))</f>
        <v/>
      </c>
      <c r="B701">
        <f>INDEX(resultados!$A$2:$ZZ$924, 695, MATCH($B$2, resultados!$A$1:$ZZ$1, 0))</f>
        <v/>
      </c>
      <c r="C701">
        <f>INDEX(resultados!$A$2:$ZZ$924, 695, MATCH($B$3, resultados!$A$1:$ZZ$1, 0))</f>
        <v/>
      </c>
    </row>
    <row r="702">
      <c r="A702">
        <f>INDEX(resultados!$A$2:$ZZ$924, 696, MATCH($B$1, resultados!$A$1:$ZZ$1, 0))</f>
        <v/>
      </c>
      <c r="B702">
        <f>INDEX(resultados!$A$2:$ZZ$924, 696, MATCH($B$2, resultados!$A$1:$ZZ$1, 0))</f>
        <v/>
      </c>
      <c r="C702">
        <f>INDEX(resultados!$A$2:$ZZ$924, 696, MATCH($B$3, resultados!$A$1:$ZZ$1, 0))</f>
        <v/>
      </c>
    </row>
    <row r="703">
      <c r="A703">
        <f>INDEX(resultados!$A$2:$ZZ$924, 697, MATCH($B$1, resultados!$A$1:$ZZ$1, 0))</f>
        <v/>
      </c>
      <c r="B703">
        <f>INDEX(resultados!$A$2:$ZZ$924, 697, MATCH($B$2, resultados!$A$1:$ZZ$1, 0))</f>
        <v/>
      </c>
      <c r="C703">
        <f>INDEX(resultados!$A$2:$ZZ$924, 697, MATCH($B$3, resultados!$A$1:$ZZ$1, 0))</f>
        <v/>
      </c>
    </row>
    <row r="704">
      <c r="A704">
        <f>INDEX(resultados!$A$2:$ZZ$924, 698, MATCH($B$1, resultados!$A$1:$ZZ$1, 0))</f>
        <v/>
      </c>
      <c r="B704">
        <f>INDEX(resultados!$A$2:$ZZ$924, 698, MATCH($B$2, resultados!$A$1:$ZZ$1, 0))</f>
        <v/>
      </c>
      <c r="C704">
        <f>INDEX(resultados!$A$2:$ZZ$924, 698, MATCH($B$3, resultados!$A$1:$ZZ$1, 0))</f>
        <v/>
      </c>
    </row>
    <row r="705">
      <c r="A705">
        <f>INDEX(resultados!$A$2:$ZZ$924, 699, MATCH($B$1, resultados!$A$1:$ZZ$1, 0))</f>
        <v/>
      </c>
      <c r="B705">
        <f>INDEX(resultados!$A$2:$ZZ$924, 699, MATCH($B$2, resultados!$A$1:$ZZ$1, 0))</f>
        <v/>
      </c>
      <c r="C705">
        <f>INDEX(resultados!$A$2:$ZZ$924, 699, MATCH($B$3, resultados!$A$1:$ZZ$1, 0))</f>
        <v/>
      </c>
    </row>
    <row r="706">
      <c r="A706">
        <f>INDEX(resultados!$A$2:$ZZ$924, 700, MATCH($B$1, resultados!$A$1:$ZZ$1, 0))</f>
        <v/>
      </c>
      <c r="B706">
        <f>INDEX(resultados!$A$2:$ZZ$924, 700, MATCH($B$2, resultados!$A$1:$ZZ$1, 0))</f>
        <v/>
      </c>
      <c r="C706">
        <f>INDEX(resultados!$A$2:$ZZ$924, 700, MATCH($B$3, resultados!$A$1:$ZZ$1, 0))</f>
        <v/>
      </c>
    </row>
    <row r="707">
      <c r="A707">
        <f>INDEX(resultados!$A$2:$ZZ$924, 701, MATCH($B$1, resultados!$A$1:$ZZ$1, 0))</f>
        <v/>
      </c>
      <c r="B707">
        <f>INDEX(resultados!$A$2:$ZZ$924, 701, MATCH($B$2, resultados!$A$1:$ZZ$1, 0))</f>
        <v/>
      </c>
      <c r="C707">
        <f>INDEX(resultados!$A$2:$ZZ$924, 701, MATCH($B$3, resultados!$A$1:$ZZ$1, 0))</f>
        <v/>
      </c>
    </row>
    <row r="708">
      <c r="A708">
        <f>INDEX(resultados!$A$2:$ZZ$924, 702, MATCH($B$1, resultados!$A$1:$ZZ$1, 0))</f>
        <v/>
      </c>
      <c r="B708">
        <f>INDEX(resultados!$A$2:$ZZ$924, 702, MATCH($B$2, resultados!$A$1:$ZZ$1, 0))</f>
        <v/>
      </c>
      <c r="C708">
        <f>INDEX(resultados!$A$2:$ZZ$924, 702, MATCH($B$3, resultados!$A$1:$ZZ$1, 0))</f>
        <v/>
      </c>
    </row>
    <row r="709">
      <c r="A709">
        <f>INDEX(resultados!$A$2:$ZZ$924, 703, MATCH($B$1, resultados!$A$1:$ZZ$1, 0))</f>
        <v/>
      </c>
      <c r="B709">
        <f>INDEX(resultados!$A$2:$ZZ$924, 703, MATCH($B$2, resultados!$A$1:$ZZ$1, 0))</f>
        <v/>
      </c>
      <c r="C709">
        <f>INDEX(resultados!$A$2:$ZZ$924, 703, MATCH($B$3, resultados!$A$1:$ZZ$1, 0))</f>
        <v/>
      </c>
    </row>
    <row r="710">
      <c r="A710">
        <f>INDEX(resultados!$A$2:$ZZ$924, 704, MATCH($B$1, resultados!$A$1:$ZZ$1, 0))</f>
        <v/>
      </c>
      <c r="B710">
        <f>INDEX(resultados!$A$2:$ZZ$924, 704, MATCH($B$2, resultados!$A$1:$ZZ$1, 0))</f>
        <v/>
      </c>
      <c r="C710">
        <f>INDEX(resultados!$A$2:$ZZ$924, 704, MATCH($B$3, resultados!$A$1:$ZZ$1, 0))</f>
        <v/>
      </c>
    </row>
    <row r="711">
      <c r="A711">
        <f>INDEX(resultados!$A$2:$ZZ$924, 705, MATCH($B$1, resultados!$A$1:$ZZ$1, 0))</f>
        <v/>
      </c>
      <c r="B711">
        <f>INDEX(resultados!$A$2:$ZZ$924, 705, MATCH($B$2, resultados!$A$1:$ZZ$1, 0))</f>
        <v/>
      </c>
      <c r="C711">
        <f>INDEX(resultados!$A$2:$ZZ$924, 705, MATCH($B$3, resultados!$A$1:$ZZ$1, 0))</f>
        <v/>
      </c>
    </row>
    <row r="712">
      <c r="A712">
        <f>INDEX(resultados!$A$2:$ZZ$924, 706, MATCH($B$1, resultados!$A$1:$ZZ$1, 0))</f>
        <v/>
      </c>
      <c r="B712">
        <f>INDEX(resultados!$A$2:$ZZ$924, 706, MATCH($B$2, resultados!$A$1:$ZZ$1, 0))</f>
        <v/>
      </c>
      <c r="C712">
        <f>INDEX(resultados!$A$2:$ZZ$924, 706, MATCH($B$3, resultados!$A$1:$ZZ$1, 0))</f>
        <v/>
      </c>
    </row>
    <row r="713">
      <c r="A713">
        <f>INDEX(resultados!$A$2:$ZZ$924, 707, MATCH($B$1, resultados!$A$1:$ZZ$1, 0))</f>
        <v/>
      </c>
      <c r="B713">
        <f>INDEX(resultados!$A$2:$ZZ$924, 707, MATCH($B$2, resultados!$A$1:$ZZ$1, 0))</f>
        <v/>
      </c>
      <c r="C713">
        <f>INDEX(resultados!$A$2:$ZZ$924, 707, MATCH($B$3, resultados!$A$1:$ZZ$1, 0))</f>
        <v/>
      </c>
    </row>
    <row r="714">
      <c r="A714">
        <f>INDEX(resultados!$A$2:$ZZ$924, 708, MATCH($B$1, resultados!$A$1:$ZZ$1, 0))</f>
        <v/>
      </c>
      <c r="B714">
        <f>INDEX(resultados!$A$2:$ZZ$924, 708, MATCH($B$2, resultados!$A$1:$ZZ$1, 0))</f>
        <v/>
      </c>
      <c r="C714">
        <f>INDEX(resultados!$A$2:$ZZ$924, 708, MATCH($B$3, resultados!$A$1:$ZZ$1, 0))</f>
        <v/>
      </c>
    </row>
    <row r="715">
      <c r="A715">
        <f>INDEX(resultados!$A$2:$ZZ$924, 709, MATCH($B$1, resultados!$A$1:$ZZ$1, 0))</f>
        <v/>
      </c>
      <c r="B715">
        <f>INDEX(resultados!$A$2:$ZZ$924, 709, MATCH($B$2, resultados!$A$1:$ZZ$1, 0))</f>
        <v/>
      </c>
      <c r="C715">
        <f>INDEX(resultados!$A$2:$ZZ$924, 709, MATCH($B$3, resultados!$A$1:$ZZ$1, 0))</f>
        <v/>
      </c>
    </row>
    <row r="716">
      <c r="A716">
        <f>INDEX(resultados!$A$2:$ZZ$924, 710, MATCH($B$1, resultados!$A$1:$ZZ$1, 0))</f>
        <v/>
      </c>
      <c r="B716">
        <f>INDEX(resultados!$A$2:$ZZ$924, 710, MATCH($B$2, resultados!$A$1:$ZZ$1, 0))</f>
        <v/>
      </c>
      <c r="C716">
        <f>INDEX(resultados!$A$2:$ZZ$924, 710, MATCH($B$3, resultados!$A$1:$ZZ$1, 0))</f>
        <v/>
      </c>
    </row>
    <row r="717">
      <c r="A717">
        <f>INDEX(resultados!$A$2:$ZZ$924, 711, MATCH($B$1, resultados!$A$1:$ZZ$1, 0))</f>
        <v/>
      </c>
      <c r="B717">
        <f>INDEX(resultados!$A$2:$ZZ$924, 711, MATCH($B$2, resultados!$A$1:$ZZ$1, 0))</f>
        <v/>
      </c>
      <c r="C717">
        <f>INDEX(resultados!$A$2:$ZZ$924, 711, MATCH($B$3, resultados!$A$1:$ZZ$1, 0))</f>
        <v/>
      </c>
    </row>
    <row r="718">
      <c r="A718">
        <f>INDEX(resultados!$A$2:$ZZ$924, 712, MATCH($B$1, resultados!$A$1:$ZZ$1, 0))</f>
        <v/>
      </c>
      <c r="B718">
        <f>INDEX(resultados!$A$2:$ZZ$924, 712, MATCH($B$2, resultados!$A$1:$ZZ$1, 0))</f>
        <v/>
      </c>
      <c r="C718">
        <f>INDEX(resultados!$A$2:$ZZ$924, 712, MATCH($B$3, resultados!$A$1:$ZZ$1, 0))</f>
        <v/>
      </c>
    </row>
    <row r="719">
      <c r="A719">
        <f>INDEX(resultados!$A$2:$ZZ$924, 713, MATCH($B$1, resultados!$A$1:$ZZ$1, 0))</f>
        <v/>
      </c>
      <c r="B719">
        <f>INDEX(resultados!$A$2:$ZZ$924, 713, MATCH($B$2, resultados!$A$1:$ZZ$1, 0))</f>
        <v/>
      </c>
      <c r="C719">
        <f>INDEX(resultados!$A$2:$ZZ$924, 713, MATCH($B$3, resultados!$A$1:$ZZ$1, 0))</f>
        <v/>
      </c>
    </row>
    <row r="720">
      <c r="A720">
        <f>INDEX(resultados!$A$2:$ZZ$924, 714, MATCH($B$1, resultados!$A$1:$ZZ$1, 0))</f>
        <v/>
      </c>
      <c r="B720">
        <f>INDEX(resultados!$A$2:$ZZ$924, 714, MATCH($B$2, resultados!$A$1:$ZZ$1, 0))</f>
        <v/>
      </c>
      <c r="C720">
        <f>INDEX(resultados!$A$2:$ZZ$924, 714, MATCH($B$3, resultados!$A$1:$ZZ$1, 0))</f>
        <v/>
      </c>
    </row>
    <row r="721">
      <c r="A721">
        <f>INDEX(resultados!$A$2:$ZZ$924, 715, MATCH($B$1, resultados!$A$1:$ZZ$1, 0))</f>
        <v/>
      </c>
      <c r="B721">
        <f>INDEX(resultados!$A$2:$ZZ$924, 715, MATCH($B$2, resultados!$A$1:$ZZ$1, 0))</f>
        <v/>
      </c>
      <c r="C721">
        <f>INDEX(resultados!$A$2:$ZZ$924, 715, MATCH($B$3, resultados!$A$1:$ZZ$1, 0))</f>
        <v/>
      </c>
    </row>
    <row r="722">
      <c r="A722">
        <f>INDEX(resultados!$A$2:$ZZ$924, 716, MATCH($B$1, resultados!$A$1:$ZZ$1, 0))</f>
        <v/>
      </c>
      <c r="B722">
        <f>INDEX(resultados!$A$2:$ZZ$924, 716, MATCH($B$2, resultados!$A$1:$ZZ$1, 0))</f>
        <v/>
      </c>
      <c r="C722">
        <f>INDEX(resultados!$A$2:$ZZ$924, 716, MATCH($B$3, resultados!$A$1:$ZZ$1, 0))</f>
        <v/>
      </c>
    </row>
    <row r="723">
      <c r="A723">
        <f>INDEX(resultados!$A$2:$ZZ$924, 717, MATCH($B$1, resultados!$A$1:$ZZ$1, 0))</f>
        <v/>
      </c>
      <c r="B723">
        <f>INDEX(resultados!$A$2:$ZZ$924, 717, MATCH($B$2, resultados!$A$1:$ZZ$1, 0))</f>
        <v/>
      </c>
      <c r="C723">
        <f>INDEX(resultados!$A$2:$ZZ$924, 717, MATCH($B$3, resultados!$A$1:$ZZ$1, 0))</f>
        <v/>
      </c>
    </row>
    <row r="724">
      <c r="A724">
        <f>INDEX(resultados!$A$2:$ZZ$924, 718, MATCH($B$1, resultados!$A$1:$ZZ$1, 0))</f>
        <v/>
      </c>
      <c r="B724">
        <f>INDEX(resultados!$A$2:$ZZ$924, 718, MATCH($B$2, resultados!$A$1:$ZZ$1, 0))</f>
        <v/>
      </c>
      <c r="C724">
        <f>INDEX(resultados!$A$2:$ZZ$924, 718, MATCH($B$3, resultados!$A$1:$ZZ$1, 0))</f>
        <v/>
      </c>
    </row>
    <row r="725">
      <c r="A725">
        <f>INDEX(resultados!$A$2:$ZZ$924, 719, MATCH($B$1, resultados!$A$1:$ZZ$1, 0))</f>
        <v/>
      </c>
      <c r="B725">
        <f>INDEX(resultados!$A$2:$ZZ$924, 719, MATCH($B$2, resultados!$A$1:$ZZ$1, 0))</f>
        <v/>
      </c>
      <c r="C725">
        <f>INDEX(resultados!$A$2:$ZZ$924, 719, MATCH($B$3, resultados!$A$1:$ZZ$1, 0))</f>
        <v/>
      </c>
    </row>
    <row r="726">
      <c r="A726">
        <f>INDEX(resultados!$A$2:$ZZ$924, 720, MATCH($B$1, resultados!$A$1:$ZZ$1, 0))</f>
        <v/>
      </c>
      <c r="B726">
        <f>INDEX(resultados!$A$2:$ZZ$924, 720, MATCH($B$2, resultados!$A$1:$ZZ$1, 0))</f>
        <v/>
      </c>
      <c r="C726">
        <f>INDEX(resultados!$A$2:$ZZ$924, 720, MATCH($B$3, resultados!$A$1:$ZZ$1, 0))</f>
        <v/>
      </c>
    </row>
    <row r="727">
      <c r="A727">
        <f>INDEX(resultados!$A$2:$ZZ$924, 721, MATCH($B$1, resultados!$A$1:$ZZ$1, 0))</f>
        <v/>
      </c>
      <c r="B727">
        <f>INDEX(resultados!$A$2:$ZZ$924, 721, MATCH($B$2, resultados!$A$1:$ZZ$1, 0))</f>
        <v/>
      </c>
      <c r="C727">
        <f>INDEX(resultados!$A$2:$ZZ$924, 721, MATCH($B$3, resultados!$A$1:$ZZ$1, 0))</f>
        <v/>
      </c>
    </row>
    <row r="728">
      <c r="A728">
        <f>INDEX(resultados!$A$2:$ZZ$924, 722, MATCH($B$1, resultados!$A$1:$ZZ$1, 0))</f>
        <v/>
      </c>
      <c r="B728">
        <f>INDEX(resultados!$A$2:$ZZ$924, 722, MATCH($B$2, resultados!$A$1:$ZZ$1, 0))</f>
        <v/>
      </c>
      <c r="C728">
        <f>INDEX(resultados!$A$2:$ZZ$924, 722, MATCH($B$3, resultados!$A$1:$ZZ$1, 0))</f>
        <v/>
      </c>
    </row>
    <row r="729">
      <c r="A729">
        <f>INDEX(resultados!$A$2:$ZZ$924, 723, MATCH($B$1, resultados!$A$1:$ZZ$1, 0))</f>
        <v/>
      </c>
      <c r="B729">
        <f>INDEX(resultados!$A$2:$ZZ$924, 723, MATCH($B$2, resultados!$A$1:$ZZ$1, 0))</f>
        <v/>
      </c>
      <c r="C729">
        <f>INDEX(resultados!$A$2:$ZZ$924, 723, MATCH($B$3, resultados!$A$1:$ZZ$1, 0))</f>
        <v/>
      </c>
    </row>
    <row r="730">
      <c r="A730">
        <f>INDEX(resultados!$A$2:$ZZ$924, 724, MATCH($B$1, resultados!$A$1:$ZZ$1, 0))</f>
        <v/>
      </c>
      <c r="B730">
        <f>INDEX(resultados!$A$2:$ZZ$924, 724, MATCH($B$2, resultados!$A$1:$ZZ$1, 0))</f>
        <v/>
      </c>
      <c r="C730">
        <f>INDEX(resultados!$A$2:$ZZ$924, 724, MATCH($B$3, resultados!$A$1:$ZZ$1, 0))</f>
        <v/>
      </c>
    </row>
    <row r="731">
      <c r="A731">
        <f>INDEX(resultados!$A$2:$ZZ$924, 725, MATCH($B$1, resultados!$A$1:$ZZ$1, 0))</f>
        <v/>
      </c>
      <c r="B731">
        <f>INDEX(resultados!$A$2:$ZZ$924, 725, MATCH($B$2, resultados!$A$1:$ZZ$1, 0))</f>
        <v/>
      </c>
      <c r="C731">
        <f>INDEX(resultados!$A$2:$ZZ$924, 725, MATCH($B$3, resultados!$A$1:$ZZ$1, 0))</f>
        <v/>
      </c>
    </row>
    <row r="732">
      <c r="A732">
        <f>INDEX(resultados!$A$2:$ZZ$924, 726, MATCH($B$1, resultados!$A$1:$ZZ$1, 0))</f>
        <v/>
      </c>
      <c r="B732">
        <f>INDEX(resultados!$A$2:$ZZ$924, 726, MATCH($B$2, resultados!$A$1:$ZZ$1, 0))</f>
        <v/>
      </c>
      <c r="C732">
        <f>INDEX(resultados!$A$2:$ZZ$924, 726, MATCH($B$3, resultados!$A$1:$ZZ$1, 0))</f>
        <v/>
      </c>
    </row>
    <row r="733">
      <c r="A733">
        <f>INDEX(resultados!$A$2:$ZZ$924, 727, MATCH($B$1, resultados!$A$1:$ZZ$1, 0))</f>
        <v/>
      </c>
      <c r="B733">
        <f>INDEX(resultados!$A$2:$ZZ$924, 727, MATCH($B$2, resultados!$A$1:$ZZ$1, 0))</f>
        <v/>
      </c>
      <c r="C733">
        <f>INDEX(resultados!$A$2:$ZZ$924, 727, MATCH($B$3, resultados!$A$1:$ZZ$1, 0))</f>
        <v/>
      </c>
    </row>
    <row r="734">
      <c r="A734">
        <f>INDEX(resultados!$A$2:$ZZ$924, 728, MATCH($B$1, resultados!$A$1:$ZZ$1, 0))</f>
        <v/>
      </c>
      <c r="B734">
        <f>INDEX(resultados!$A$2:$ZZ$924, 728, MATCH($B$2, resultados!$A$1:$ZZ$1, 0))</f>
        <v/>
      </c>
      <c r="C734">
        <f>INDEX(resultados!$A$2:$ZZ$924, 728, MATCH($B$3, resultados!$A$1:$ZZ$1, 0))</f>
        <v/>
      </c>
    </row>
    <row r="735">
      <c r="A735">
        <f>INDEX(resultados!$A$2:$ZZ$924, 729, MATCH($B$1, resultados!$A$1:$ZZ$1, 0))</f>
        <v/>
      </c>
      <c r="B735">
        <f>INDEX(resultados!$A$2:$ZZ$924, 729, MATCH($B$2, resultados!$A$1:$ZZ$1, 0))</f>
        <v/>
      </c>
      <c r="C735">
        <f>INDEX(resultados!$A$2:$ZZ$924, 729, MATCH($B$3, resultados!$A$1:$ZZ$1, 0))</f>
        <v/>
      </c>
    </row>
    <row r="736">
      <c r="A736">
        <f>INDEX(resultados!$A$2:$ZZ$924, 730, MATCH($B$1, resultados!$A$1:$ZZ$1, 0))</f>
        <v/>
      </c>
      <c r="B736">
        <f>INDEX(resultados!$A$2:$ZZ$924, 730, MATCH($B$2, resultados!$A$1:$ZZ$1, 0))</f>
        <v/>
      </c>
      <c r="C736">
        <f>INDEX(resultados!$A$2:$ZZ$924, 730, MATCH($B$3, resultados!$A$1:$ZZ$1, 0))</f>
        <v/>
      </c>
    </row>
    <row r="737">
      <c r="A737">
        <f>INDEX(resultados!$A$2:$ZZ$924, 731, MATCH($B$1, resultados!$A$1:$ZZ$1, 0))</f>
        <v/>
      </c>
      <c r="B737">
        <f>INDEX(resultados!$A$2:$ZZ$924, 731, MATCH($B$2, resultados!$A$1:$ZZ$1, 0))</f>
        <v/>
      </c>
      <c r="C737">
        <f>INDEX(resultados!$A$2:$ZZ$924, 731, MATCH($B$3, resultados!$A$1:$ZZ$1, 0))</f>
        <v/>
      </c>
    </row>
    <row r="738">
      <c r="A738">
        <f>INDEX(resultados!$A$2:$ZZ$924, 732, MATCH($B$1, resultados!$A$1:$ZZ$1, 0))</f>
        <v/>
      </c>
      <c r="B738">
        <f>INDEX(resultados!$A$2:$ZZ$924, 732, MATCH($B$2, resultados!$A$1:$ZZ$1, 0))</f>
        <v/>
      </c>
      <c r="C738">
        <f>INDEX(resultados!$A$2:$ZZ$924, 732, MATCH($B$3, resultados!$A$1:$ZZ$1, 0))</f>
        <v/>
      </c>
    </row>
    <row r="739">
      <c r="A739">
        <f>INDEX(resultados!$A$2:$ZZ$924, 733, MATCH($B$1, resultados!$A$1:$ZZ$1, 0))</f>
        <v/>
      </c>
      <c r="B739">
        <f>INDEX(resultados!$A$2:$ZZ$924, 733, MATCH($B$2, resultados!$A$1:$ZZ$1, 0))</f>
        <v/>
      </c>
      <c r="C739">
        <f>INDEX(resultados!$A$2:$ZZ$924, 733, MATCH($B$3, resultados!$A$1:$ZZ$1, 0))</f>
        <v/>
      </c>
    </row>
    <row r="740">
      <c r="A740">
        <f>INDEX(resultados!$A$2:$ZZ$924, 734, MATCH($B$1, resultados!$A$1:$ZZ$1, 0))</f>
        <v/>
      </c>
      <c r="B740">
        <f>INDEX(resultados!$A$2:$ZZ$924, 734, MATCH($B$2, resultados!$A$1:$ZZ$1, 0))</f>
        <v/>
      </c>
      <c r="C740">
        <f>INDEX(resultados!$A$2:$ZZ$924, 734, MATCH($B$3, resultados!$A$1:$ZZ$1, 0))</f>
        <v/>
      </c>
    </row>
    <row r="741">
      <c r="A741">
        <f>INDEX(resultados!$A$2:$ZZ$924, 735, MATCH($B$1, resultados!$A$1:$ZZ$1, 0))</f>
        <v/>
      </c>
      <c r="B741">
        <f>INDEX(resultados!$A$2:$ZZ$924, 735, MATCH($B$2, resultados!$A$1:$ZZ$1, 0))</f>
        <v/>
      </c>
      <c r="C741">
        <f>INDEX(resultados!$A$2:$ZZ$924, 735, MATCH($B$3, resultados!$A$1:$ZZ$1, 0))</f>
        <v/>
      </c>
    </row>
    <row r="742">
      <c r="A742">
        <f>INDEX(resultados!$A$2:$ZZ$924, 736, MATCH($B$1, resultados!$A$1:$ZZ$1, 0))</f>
        <v/>
      </c>
      <c r="B742">
        <f>INDEX(resultados!$A$2:$ZZ$924, 736, MATCH($B$2, resultados!$A$1:$ZZ$1, 0))</f>
        <v/>
      </c>
      <c r="C742">
        <f>INDEX(resultados!$A$2:$ZZ$924, 736, MATCH($B$3, resultados!$A$1:$ZZ$1, 0))</f>
        <v/>
      </c>
    </row>
    <row r="743">
      <c r="A743">
        <f>INDEX(resultados!$A$2:$ZZ$924, 737, MATCH($B$1, resultados!$A$1:$ZZ$1, 0))</f>
        <v/>
      </c>
      <c r="B743">
        <f>INDEX(resultados!$A$2:$ZZ$924, 737, MATCH($B$2, resultados!$A$1:$ZZ$1, 0))</f>
        <v/>
      </c>
      <c r="C743">
        <f>INDEX(resultados!$A$2:$ZZ$924, 737, MATCH($B$3, resultados!$A$1:$ZZ$1, 0))</f>
        <v/>
      </c>
    </row>
    <row r="744">
      <c r="A744">
        <f>INDEX(resultados!$A$2:$ZZ$924, 738, MATCH($B$1, resultados!$A$1:$ZZ$1, 0))</f>
        <v/>
      </c>
      <c r="B744">
        <f>INDEX(resultados!$A$2:$ZZ$924, 738, MATCH($B$2, resultados!$A$1:$ZZ$1, 0))</f>
        <v/>
      </c>
      <c r="C744">
        <f>INDEX(resultados!$A$2:$ZZ$924, 738, MATCH($B$3, resultados!$A$1:$ZZ$1, 0))</f>
        <v/>
      </c>
    </row>
    <row r="745">
      <c r="A745">
        <f>INDEX(resultados!$A$2:$ZZ$924, 739, MATCH($B$1, resultados!$A$1:$ZZ$1, 0))</f>
        <v/>
      </c>
      <c r="B745">
        <f>INDEX(resultados!$A$2:$ZZ$924, 739, MATCH($B$2, resultados!$A$1:$ZZ$1, 0))</f>
        <v/>
      </c>
      <c r="C745">
        <f>INDEX(resultados!$A$2:$ZZ$924, 739, MATCH($B$3, resultados!$A$1:$ZZ$1, 0))</f>
        <v/>
      </c>
    </row>
    <row r="746">
      <c r="A746">
        <f>INDEX(resultados!$A$2:$ZZ$924, 740, MATCH($B$1, resultados!$A$1:$ZZ$1, 0))</f>
        <v/>
      </c>
      <c r="B746">
        <f>INDEX(resultados!$A$2:$ZZ$924, 740, MATCH($B$2, resultados!$A$1:$ZZ$1, 0))</f>
        <v/>
      </c>
      <c r="C746">
        <f>INDEX(resultados!$A$2:$ZZ$924, 740, MATCH($B$3, resultados!$A$1:$ZZ$1, 0))</f>
        <v/>
      </c>
    </row>
    <row r="747">
      <c r="A747">
        <f>INDEX(resultados!$A$2:$ZZ$924, 741, MATCH($B$1, resultados!$A$1:$ZZ$1, 0))</f>
        <v/>
      </c>
      <c r="B747">
        <f>INDEX(resultados!$A$2:$ZZ$924, 741, MATCH($B$2, resultados!$A$1:$ZZ$1, 0))</f>
        <v/>
      </c>
      <c r="C747">
        <f>INDEX(resultados!$A$2:$ZZ$924, 741, MATCH($B$3, resultados!$A$1:$ZZ$1, 0))</f>
        <v/>
      </c>
    </row>
    <row r="748">
      <c r="A748">
        <f>INDEX(resultados!$A$2:$ZZ$924, 742, MATCH($B$1, resultados!$A$1:$ZZ$1, 0))</f>
        <v/>
      </c>
      <c r="B748">
        <f>INDEX(resultados!$A$2:$ZZ$924, 742, MATCH($B$2, resultados!$A$1:$ZZ$1, 0))</f>
        <v/>
      </c>
      <c r="C748">
        <f>INDEX(resultados!$A$2:$ZZ$924, 742, MATCH($B$3, resultados!$A$1:$ZZ$1, 0))</f>
        <v/>
      </c>
    </row>
    <row r="749">
      <c r="A749">
        <f>INDEX(resultados!$A$2:$ZZ$924, 743, MATCH($B$1, resultados!$A$1:$ZZ$1, 0))</f>
        <v/>
      </c>
      <c r="B749">
        <f>INDEX(resultados!$A$2:$ZZ$924, 743, MATCH($B$2, resultados!$A$1:$ZZ$1, 0))</f>
        <v/>
      </c>
      <c r="C749">
        <f>INDEX(resultados!$A$2:$ZZ$924, 743, MATCH($B$3, resultados!$A$1:$ZZ$1, 0))</f>
        <v/>
      </c>
    </row>
    <row r="750">
      <c r="A750">
        <f>INDEX(resultados!$A$2:$ZZ$924, 744, MATCH($B$1, resultados!$A$1:$ZZ$1, 0))</f>
        <v/>
      </c>
      <c r="B750">
        <f>INDEX(resultados!$A$2:$ZZ$924, 744, MATCH($B$2, resultados!$A$1:$ZZ$1, 0))</f>
        <v/>
      </c>
      <c r="C750">
        <f>INDEX(resultados!$A$2:$ZZ$924, 744, MATCH($B$3, resultados!$A$1:$ZZ$1, 0))</f>
        <v/>
      </c>
    </row>
    <row r="751">
      <c r="A751">
        <f>INDEX(resultados!$A$2:$ZZ$924, 745, MATCH($B$1, resultados!$A$1:$ZZ$1, 0))</f>
        <v/>
      </c>
      <c r="B751">
        <f>INDEX(resultados!$A$2:$ZZ$924, 745, MATCH($B$2, resultados!$A$1:$ZZ$1, 0))</f>
        <v/>
      </c>
      <c r="C751">
        <f>INDEX(resultados!$A$2:$ZZ$924, 745, MATCH($B$3, resultados!$A$1:$ZZ$1, 0))</f>
        <v/>
      </c>
    </row>
    <row r="752">
      <c r="A752">
        <f>INDEX(resultados!$A$2:$ZZ$924, 746, MATCH($B$1, resultados!$A$1:$ZZ$1, 0))</f>
        <v/>
      </c>
      <c r="B752">
        <f>INDEX(resultados!$A$2:$ZZ$924, 746, MATCH($B$2, resultados!$A$1:$ZZ$1, 0))</f>
        <v/>
      </c>
      <c r="C752">
        <f>INDEX(resultados!$A$2:$ZZ$924, 746, MATCH($B$3, resultados!$A$1:$ZZ$1, 0))</f>
        <v/>
      </c>
    </row>
    <row r="753">
      <c r="A753">
        <f>INDEX(resultados!$A$2:$ZZ$924, 747, MATCH($B$1, resultados!$A$1:$ZZ$1, 0))</f>
        <v/>
      </c>
      <c r="B753">
        <f>INDEX(resultados!$A$2:$ZZ$924, 747, MATCH($B$2, resultados!$A$1:$ZZ$1, 0))</f>
        <v/>
      </c>
      <c r="C753">
        <f>INDEX(resultados!$A$2:$ZZ$924, 747, MATCH($B$3, resultados!$A$1:$ZZ$1, 0))</f>
        <v/>
      </c>
    </row>
    <row r="754">
      <c r="A754">
        <f>INDEX(resultados!$A$2:$ZZ$924, 748, MATCH($B$1, resultados!$A$1:$ZZ$1, 0))</f>
        <v/>
      </c>
      <c r="B754">
        <f>INDEX(resultados!$A$2:$ZZ$924, 748, MATCH($B$2, resultados!$A$1:$ZZ$1, 0))</f>
        <v/>
      </c>
      <c r="C754">
        <f>INDEX(resultados!$A$2:$ZZ$924, 748, MATCH($B$3, resultados!$A$1:$ZZ$1, 0))</f>
        <v/>
      </c>
    </row>
    <row r="755">
      <c r="A755">
        <f>INDEX(resultados!$A$2:$ZZ$924, 749, MATCH($B$1, resultados!$A$1:$ZZ$1, 0))</f>
        <v/>
      </c>
      <c r="B755">
        <f>INDEX(resultados!$A$2:$ZZ$924, 749, MATCH($B$2, resultados!$A$1:$ZZ$1, 0))</f>
        <v/>
      </c>
      <c r="C755">
        <f>INDEX(resultados!$A$2:$ZZ$924, 749, MATCH($B$3, resultados!$A$1:$ZZ$1, 0))</f>
        <v/>
      </c>
    </row>
    <row r="756">
      <c r="A756">
        <f>INDEX(resultados!$A$2:$ZZ$924, 750, MATCH($B$1, resultados!$A$1:$ZZ$1, 0))</f>
        <v/>
      </c>
      <c r="B756">
        <f>INDEX(resultados!$A$2:$ZZ$924, 750, MATCH($B$2, resultados!$A$1:$ZZ$1, 0))</f>
        <v/>
      </c>
      <c r="C756">
        <f>INDEX(resultados!$A$2:$ZZ$924, 750, MATCH($B$3, resultados!$A$1:$ZZ$1, 0))</f>
        <v/>
      </c>
    </row>
    <row r="757">
      <c r="A757">
        <f>INDEX(resultados!$A$2:$ZZ$924, 751, MATCH($B$1, resultados!$A$1:$ZZ$1, 0))</f>
        <v/>
      </c>
      <c r="B757">
        <f>INDEX(resultados!$A$2:$ZZ$924, 751, MATCH($B$2, resultados!$A$1:$ZZ$1, 0))</f>
        <v/>
      </c>
      <c r="C757">
        <f>INDEX(resultados!$A$2:$ZZ$924, 751, MATCH($B$3, resultados!$A$1:$ZZ$1, 0))</f>
        <v/>
      </c>
    </row>
    <row r="758">
      <c r="A758">
        <f>INDEX(resultados!$A$2:$ZZ$924, 752, MATCH($B$1, resultados!$A$1:$ZZ$1, 0))</f>
        <v/>
      </c>
      <c r="B758">
        <f>INDEX(resultados!$A$2:$ZZ$924, 752, MATCH($B$2, resultados!$A$1:$ZZ$1, 0))</f>
        <v/>
      </c>
      <c r="C758">
        <f>INDEX(resultados!$A$2:$ZZ$924, 752, MATCH($B$3, resultados!$A$1:$ZZ$1, 0))</f>
        <v/>
      </c>
    </row>
    <row r="759">
      <c r="A759">
        <f>INDEX(resultados!$A$2:$ZZ$924, 753, MATCH($B$1, resultados!$A$1:$ZZ$1, 0))</f>
        <v/>
      </c>
      <c r="B759">
        <f>INDEX(resultados!$A$2:$ZZ$924, 753, MATCH($B$2, resultados!$A$1:$ZZ$1, 0))</f>
        <v/>
      </c>
      <c r="C759">
        <f>INDEX(resultados!$A$2:$ZZ$924, 753, MATCH($B$3, resultados!$A$1:$ZZ$1, 0))</f>
        <v/>
      </c>
    </row>
    <row r="760">
      <c r="A760">
        <f>INDEX(resultados!$A$2:$ZZ$924, 754, MATCH($B$1, resultados!$A$1:$ZZ$1, 0))</f>
        <v/>
      </c>
      <c r="B760">
        <f>INDEX(resultados!$A$2:$ZZ$924, 754, MATCH($B$2, resultados!$A$1:$ZZ$1, 0))</f>
        <v/>
      </c>
      <c r="C760">
        <f>INDEX(resultados!$A$2:$ZZ$924, 754, MATCH($B$3, resultados!$A$1:$ZZ$1, 0))</f>
        <v/>
      </c>
    </row>
    <row r="761">
      <c r="A761">
        <f>INDEX(resultados!$A$2:$ZZ$924, 755, MATCH($B$1, resultados!$A$1:$ZZ$1, 0))</f>
        <v/>
      </c>
      <c r="B761">
        <f>INDEX(resultados!$A$2:$ZZ$924, 755, MATCH($B$2, resultados!$A$1:$ZZ$1, 0))</f>
        <v/>
      </c>
      <c r="C761">
        <f>INDEX(resultados!$A$2:$ZZ$924, 755, MATCH($B$3, resultados!$A$1:$ZZ$1, 0))</f>
        <v/>
      </c>
    </row>
    <row r="762">
      <c r="A762">
        <f>INDEX(resultados!$A$2:$ZZ$924, 756, MATCH($B$1, resultados!$A$1:$ZZ$1, 0))</f>
        <v/>
      </c>
      <c r="B762">
        <f>INDEX(resultados!$A$2:$ZZ$924, 756, MATCH($B$2, resultados!$A$1:$ZZ$1, 0))</f>
        <v/>
      </c>
      <c r="C762">
        <f>INDEX(resultados!$A$2:$ZZ$924, 756, MATCH($B$3, resultados!$A$1:$ZZ$1, 0))</f>
        <v/>
      </c>
    </row>
    <row r="763">
      <c r="A763">
        <f>INDEX(resultados!$A$2:$ZZ$924, 757, MATCH($B$1, resultados!$A$1:$ZZ$1, 0))</f>
        <v/>
      </c>
      <c r="B763">
        <f>INDEX(resultados!$A$2:$ZZ$924, 757, MATCH($B$2, resultados!$A$1:$ZZ$1, 0))</f>
        <v/>
      </c>
      <c r="C763">
        <f>INDEX(resultados!$A$2:$ZZ$924, 757, MATCH($B$3, resultados!$A$1:$ZZ$1, 0))</f>
        <v/>
      </c>
    </row>
    <row r="764">
      <c r="A764">
        <f>INDEX(resultados!$A$2:$ZZ$924, 758, MATCH($B$1, resultados!$A$1:$ZZ$1, 0))</f>
        <v/>
      </c>
      <c r="B764">
        <f>INDEX(resultados!$A$2:$ZZ$924, 758, MATCH($B$2, resultados!$A$1:$ZZ$1, 0))</f>
        <v/>
      </c>
      <c r="C764">
        <f>INDEX(resultados!$A$2:$ZZ$924, 758, MATCH($B$3, resultados!$A$1:$ZZ$1, 0))</f>
        <v/>
      </c>
    </row>
    <row r="765">
      <c r="A765">
        <f>INDEX(resultados!$A$2:$ZZ$924, 759, MATCH($B$1, resultados!$A$1:$ZZ$1, 0))</f>
        <v/>
      </c>
      <c r="B765">
        <f>INDEX(resultados!$A$2:$ZZ$924, 759, MATCH($B$2, resultados!$A$1:$ZZ$1, 0))</f>
        <v/>
      </c>
      <c r="C765">
        <f>INDEX(resultados!$A$2:$ZZ$924, 759, MATCH($B$3, resultados!$A$1:$ZZ$1, 0))</f>
        <v/>
      </c>
    </row>
    <row r="766">
      <c r="A766">
        <f>INDEX(resultados!$A$2:$ZZ$924, 760, MATCH($B$1, resultados!$A$1:$ZZ$1, 0))</f>
        <v/>
      </c>
      <c r="B766">
        <f>INDEX(resultados!$A$2:$ZZ$924, 760, MATCH($B$2, resultados!$A$1:$ZZ$1, 0))</f>
        <v/>
      </c>
      <c r="C766">
        <f>INDEX(resultados!$A$2:$ZZ$924, 760, MATCH($B$3, resultados!$A$1:$ZZ$1, 0))</f>
        <v/>
      </c>
    </row>
    <row r="767">
      <c r="A767">
        <f>INDEX(resultados!$A$2:$ZZ$924, 761, MATCH($B$1, resultados!$A$1:$ZZ$1, 0))</f>
        <v/>
      </c>
      <c r="B767">
        <f>INDEX(resultados!$A$2:$ZZ$924, 761, MATCH($B$2, resultados!$A$1:$ZZ$1, 0))</f>
        <v/>
      </c>
      <c r="C767">
        <f>INDEX(resultados!$A$2:$ZZ$924, 761, MATCH($B$3, resultados!$A$1:$ZZ$1, 0))</f>
        <v/>
      </c>
    </row>
    <row r="768">
      <c r="A768">
        <f>INDEX(resultados!$A$2:$ZZ$924, 762, MATCH($B$1, resultados!$A$1:$ZZ$1, 0))</f>
        <v/>
      </c>
      <c r="B768">
        <f>INDEX(resultados!$A$2:$ZZ$924, 762, MATCH($B$2, resultados!$A$1:$ZZ$1, 0))</f>
        <v/>
      </c>
      <c r="C768">
        <f>INDEX(resultados!$A$2:$ZZ$924, 762, MATCH($B$3, resultados!$A$1:$ZZ$1, 0))</f>
        <v/>
      </c>
    </row>
    <row r="769">
      <c r="A769">
        <f>INDEX(resultados!$A$2:$ZZ$924, 763, MATCH($B$1, resultados!$A$1:$ZZ$1, 0))</f>
        <v/>
      </c>
      <c r="B769">
        <f>INDEX(resultados!$A$2:$ZZ$924, 763, MATCH($B$2, resultados!$A$1:$ZZ$1, 0))</f>
        <v/>
      </c>
      <c r="C769">
        <f>INDEX(resultados!$A$2:$ZZ$924, 763, MATCH($B$3, resultados!$A$1:$ZZ$1, 0))</f>
        <v/>
      </c>
    </row>
    <row r="770">
      <c r="A770">
        <f>INDEX(resultados!$A$2:$ZZ$924, 764, MATCH($B$1, resultados!$A$1:$ZZ$1, 0))</f>
        <v/>
      </c>
      <c r="B770">
        <f>INDEX(resultados!$A$2:$ZZ$924, 764, MATCH($B$2, resultados!$A$1:$ZZ$1, 0))</f>
        <v/>
      </c>
      <c r="C770">
        <f>INDEX(resultados!$A$2:$ZZ$924, 764, MATCH($B$3, resultados!$A$1:$ZZ$1, 0))</f>
        <v/>
      </c>
    </row>
    <row r="771">
      <c r="A771">
        <f>INDEX(resultados!$A$2:$ZZ$924, 765, MATCH($B$1, resultados!$A$1:$ZZ$1, 0))</f>
        <v/>
      </c>
      <c r="B771">
        <f>INDEX(resultados!$A$2:$ZZ$924, 765, MATCH($B$2, resultados!$A$1:$ZZ$1, 0))</f>
        <v/>
      </c>
      <c r="C771">
        <f>INDEX(resultados!$A$2:$ZZ$924, 765, MATCH($B$3, resultados!$A$1:$ZZ$1, 0))</f>
        <v/>
      </c>
    </row>
    <row r="772">
      <c r="A772">
        <f>INDEX(resultados!$A$2:$ZZ$924, 766, MATCH($B$1, resultados!$A$1:$ZZ$1, 0))</f>
        <v/>
      </c>
      <c r="B772">
        <f>INDEX(resultados!$A$2:$ZZ$924, 766, MATCH($B$2, resultados!$A$1:$ZZ$1, 0))</f>
        <v/>
      </c>
      <c r="C772">
        <f>INDEX(resultados!$A$2:$ZZ$924, 766, MATCH($B$3, resultados!$A$1:$ZZ$1, 0))</f>
        <v/>
      </c>
    </row>
    <row r="773">
      <c r="A773">
        <f>INDEX(resultados!$A$2:$ZZ$924, 767, MATCH($B$1, resultados!$A$1:$ZZ$1, 0))</f>
        <v/>
      </c>
      <c r="B773">
        <f>INDEX(resultados!$A$2:$ZZ$924, 767, MATCH($B$2, resultados!$A$1:$ZZ$1, 0))</f>
        <v/>
      </c>
      <c r="C773">
        <f>INDEX(resultados!$A$2:$ZZ$924, 767, MATCH($B$3, resultados!$A$1:$ZZ$1, 0))</f>
        <v/>
      </c>
    </row>
    <row r="774">
      <c r="A774">
        <f>INDEX(resultados!$A$2:$ZZ$924, 768, MATCH($B$1, resultados!$A$1:$ZZ$1, 0))</f>
        <v/>
      </c>
      <c r="B774">
        <f>INDEX(resultados!$A$2:$ZZ$924, 768, MATCH($B$2, resultados!$A$1:$ZZ$1, 0))</f>
        <v/>
      </c>
      <c r="C774">
        <f>INDEX(resultados!$A$2:$ZZ$924, 768, MATCH($B$3, resultados!$A$1:$ZZ$1, 0))</f>
        <v/>
      </c>
    </row>
    <row r="775">
      <c r="A775">
        <f>INDEX(resultados!$A$2:$ZZ$924, 769, MATCH($B$1, resultados!$A$1:$ZZ$1, 0))</f>
        <v/>
      </c>
      <c r="B775">
        <f>INDEX(resultados!$A$2:$ZZ$924, 769, MATCH($B$2, resultados!$A$1:$ZZ$1, 0))</f>
        <v/>
      </c>
      <c r="C775">
        <f>INDEX(resultados!$A$2:$ZZ$924, 769, MATCH($B$3, resultados!$A$1:$ZZ$1, 0))</f>
        <v/>
      </c>
    </row>
    <row r="776">
      <c r="A776">
        <f>INDEX(resultados!$A$2:$ZZ$924, 770, MATCH($B$1, resultados!$A$1:$ZZ$1, 0))</f>
        <v/>
      </c>
      <c r="B776">
        <f>INDEX(resultados!$A$2:$ZZ$924, 770, MATCH($B$2, resultados!$A$1:$ZZ$1, 0))</f>
        <v/>
      </c>
      <c r="C776">
        <f>INDEX(resultados!$A$2:$ZZ$924, 770, MATCH($B$3, resultados!$A$1:$ZZ$1, 0))</f>
        <v/>
      </c>
    </row>
    <row r="777">
      <c r="A777">
        <f>INDEX(resultados!$A$2:$ZZ$924, 771, MATCH($B$1, resultados!$A$1:$ZZ$1, 0))</f>
        <v/>
      </c>
      <c r="B777">
        <f>INDEX(resultados!$A$2:$ZZ$924, 771, MATCH($B$2, resultados!$A$1:$ZZ$1, 0))</f>
        <v/>
      </c>
      <c r="C777">
        <f>INDEX(resultados!$A$2:$ZZ$924, 771, MATCH($B$3, resultados!$A$1:$ZZ$1, 0))</f>
        <v/>
      </c>
    </row>
    <row r="778">
      <c r="A778">
        <f>INDEX(resultados!$A$2:$ZZ$924, 772, MATCH($B$1, resultados!$A$1:$ZZ$1, 0))</f>
        <v/>
      </c>
      <c r="B778">
        <f>INDEX(resultados!$A$2:$ZZ$924, 772, MATCH($B$2, resultados!$A$1:$ZZ$1, 0))</f>
        <v/>
      </c>
      <c r="C778">
        <f>INDEX(resultados!$A$2:$ZZ$924, 772, MATCH($B$3, resultados!$A$1:$ZZ$1, 0))</f>
        <v/>
      </c>
    </row>
    <row r="779">
      <c r="A779">
        <f>INDEX(resultados!$A$2:$ZZ$924, 773, MATCH($B$1, resultados!$A$1:$ZZ$1, 0))</f>
        <v/>
      </c>
      <c r="B779">
        <f>INDEX(resultados!$A$2:$ZZ$924, 773, MATCH($B$2, resultados!$A$1:$ZZ$1, 0))</f>
        <v/>
      </c>
      <c r="C779">
        <f>INDEX(resultados!$A$2:$ZZ$924, 773, MATCH($B$3, resultados!$A$1:$ZZ$1, 0))</f>
        <v/>
      </c>
    </row>
    <row r="780">
      <c r="A780">
        <f>INDEX(resultados!$A$2:$ZZ$924, 774, MATCH($B$1, resultados!$A$1:$ZZ$1, 0))</f>
        <v/>
      </c>
      <c r="B780">
        <f>INDEX(resultados!$A$2:$ZZ$924, 774, MATCH($B$2, resultados!$A$1:$ZZ$1, 0))</f>
        <v/>
      </c>
      <c r="C780">
        <f>INDEX(resultados!$A$2:$ZZ$924, 774, MATCH($B$3, resultados!$A$1:$ZZ$1, 0))</f>
        <v/>
      </c>
    </row>
    <row r="781">
      <c r="A781">
        <f>INDEX(resultados!$A$2:$ZZ$924, 775, MATCH($B$1, resultados!$A$1:$ZZ$1, 0))</f>
        <v/>
      </c>
      <c r="B781">
        <f>INDEX(resultados!$A$2:$ZZ$924, 775, MATCH($B$2, resultados!$A$1:$ZZ$1, 0))</f>
        <v/>
      </c>
      <c r="C781">
        <f>INDEX(resultados!$A$2:$ZZ$924, 775, MATCH($B$3, resultados!$A$1:$ZZ$1, 0))</f>
        <v/>
      </c>
    </row>
    <row r="782">
      <c r="A782">
        <f>INDEX(resultados!$A$2:$ZZ$924, 776, MATCH($B$1, resultados!$A$1:$ZZ$1, 0))</f>
        <v/>
      </c>
      <c r="B782">
        <f>INDEX(resultados!$A$2:$ZZ$924, 776, MATCH($B$2, resultados!$A$1:$ZZ$1, 0))</f>
        <v/>
      </c>
      <c r="C782">
        <f>INDEX(resultados!$A$2:$ZZ$924, 776, MATCH($B$3, resultados!$A$1:$ZZ$1, 0))</f>
        <v/>
      </c>
    </row>
    <row r="783">
      <c r="A783">
        <f>INDEX(resultados!$A$2:$ZZ$924, 777, MATCH($B$1, resultados!$A$1:$ZZ$1, 0))</f>
        <v/>
      </c>
      <c r="B783">
        <f>INDEX(resultados!$A$2:$ZZ$924, 777, MATCH($B$2, resultados!$A$1:$ZZ$1, 0))</f>
        <v/>
      </c>
      <c r="C783">
        <f>INDEX(resultados!$A$2:$ZZ$924, 777, MATCH($B$3, resultados!$A$1:$ZZ$1, 0))</f>
        <v/>
      </c>
    </row>
    <row r="784">
      <c r="A784">
        <f>INDEX(resultados!$A$2:$ZZ$924, 778, MATCH($B$1, resultados!$A$1:$ZZ$1, 0))</f>
        <v/>
      </c>
      <c r="B784">
        <f>INDEX(resultados!$A$2:$ZZ$924, 778, MATCH($B$2, resultados!$A$1:$ZZ$1, 0))</f>
        <v/>
      </c>
      <c r="C784">
        <f>INDEX(resultados!$A$2:$ZZ$924, 778, MATCH($B$3, resultados!$A$1:$ZZ$1, 0))</f>
        <v/>
      </c>
    </row>
    <row r="785">
      <c r="A785">
        <f>INDEX(resultados!$A$2:$ZZ$924, 779, MATCH($B$1, resultados!$A$1:$ZZ$1, 0))</f>
        <v/>
      </c>
      <c r="B785">
        <f>INDEX(resultados!$A$2:$ZZ$924, 779, MATCH($B$2, resultados!$A$1:$ZZ$1, 0))</f>
        <v/>
      </c>
      <c r="C785">
        <f>INDEX(resultados!$A$2:$ZZ$924, 779, MATCH($B$3, resultados!$A$1:$ZZ$1, 0))</f>
        <v/>
      </c>
    </row>
    <row r="786">
      <c r="A786">
        <f>INDEX(resultados!$A$2:$ZZ$924, 780, MATCH($B$1, resultados!$A$1:$ZZ$1, 0))</f>
        <v/>
      </c>
      <c r="B786">
        <f>INDEX(resultados!$A$2:$ZZ$924, 780, MATCH($B$2, resultados!$A$1:$ZZ$1, 0))</f>
        <v/>
      </c>
      <c r="C786">
        <f>INDEX(resultados!$A$2:$ZZ$924, 780, MATCH($B$3, resultados!$A$1:$ZZ$1, 0))</f>
        <v/>
      </c>
    </row>
    <row r="787">
      <c r="A787">
        <f>INDEX(resultados!$A$2:$ZZ$924, 781, MATCH($B$1, resultados!$A$1:$ZZ$1, 0))</f>
        <v/>
      </c>
      <c r="B787">
        <f>INDEX(resultados!$A$2:$ZZ$924, 781, MATCH($B$2, resultados!$A$1:$ZZ$1, 0))</f>
        <v/>
      </c>
      <c r="C787">
        <f>INDEX(resultados!$A$2:$ZZ$924, 781, MATCH($B$3, resultados!$A$1:$ZZ$1, 0))</f>
        <v/>
      </c>
    </row>
    <row r="788">
      <c r="A788">
        <f>INDEX(resultados!$A$2:$ZZ$924, 782, MATCH($B$1, resultados!$A$1:$ZZ$1, 0))</f>
        <v/>
      </c>
      <c r="B788">
        <f>INDEX(resultados!$A$2:$ZZ$924, 782, MATCH($B$2, resultados!$A$1:$ZZ$1, 0))</f>
        <v/>
      </c>
      <c r="C788">
        <f>INDEX(resultados!$A$2:$ZZ$924, 782, MATCH($B$3, resultados!$A$1:$ZZ$1, 0))</f>
        <v/>
      </c>
    </row>
    <row r="789">
      <c r="A789">
        <f>INDEX(resultados!$A$2:$ZZ$924, 783, MATCH($B$1, resultados!$A$1:$ZZ$1, 0))</f>
        <v/>
      </c>
      <c r="B789">
        <f>INDEX(resultados!$A$2:$ZZ$924, 783, MATCH($B$2, resultados!$A$1:$ZZ$1, 0))</f>
        <v/>
      </c>
      <c r="C789">
        <f>INDEX(resultados!$A$2:$ZZ$924, 783, MATCH($B$3, resultados!$A$1:$ZZ$1, 0))</f>
        <v/>
      </c>
    </row>
    <row r="790">
      <c r="A790">
        <f>INDEX(resultados!$A$2:$ZZ$924, 784, MATCH($B$1, resultados!$A$1:$ZZ$1, 0))</f>
        <v/>
      </c>
      <c r="B790">
        <f>INDEX(resultados!$A$2:$ZZ$924, 784, MATCH($B$2, resultados!$A$1:$ZZ$1, 0))</f>
        <v/>
      </c>
      <c r="C790">
        <f>INDEX(resultados!$A$2:$ZZ$924, 784, MATCH($B$3, resultados!$A$1:$ZZ$1, 0))</f>
        <v/>
      </c>
    </row>
    <row r="791">
      <c r="A791">
        <f>INDEX(resultados!$A$2:$ZZ$924, 785, MATCH($B$1, resultados!$A$1:$ZZ$1, 0))</f>
        <v/>
      </c>
      <c r="B791">
        <f>INDEX(resultados!$A$2:$ZZ$924, 785, MATCH($B$2, resultados!$A$1:$ZZ$1, 0))</f>
        <v/>
      </c>
      <c r="C791">
        <f>INDEX(resultados!$A$2:$ZZ$924, 785, MATCH($B$3, resultados!$A$1:$ZZ$1, 0))</f>
        <v/>
      </c>
    </row>
    <row r="792">
      <c r="A792">
        <f>INDEX(resultados!$A$2:$ZZ$924, 786, MATCH($B$1, resultados!$A$1:$ZZ$1, 0))</f>
        <v/>
      </c>
      <c r="B792">
        <f>INDEX(resultados!$A$2:$ZZ$924, 786, MATCH($B$2, resultados!$A$1:$ZZ$1, 0))</f>
        <v/>
      </c>
      <c r="C792">
        <f>INDEX(resultados!$A$2:$ZZ$924, 786, MATCH($B$3, resultados!$A$1:$ZZ$1, 0))</f>
        <v/>
      </c>
    </row>
    <row r="793">
      <c r="A793">
        <f>INDEX(resultados!$A$2:$ZZ$924, 787, MATCH($B$1, resultados!$A$1:$ZZ$1, 0))</f>
        <v/>
      </c>
      <c r="B793">
        <f>INDEX(resultados!$A$2:$ZZ$924, 787, MATCH($B$2, resultados!$A$1:$ZZ$1, 0))</f>
        <v/>
      </c>
      <c r="C793">
        <f>INDEX(resultados!$A$2:$ZZ$924, 787, MATCH($B$3, resultados!$A$1:$ZZ$1, 0))</f>
        <v/>
      </c>
    </row>
    <row r="794">
      <c r="A794">
        <f>INDEX(resultados!$A$2:$ZZ$924, 788, MATCH($B$1, resultados!$A$1:$ZZ$1, 0))</f>
        <v/>
      </c>
      <c r="B794">
        <f>INDEX(resultados!$A$2:$ZZ$924, 788, MATCH($B$2, resultados!$A$1:$ZZ$1, 0))</f>
        <v/>
      </c>
      <c r="C794">
        <f>INDEX(resultados!$A$2:$ZZ$924, 788, MATCH($B$3, resultados!$A$1:$ZZ$1, 0))</f>
        <v/>
      </c>
    </row>
    <row r="795">
      <c r="A795">
        <f>INDEX(resultados!$A$2:$ZZ$924, 789, MATCH($B$1, resultados!$A$1:$ZZ$1, 0))</f>
        <v/>
      </c>
      <c r="B795">
        <f>INDEX(resultados!$A$2:$ZZ$924, 789, MATCH($B$2, resultados!$A$1:$ZZ$1, 0))</f>
        <v/>
      </c>
      <c r="C795">
        <f>INDEX(resultados!$A$2:$ZZ$924, 789, MATCH($B$3, resultados!$A$1:$ZZ$1, 0))</f>
        <v/>
      </c>
    </row>
    <row r="796">
      <c r="A796">
        <f>INDEX(resultados!$A$2:$ZZ$924, 790, MATCH($B$1, resultados!$A$1:$ZZ$1, 0))</f>
        <v/>
      </c>
      <c r="B796">
        <f>INDEX(resultados!$A$2:$ZZ$924, 790, MATCH($B$2, resultados!$A$1:$ZZ$1, 0))</f>
        <v/>
      </c>
      <c r="C796">
        <f>INDEX(resultados!$A$2:$ZZ$924, 790, MATCH($B$3, resultados!$A$1:$ZZ$1, 0))</f>
        <v/>
      </c>
    </row>
    <row r="797">
      <c r="A797">
        <f>INDEX(resultados!$A$2:$ZZ$924, 791, MATCH($B$1, resultados!$A$1:$ZZ$1, 0))</f>
        <v/>
      </c>
      <c r="B797">
        <f>INDEX(resultados!$A$2:$ZZ$924, 791, MATCH($B$2, resultados!$A$1:$ZZ$1, 0))</f>
        <v/>
      </c>
      <c r="C797">
        <f>INDEX(resultados!$A$2:$ZZ$924, 791, MATCH($B$3, resultados!$A$1:$ZZ$1, 0))</f>
        <v/>
      </c>
    </row>
    <row r="798">
      <c r="A798">
        <f>INDEX(resultados!$A$2:$ZZ$924, 792, MATCH($B$1, resultados!$A$1:$ZZ$1, 0))</f>
        <v/>
      </c>
      <c r="B798">
        <f>INDEX(resultados!$A$2:$ZZ$924, 792, MATCH($B$2, resultados!$A$1:$ZZ$1, 0))</f>
        <v/>
      </c>
      <c r="C798">
        <f>INDEX(resultados!$A$2:$ZZ$924, 792, MATCH($B$3, resultados!$A$1:$ZZ$1, 0))</f>
        <v/>
      </c>
    </row>
    <row r="799">
      <c r="A799">
        <f>INDEX(resultados!$A$2:$ZZ$924, 793, MATCH($B$1, resultados!$A$1:$ZZ$1, 0))</f>
        <v/>
      </c>
      <c r="B799">
        <f>INDEX(resultados!$A$2:$ZZ$924, 793, MATCH($B$2, resultados!$A$1:$ZZ$1, 0))</f>
        <v/>
      </c>
      <c r="C799">
        <f>INDEX(resultados!$A$2:$ZZ$924, 793, MATCH($B$3, resultados!$A$1:$ZZ$1, 0))</f>
        <v/>
      </c>
    </row>
    <row r="800">
      <c r="A800">
        <f>INDEX(resultados!$A$2:$ZZ$924, 794, MATCH($B$1, resultados!$A$1:$ZZ$1, 0))</f>
        <v/>
      </c>
      <c r="B800">
        <f>INDEX(resultados!$A$2:$ZZ$924, 794, MATCH($B$2, resultados!$A$1:$ZZ$1, 0))</f>
        <v/>
      </c>
      <c r="C800">
        <f>INDEX(resultados!$A$2:$ZZ$924, 794, MATCH($B$3, resultados!$A$1:$ZZ$1, 0))</f>
        <v/>
      </c>
    </row>
    <row r="801">
      <c r="A801">
        <f>INDEX(resultados!$A$2:$ZZ$924, 795, MATCH($B$1, resultados!$A$1:$ZZ$1, 0))</f>
        <v/>
      </c>
      <c r="B801">
        <f>INDEX(resultados!$A$2:$ZZ$924, 795, MATCH($B$2, resultados!$A$1:$ZZ$1, 0))</f>
        <v/>
      </c>
      <c r="C801">
        <f>INDEX(resultados!$A$2:$ZZ$924, 795, MATCH($B$3, resultados!$A$1:$ZZ$1, 0))</f>
        <v/>
      </c>
    </row>
    <row r="802">
      <c r="A802">
        <f>INDEX(resultados!$A$2:$ZZ$924, 796, MATCH($B$1, resultados!$A$1:$ZZ$1, 0))</f>
        <v/>
      </c>
      <c r="B802">
        <f>INDEX(resultados!$A$2:$ZZ$924, 796, MATCH($B$2, resultados!$A$1:$ZZ$1, 0))</f>
        <v/>
      </c>
      <c r="C802">
        <f>INDEX(resultados!$A$2:$ZZ$924, 796, MATCH($B$3, resultados!$A$1:$ZZ$1, 0))</f>
        <v/>
      </c>
    </row>
    <row r="803">
      <c r="A803">
        <f>INDEX(resultados!$A$2:$ZZ$924, 797, MATCH($B$1, resultados!$A$1:$ZZ$1, 0))</f>
        <v/>
      </c>
      <c r="B803">
        <f>INDEX(resultados!$A$2:$ZZ$924, 797, MATCH($B$2, resultados!$A$1:$ZZ$1, 0))</f>
        <v/>
      </c>
      <c r="C803">
        <f>INDEX(resultados!$A$2:$ZZ$924, 797, MATCH($B$3, resultados!$A$1:$ZZ$1, 0))</f>
        <v/>
      </c>
    </row>
    <row r="804">
      <c r="A804">
        <f>INDEX(resultados!$A$2:$ZZ$924, 798, MATCH($B$1, resultados!$A$1:$ZZ$1, 0))</f>
        <v/>
      </c>
      <c r="B804">
        <f>INDEX(resultados!$A$2:$ZZ$924, 798, MATCH($B$2, resultados!$A$1:$ZZ$1, 0))</f>
        <v/>
      </c>
      <c r="C804">
        <f>INDEX(resultados!$A$2:$ZZ$924, 798, MATCH($B$3, resultados!$A$1:$ZZ$1, 0))</f>
        <v/>
      </c>
    </row>
    <row r="805">
      <c r="A805">
        <f>INDEX(resultados!$A$2:$ZZ$924, 799, MATCH($B$1, resultados!$A$1:$ZZ$1, 0))</f>
        <v/>
      </c>
      <c r="B805">
        <f>INDEX(resultados!$A$2:$ZZ$924, 799, MATCH($B$2, resultados!$A$1:$ZZ$1, 0))</f>
        <v/>
      </c>
      <c r="C805">
        <f>INDEX(resultados!$A$2:$ZZ$924, 799, MATCH($B$3, resultados!$A$1:$ZZ$1, 0))</f>
        <v/>
      </c>
    </row>
    <row r="806">
      <c r="A806">
        <f>INDEX(resultados!$A$2:$ZZ$924, 800, MATCH($B$1, resultados!$A$1:$ZZ$1, 0))</f>
        <v/>
      </c>
      <c r="B806">
        <f>INDEX(resultados!$A$2:$ZZ$924, 800, MATCH($B$2, resultados!$A$1:$ZZ$1, 0))</f>
        <v/>
      </c>
      <c r="C806">
        <f>INDEX(resultados!$A$2:$ZZ$924, 800, MATCH($B$3, resultados!$A$1:$ZZ$1, 0))</f>
        <v/>
      </c>
    </row>
    <row r="807">
      <c r="A807">
        <f>INDEX(resultados!$A$2:$ZZ$924, 801, MATCH($B$1, resultados!$A$1:$ZZ$1, 0))</f>
        <v/>
      </c>
      <c r="B807">
        <f>INDEX(resultados!$A$2:$ZZ$924, 801, MATCH($B$2, resultados!$A$1:$ZZ$1, 0))</f>
        <v/>
      </c>
      <c r="C807">
        <f>INDEX(resultados!$A$2:$ZZ$924, 801, MATCH($B$3, resultados!$A$1:$ZZ$1, 0))</f>
        <v/>
      </c>
    </row>
    <row r="808">
      <c r="A808">
        <f>INDEX(resultados!$A$2:$ZZ$924, 802, MATCH($B$1, resultados!$A$1:$ZZ$1, 0))</f>
        <v/>
      </c>
      <c r="B808">
        <f>INDEX(resultados!$A$2:$ZZ$924, 802, MATCH($B$2, resultados!$A$1:$ZZ$1, 0))</f>
        <v/>
      </c>
      <c r="C808">
        <f>INDEX(resultados!$A$2:$ZZ$924, 802, MATCH($B$3, resultados!$A$1:$ZZ$1, 0))</f>
        <v/>
      </c>
    </row>
    <row r="809">
      <c r="A809">
        <f>INDEX(resultados!$A$2:$ZZ$924, 803, MATCH($B$1, resultados!$A$1:$ZZ$1, 0))</f>
        <v/>
      </c>
      <c r="B809">
        <f>INDEX(resultados!$A$2:$ZZ$924, 803, MATCH($B$2, resultados!$A$1:$ZZ$1, 0))</f>
        <v/>
      </c>
      <c r="C809">
        <f>INDEX(resultados!$A$2:$ZZ$924, 803, MATCH($B$3, resultados!$A$1:$ZZ$1, 0))</f>
        <v/>
      </c>
    </row>
    <row r="810">
      <c r="A810">
        <f>INDEX(resultados!$A$2:$ZZ$924, 804, MATCH($B$1, resultados!$A$1:$ZZ$1, 0))</f>
        <v/>
      </c>
      <c r="B810">
        <f>INDEX(resultados!$A$2:$ZZ$924, 804, MATCH($B$2, resultados!$A$1:$ZZ$1, 0))</f>
        <v/>
      </c>
      <c r="C810">
        <f>INDEX(resultados!$A$2:$ZZ$924, 804, MATCH($B$3, resultados!$A$1:$ZZ$1, 0))</f>
        <v/>
      </c>
    </row>
    <row r="811">
      <c r="A811">
        <f>INDEX(resultados!$A$2:$ZZ$924, 805, MATCH($B$1, resultados!$A$1:$ZZ$1, 0))</f>
        <v/>
      </c>
      <c r="B811">
        <f>INDEX(resultados!$A$2:$ZZ$924, 805, MATCH($B$2, resultados!$A$1:$ZZ$1, 0))</f>
        <v/>
      </c>
      <c r="C811">
        <f>INDEX(resultados!$A$2:$ZZ$924, 805, MATCH($B$3, resultados!$A$1:$ZZ$1, 0))</f>
        <v/>
      </c>
    </row>
    <row r="812">
      <c r="A812">
        <f>INDEX(resultados!$A$2:$ZZ$924, 806, MATCH($B$1, resultados!$A$1:$ZZ$1, 0))</f>
        <v/>
      </c>
      <c r="B812">
        <f>INDEX(resultados!$A$2:$ZZ$924, 806, MATCH($B$2, resultados!$A$1:$ZZ$1, 0))</f>
        <v/>
      </c>
      <c r="C812">
        <f>INDEX(resultados!$A$2:$ZZ$924, 806, MATCH($B$3, resultados!$A$1:$ZZ$1, 0))</f>
        <v/>
      </c>
    </row>
    <row r="813">
      <c r="A813">
        <f>INDEX(resultados!$A$2:$ZZ$924, 807, MATCH($B$1, resultados!$A$1:$ZZ$1, 0))</f>
        <v/>
      </c>
      <c r="B813">
        <f>INDEX(resultados!$A$2:$ZZ$924, 807, MATCH($B$2, resultados!$A$1:$ZZ$1, 0))</f>
        <v/>
      </c>
      <c r="C813">
        <f>INDEX(resultados!$A$2:$ZZ$924, 807, MATCH($B$3, resultados!$A$1:$ZZ$1, 0))</f>
        <v/>
      </c>
    </row>
    <row r="814">
      <c r="A814">
        <f>INDEX(resultados!$A$2:$ZZ$924, 808, MATCH($B$1, resultados!$A$1:$ZZ$1, 0))</f>
        <v/>
      </c>
      <c r="B814">
        <f>INDEX(resultados!$A$2:$ZZ$924, 808, MATCH($B$2, resultados!$A$1:$ZZ$1, 0))</f>
        <v/>
      </c>
      <c r="C814">
        <f>INDEX(resultados!$A$2:$ZZ$924, 808, MATCH($B$3, resultados!$A$1:$ZZ$1, 0))</f>
        <v/>
      </c>
    </row>
    <row r="815">
      <c r="A815">
        <f>INDEX(resultados!$A$2:$ZZ$924, 809, MATCH($B$1, resultados!$A$1:$ZZ$1, 0))</f>
        <v/>
      </c>
      <c r="B815">
        <f>INDEX(resultados!$A$2:$ZZ$924, 809, MATCH($B$2, resultados!$A$1:$ZZ$1, 0))</f>
        <v/>
      </c>
      <c r="C815">
        <f>INDEX(resultados!$A$2:$ZZ$924, 809, MATCH($B$3, resultados!$A$1:$ZZ$1, 0))</f>
        <v/>
      </c>
    </row>
    <row r="816">
      <c r="A816">
        <f>INDEX(resultados!$A$2:$ZZ$924, 810, MATCH($B$1, resultados!$A$1:$ZZ$1, 0))</f>
        <v/>
      </c>
      <c r="B816">
        <f>INDEX(resultados!$A$2:$ZZ$924, 810, MATCH($B$2, resultados!$A$1:$ZZ$1, 0))</f>
        <v/>
      </c>
      <c r="C816">
        <f>INDEX(resultados!$A$2:$ZZ$924, 810, MATCH($B$3, resultados!$A$1:$ZZ$1, 0))</f>
        <v/>
      </c>
    </row>
    <row r="817">
      <c r="A817">
        <f>INDEX(resultados!$A$2:$ZZ$924, 811, MATCH($B$1, resultados!$A$1:$ZZ$1, 0))</f>
        <v/>
      </c>
      <c r="B817">
        <f>INDEX(resultados!$A$2:$ZZ$924, 811, MATCH($B$2, resultados!$A$1:$ZZ$1, 0))</f>
        <v/>
      </c>
      <c r="C817">
        <f>INDEX(resultados!$A$2:$ZZ$924, 811, MATCH($B$3, resultados!$A$1:$ZZ$1, 0))</f>
        <v/>
      </c>
    </row>
    <row r="818">
      <c r="A818">
        <f>INDEX(resultados!$A$2:$ZZ$924, 812, MATCH($B$1, resultados!$A$1:$ZZ$1, 0))</f>
        <v/>
      </c>
      <c r="B818">
        <f>INDEX(resultados!$A$2:$ZZ$924, 812, MATCH($B$2, resultados!$A$1:$ZZ$1, 0))</f>
        <v/>
      </c>
      <c r="C818">
        <f>INDEX(resultados!$A$2:$ZZ$924, 812, MATCH($B$3, resultados!$A$1:$ZZ$1, 0))</f>
        <v/>
      </c>
    </row>
    <row r="819">
      <c r="A819">
        <f>INDEX(resultados!$A$2:$ZZ$924, 813, MATCH($B$1, resultados!$A$1:$ZZ$1, 0))</f>
        <v/>
      </c>
      <c r="B819">
        <f>INDEX(resultados!$A$2:$ZZ$924, 813, MATCH($B$2, resultados!$A$1:$ZZ$1, 0))</f>
        <v/>
      </c>
      <c r="C819">
        <f>INDEX(resultados!$A$2:$ZZ$924, 813, MATCH($B$3, resultados!$A$1:$ZZ$1, 0))</f>
        <v/>
      </c>
    </row>
    <row r="820">
      <c r="A820">
        <f>INDEX(resultados!$A$2:$ZZ$924, 814, MATCH($B$1, resultados!$A$1:$ZZ$1, 0))</f>
        <v/>
      </c>
      <c r="B820">
        <f>INDEX(resultados!$A$2:$ZZ$924, 814, MATCH($B$2, resultados!$A$1:$ZZ$1, 0))</f>
        <v/>
      </c>
      <c r="C820">
        <f>INDEX(resultados!$A$2:$ZZ$924, 814, MATCH($B$3, resultados!$A$1:$ZZ$1, 0))</f>
        <v/>
      </c>
    </row>
    <row r="821">
      <c r="A821">
        <f>INDEX(resultados!$A$2:$ZZ$924, 815, MATCH($B$1, resultados!$A$1:$ZZ$1, 0))</f>
        <v/>
      </c>
      <c r="B821">
        <f>INDEX(resultados!$A$2:$ZZ$924, 815, MATCH($B$2, resultados!$A$1:$ZZ$1, 0))</f>
        <v/>
      </c>
      <c r="C821">
        <f>INDEX(resultados!$A$2:$ZZ$924, 815, MATCH($B$3, resultados!$A$1:$ZZ$1, 0))</f>
        <v/>
      </c>
    </row>
    <row r="822">
      <c r="A822">
        <f>INDEX(resultados!$A$2:$ZZ$924, 816, MATCH($B$1, resultados!$A$1:$ZZ$1, 0))</f>
        <v/>
      </c>
      <c r="B822">
        <f>INDEX(resultados!$A$2:$ZZ$924, 816, MATCH($B$2, resultados!$A$1:$ZZ$1, 0))</f>
        <v/>
      </c>
      <c r="C822">
        <f>INDEX(resultados!$A$2:$ZZ$924, 816, MATCH($B$3, resultados!$A$1:$ZZ$1, 0))</f>
        <v/>
      </c>
    </row>
    <row r="823">
      <c r="A823">
        <f>INDEX(resultados!$A$2:$ZZ$924, 817, MATCH($B$1, resultados!$A$1:$ZZ$1, 0))</f>
        <v/>
      </c>
      <c r="B823">
        <f>INDEX(resultados!$A$2:$ZZ$924, 817, MATCH($B$2, resultados!$A$1:$ZZ$1, 0))</f>
        <v/>
      </c>
      <c r="C823">
        <f>INDEX(resultados!$A$2:$ZZ$924, 817, MATCH($B$3, resultados!$A$1:$ZZ$1, 0))</f>
        <v/>
      </c>
    </row>
    <row r="824">
      <c r="A824">
        <f>INDEX(resultados!$A$2:$ZZ$924, 818, MATCH($B$1, resultados!$A$1:$ZZ$1, 0))</f>
        <v/>
      </c>
      <c r="B824">
        <f>INDEX(resultados!$A$2:$ZZ$924, 818, MATCH($B$2, resultados!$A$1:$ZZ$1, 0))</f>
        <v/>
      </c>
      <c r="C824">
        <f>INDEX(resultados!$A$2:$ZZ$924, 818, MATCH($B$3, resultados!$A$1:$ZZ$1, 0))</f>
        <v/>
      </c>
    </row>
    <row r="825">
      <c r="A825">
        <f>INDEX(resultados!$A$2:$ZZ$924, 819, MATCH($B$1, resultados!$A$1:$ZZ$1, 0))</f>
        <v/>
      </c>
      <c r="B825">
        <f>INDEX(resultados!$A$2:$ZZ$924, 819, MATCH($B$2, resultados!$A$1:$ZZ$1, 0))</f>
        <v/>
      </c>
      <c r="C825">
        <f>INDEX(resultados!$A$2:$ZZ$924, 819, MATCH($B$3, resultados!$A$1:$ZZ$1, 0))</f>
        <v/>
      </c>
    </row>
    <row r="826">
      <c r="A826">
        <f>INDEX(resultados!$A$2:$ZZ$924, 820, MATCH($B$1, resultados!$A$1:$ZZ$1, 0))</f>
        <v/>
      </c>
      <c r="B826">
        <f>INDEX(resultados!$A$2:$ZZ$924, 820, MATCH($B$2, resultados!$A$1:$ZZ$1, 0))</f>
        <v/>
      </c>
      <c r="C826">
        <f>INDEX(resultados!$A$2:$ZZ$924, 820, MATCH($B$3, resultados!$A$1:$ZZ$1, 0))</f>
        <v/>
      </c>
    </row>
    <row r="827">
      <c r="A827">
        <f>INDEX(resultados!$A$2:$ZZ$924, 821, MATCH($B$1, resultados!$A$1:$ZZ$1, 0))</f>
        <v/>
      </c>
      <c r="B827">
        <f>INDEX(resultados!$A$2:$ZZ$924, 821, MATCH($B$2, resultados!$A$1:$ZZ$1, 0))</f>
        <v/>
      </c>
      <c r="C827">
        <f>INDEX(resultados!$A$2:$ZZ$924, 821, MATCH($B$3, resultados!$A$1:$ZZ$1, 0))</f>
        <v/>
      </c>
    </row>
    <row r="828">
      <c r="A828">
        <f>INDEX(resultados!$A$2:$ZZ$924, 822, MATCH($B$1, resultados!$A$1:$ZZ$1, 0))</f>
        <v/>
      </c>
      <c r="B828">
        <f>INDEX(resultados!$A$2:$ZZ$924, 822, MATCH($B$2, resultados!$A$1:$ZZ$1, 0))</f>
        <v/>
      </c>
      <c r="C828">
        <f>INDEX(resultados!$A$2:$ZZ$924, 822, MATCH($B$3, resultados!$A$1:$ZZ$1, 0))</f>
        <v/>
      </c>
    </row>
    <row r="829">
      <c r="A829">
        <f>INDEX(resultados!$A$2:$ZZ$924, 823, MATCH($B$1, resultados!$A$1:$ZZ$1, 0))</f>
        <v/>
      </c>
      <c r="B829">
        <f>INDEX(resultados!$A$2:$ZZ$924, 823, MATCH($B$2, resultados!$A$1:$ZZ$1, 0))</f>
        <v/>
      </c>
      <c r="C829">
        <f>INDEX(resultados!$A$2:$ZZ$924, 823, MATCH($B$3, resultados!$A$1:$ZZ$1, 0))</f>
        <v/>
      </c>
    </row>
    <row r="830">
      <c r="A830">
        <f>INDEX(resultados!$A$2:$ZZ$924, 824, MATCH($B$1, resultados!$A$1:$ZZ$1, 0))</f>
        <v/>
      </c>
      <c r="B830">
        <f>INDEX(resultados!$A$2:$ZZ$924, 824, MATCH($B$2, resultados!$A$1:$ZZ$1, 0))</f>
        <v/>
      </c>
      <c r="C830">
        <f>INDEX(resultados!$A$2:$ZZ$924, 824, MATCH($B$3, resultados!$A$1:$ZZ$1, 0))</f>
        <v/>
      </c>
    </row>
    <row r="831">
      <c r="A831">
        <f>INDEX(resultados!$A$2:$ZZ$924, 825, MATCH($B$1, resultados!$A$1:$ZZ$1, 0))</f>
        <v/>
      </c>
      <c r="B831">
        <f>INDEX(resultados!$A$2:$ZZ$924, 825, MATCH($B$2, resultados!$A$1:$ZZ$1, 0))</f>
        <v/>
      </c>
      <c r="C831">
        <f>INDEX(resultados!$A$2:$ZZ$924, 825, MATCH($B$3, resultados!$A$1:$ZZ$1, 0))</f>
        <v/>
      </c>
    </row>
    <row r="832">
      <c r="A832">
        <f>INDEX(resultados!$A$2:$ZZ$924, 826, MATCH($B$1, resultados!$A$1:$ZZ$1, 0))</f>
        <v/>
      </c>
      <c r="B832">
        <f>INDEX(resultados!$A$2:$ZZ$924, 826, MATCH($B$2, resultados!$A$1:$ZZ$1, 0))</f>
        <v/>
      </c>
      <c r="C832">
        <f>INDEX(resultados!$A$2:$ZZ$924, 826, MATCH($B$3, resultados!$A$1:$ZZ$1, 0))</f>
        <v/>
      </c>
    </row>
    <row r="833">
      <c r="A833">
        <f>INDEX(resultados!$A$2:$ZZ$924, 827, MATCH($B$1, resultados!$A$1:$ZZ$1, 0))</f>
        <v/>
      </c>
      <c r="B833">
        <f>INDEX(resultados!$A$2:$ZZ$924, 827, MATCH($B$2, resultados!$A$1:$ZZ$1, 0))</f>
        <v/>
      </c>
      <c r="C833">
        <f>INDEX(resultados!$A$2:$ZZ$924, 827, MATCH($B$3, resultados!$A$1:$ZZ$1, 0))</f>
        <v/>
      </c>
    </row>
    <row r="834">
      <c r="A834">
        <f>INDEX(resultados!$A$2:$ZZ$924, 828, MATCH($B$1, resultados!$A$1:$ZZ$1, 0))</f>
        <v/>
      </c>
      <c r="B834">
        <f>INDEX(resultados!$A$2:$ZZ$924, 828, MATCH($B$2, resultados!$A$1:$ZZ$1, 0))</f>
        <v/>
      </c>
      <c r="C834">
        <f>INDEX(resultados!$A$2:$ZZ$924, 828, MATCH($B$3, resultados!$A$1:$ZZ$1, 0))</f>
        <v/>
      </c>
    </row>
    <row r="835">
      <c r="A835">
        <f>INDEX(resultados!$A$2:$ZZ$924, 829, MATCH($B$1, resultados!$A$1:$ZZ$1, 0))</f>
        <v/>
      </c>
      <c r="B835">
        <f>INDEX(resultados!$A$2:$ZZ$924, 829, MATCH($B$2, resultados!$A$1:$ZZ$1, 0))</f>
        <v/>
      </c>
      <c r="C835">
        <f>INDEX(resultados!$A$2:$ZZ$924, 829, MATCH($B$3, resultados!$A$1:$ZZ$1, 0))</f>
        <v/>
      </c>
    </row>
    <row r="836">
      <c r="A836">
        <f>INDEX(resultados!$A$2:$ZZ$924, 830, MATCH($B$1, resultados!$A$1:$ZZ$1, 0))</f>
        <v/>
      </c>
      <c r="B836">
        <f>INDEX(resultados!$A$2:$ZZ$924, 830, MATCH($B$2, resultados!$A$1:$ZZ$1, 0))</f>
        <v/>
      </c>
      <c r="C836">
        <f>INDEX(resultados!$A$2:$ZZ$924, 830, MATCH($B$3, resultados!$A$1:$ZZ$1, 0))</f>
        <v/>
      </c>
    </row>
    <row r="837">
      <c r="A837">
        <f>INDEX(resultados!$A$2:$ZZ$924, 831, MATCH($B$1, resultados!$A$1:$ZZ$1, 0))</f>
        <v/>
      </c>
      <c r="B837">
        <f>INDEX(resultados!$A$2:$ZZ$924, 831, MATCH($B$2, resultados!$A$1:$ZZ$1, 0))</f>
        <v/>
      </c>
      <c r="C837">
        <f>INDEX(resultados!$A$2:$ZZ$924, 831, MATCH($B$3, resultados!$A$1:$ZZ$1, 0))</f>
        <v/>
      </c>
    </row>
    <row r="838">
      <c r="A838">
        <f>INDEX(resultados!$A$2:$ZZ$924, 832, MATCH($B$1, resultados!$A$1:$ZZ$1, 0))</f>
        <v/>
      </c>
      <c r="B838">
        <f>INDEX(resultados!$A$2:$ZZ$924, 832, MATCH($B$2, resultados!$A$1:$ZZ$1, 0))</f>
        <v/>
      </c>
      <c r="C838">
        <f>INDEX(resultados!$A$2:$ZZ$924, 832, MATCH($B$3, resultados!$A$1:$ZZ$1, 0))</f>
        <v/>
      </c>
    </row>
    <row r="839">
      <c r="A839">
        <f>INDEX(resultados!$A$2:$ZZ$924, 833, MATCH($B$1, resultados!$A$1:$ZZ$1, 0))</f>
        <v/>
      </c>
      <c r="B839">
        <f>INDEX(resultados!$A$2:$ZZ$924, 833, MATCH($B$2, resultados!$A$1:$ZZ$1, 0))</f>
        <v/>
      </c>
      <c r="C839">
        <f>INDEX(resultados!$A$2:$ZZ$924, 833, MATCH($B$3, resultados!$A$1:$ZZ$1, 0))</f>
        <v/>
      </c>
    </row>
    <row r="840">
      <c r="A840">
        <f>INDEX(resultados!$A$2:$ZZ$924, 834, MATCH($B$1, resultados!$A$1:$ZZ$1, 0))</f>
        <v/>
      </c>
      <c r="B840">
        <f>INDEX(resultados!$A$2:$ZZ$924, 834, MATCH($B$2, resultados!$A$1:$ZZ$1, 0))</f>
        <v/>
      </c>
      <c r="C840">
        <f>INDEX(resultados!$A$2:$ZZ$924, 834, MATCH($B$3, resultados!$A$1:$ZZ$1, 0))</f>
        <v/>
      </c>
    </row>
    <row r="841">
      <c r="A841">
        <f>INDEX(resultados!$A$2:$ZZ$924, 835, MATCH($B$1, resultados!$A$1:$ZZ$1, 0))</f>
        <v/>
      </c>
      <c r="B841">
        <f>INDEX(resultados!$A$2:$ZZ$924, 835, MATCH($B$2, resultados!$A$1:$ZZ$1, 0))</f>
        <v/>
      </c>
      <c r="C841">
        <f>INDEX(resultados!$A$2:$ZZ$924, 835, MATCH($B$3, resultados!$A$1:$ZZ$1, 0))</f>
        <v/>
      </c>
    </row>
    <row r="842">
      <c r="A842">
        <f>INDEX(resultados!$A$2:$ZZ$924, 836, MATCH($B$1, resultados!$A$1:$ZZ$1, 0))</f>
        <v/>
      </c>
      <c r="B842">
        <f>INDEX(resultados!$A$2:$ZZ$924, 836, MATCH($B$2, resultados!$A$1:$ZZ$1, 0))</f>
        <v/>
      </c>
      <c r="C842">
        <f>INDEX(resultados!$A$2:$ZZ$924, 836, MATCH($B$3, resultados!$A$1:$ZZ$1, 0))</f>
        <v/>
      </c>
    </row>
    <row r="843">
      <c r="A843">
        <f>INDEX(resultados!$A$2:$ZZ$924, 837, MATCH($B$1, resultados!$A$1:$ZZ$1, 0))</f>
        <v/>
      </c>
      <c r="B843">
        <f>INDEX(resultados!$A$2:$ZZ$924, 837, MATCH($B$2, resultados!$A$1:$ZZ$1, 0))</f>
        <v/>
      </c>
      <c r="C843">
        <f>INDEX(resultados!$A$2:$ZZ$924, 837, MATCH($B$3, resultados!$A$1:$ZZ$1, 0))</f>
        <v/>
      </c>
    </row>
    <row r="844">
      <c r="A844">
        <f>INDEX(resultados!$A$2:$ZZ$924, 838, MATCH($B$1, resultados!$A$1:$ZZ$1, 0))</f>
        <v/>
      </c>
      <c r="B844">
        <f>INDEX(resultados!$A$2:$ZZ$924, 838, MATCH($B$2, resultados!$A$1:$ZZ$1, 0))</f>
        <v/>
      </c>
      <c r="C844">
        <f>INDEX(resultados!$A$2:$ZZ$924, 838, MATCH($B$3, resultados!$A$1:$ZZ$1, 0))</f>
        <v/>
      </c>
    </row>
    <row r="845">
      <c r="A845">
        <f>INDEX(resultados!$A$2:$ZZ$924, 839, MATCH($B$1, resultados!$A$1:$ZZ$1, 0))</f>
        <v/>
      </c>
      <c r="B845">
        <f>INDEX(resultados!$A$2:$ZZ$924, 839, MATCH($B$2, resultados!$A$1:$ZZ$1, 0))</f>
        <v/>
      </c>
      <c r="C845">
        <f>INDEX(resultados!$A$2:$ZZ$924, 839, MATCH($B$3, resultados!$A$1:$ZZ$1, 0))</f>
        <v/>
      </c>
    </row>
    <row r="846">
      <c r="A846">
        <f>INDEX(resultados!$A$2:$ZZ$924, 840, MATCH($B$1, resultados!$A$1:$ZZ$1, 0))</f>
        <v/>
      </c>
      <c r="B846">
        <f>INDEX(resultados!$A$2:$ZZ$924, 840, MATCH($B$2, resultados!$A$1:$ZZ$1, 0))</f>
        <v/>
      </c>
      <c r="C846">
        <f>INDEX(resultados!$A$2:$ZZ$924, 840, MATCH($B$3, resultados!$A$1:$ZZ$1, 0))</f>
        <v/>
      </c>
    </row>
    <row r="847">
      <c r="A847">
        <f>INDEX(resultados!$A$2:$ZZ$924, 841, MATCH($B$1, resultados!$A$1:$ZZ$1, 0))</f>
        <v/>
      </c>
      <c r="B847">
        <f>INDEX(resultados!$A$2:$ZZ$924, 841, MATCH($B$2, resultados!$A$1:$ZZ$1, 0))</f>
        <v/>
      </c>
      <c r="C847">
        <f>INDEX(resultados!$A$2:$ZZ$924, 841, MATCH($B$3, resultados!$A$1:$ZZ$1, 0))</f>
        <v/>
      </c>
    </row>
    <row r="848">
      <c r="A848">
        <f>INDEX(resultados!$A$2:$ZZ$924, 842, MATCH($B$1, resultados!$A$1:$ZZ$1, 0))</f>
        <v/>
      </c>
      <c r="B848">
        <f>INDEX(resultados!$A$2:$ZZ$924, 842, MATCH($B$2, resultados!$A$1:$ZZ$1, 0))</f>
        <v/>
      </c>
      <c r="C848">
        <f>INDEX(resultados!$A$2:$ZZ$924, 842, MATCH($B$3, resultados!$A$1:$ZZ$1, 0))</f>
        <v/>
      </c>
    </row>
    <row r="849">
      <c r="A849">
        <f>INDEX(resultados!$A$2:$ZZ$924, 843, MATCH($B$1, resultados!$A$1:$ZZ$1, 0))</f>
        <v/>
      </c>
      <c r="B849">
        <f>INDEX(resultados!$A$2:$ZZ$924, 843, MATCH($B$2, resultados!$A$1:$ZZ$1, 0))</f>
        <v/>
      </c>
      <c r="C849">
        <f>INDEX(resultados!$A$2:$ZZ$924, 843, MATCH($B$3, resultados!$A$1:$ZZ$1, 0))</f>
        <v/>
      </c>
    </row>
    <row r="850">
      <c r="A850">
        <f>INDEX(resultados!$A$2:$ZZ$924, 844, MATCH($B$1, resultados!$A$1:$ZZ$1, 0))</f>
        <v/>
      </c>
      <c r="B850">
        <f>INDEX(resultados!$A$2:$ZZ$924, 844, MATCH($B$2, resultados!$A$1:$ZZ$1, 0))</f>
        <v/>
      </c>
      <c r="C850">
        <f>INDEX(resultados!$A$2:$ZZ$924, 844, MATCH($B$3, resultados!$A$1:$ZZ$1, 0))</f>
        <v/>
      </c>
    </row>
    <row r="851">
      <c r="A851">
        <f>INDEX(resultados!$A$2:$ZZ$924, 845, MATCH($B$1, resultados!$A$1:$ZZ$1, 0))</f>
        <v/>
      </c>
      <c r="B851">
        <f>INDEX(resultados!$A$2:$ZZ$924, 845, MATCH($B$2, resultados!$A$1:$ZZ$1, 0))</f>
        <v/>
      </c>
      <c r="C851">
        <f>INDEX(resultados!$A$2:$ZZ$924, 845, MATCH($B$3, resultados!$A$1:$ZZ$1, 0))</f>
        <v/>
      </c>
    </row>
    <row r="852">
      <c r="A852">
        <f>INDEX(resultados!$A$2:$ZZ$924, 846, MATCH($B$1, resultados!$A$1:$ZZ$1, 0))</f>
        <v/>
      </c>
      <c r="B852">
        <f>INDEX(resultados!$A$2:$ZZ$924, 846, MATCH($B$2, resultados!$A$1:$ZZ$1, 0))</f>
        <v/>
      </c>
      <c r="C852">
        <f>INDEX(resultados!$A$2:$ZZ$924, 846, MATCH($B$3, resultados!$A$1:$ZZ$1, 0))</f>
        <v/>
      </c>
    </row>
    <row r="853">
      <c r="A853">
        <f>INDEX(resultados!$A$2:$ZZ$924, 847, MATCH($B$1, resultados!$A$1:$ZZ$1, 0))</f>
        <v/>
      </c>
      <c r="B853">
        <f>INDEX(resultados!$A$2:$ZZ$924, 847, MATCH($B$2, resultados!$A$1:$ZZ$1, 0))</f>
        <v/>
      </c>
      <c r="C853">
        <f>INDEX(resultados!$A$2:$ZZ$924, 847, MATCH($B$3, resultados!$A$1:$ZZ$1, 0))</f>
        <v/>
      </c>
    </row>
    <row r="854">
      <c r="A854">
        <f>INDEX(resultados!$A$2:$ZZ$924, 848, MATCH($B$1, resultados!$A$1:$ZZ$1, 0))</f>
        <v/>
      </c>
      <c r="B854">
        <f>INDEX(resultados!$A$2:$ZZ$924, 848, MATCH($B$2, resultados!$A$1:$ZZ$1, 0))</f>
        <v/>
      </c>
      <c r="C854">
        <f>INDEX(resultados!$A$2:$ZZ$924, 848, MATCH($B$3, resultados!$A$1:$ZZ$1, 0))</f>
        <v/>
      </c>
    </row>
    <row r="855">
      <c r="A855">
        <f>INDEX(resultados!$A$2:$ZZ$924, 849, MATCH($B$1, resultados!$A$1:$ZZ$1, 0))</f>
        <v/>
      </c>
      <c r="B855">
        <f>INDEX(resultados!$A$2:$ZZ$924, 849, MATCH($B$2, resultados!$A$1:$ZZ$1, 0))</f>
        <v/>
      </c>
      <c r="C855">
        <f>INDEX(resultados!$A$2:$ZZ$924, 849, MATCH($B$3, resultados!$A$1:$ZZ$1, 0))</f>
        <v/>
      </c>
    </row>
    <row r="856">
      <c r="A856">
        <f>INDEX(resultados!$A$2:$ZZ$924, 850, MATCH($B$1, resultados!$A$1:$ZZ$1, 0))</f>
        <v/>
      </c>
      <c r="B856">
        <f>INDEX(resultados!$A$2:$ZZ$924, 850, MATCH($B$2, resultados!$A$1:$ZZ$1, 0))</f>
        <v/>
      </c>
      <c r="C856">
        <f>INDEX(resultados!$A$2:$ZZ$924, 850, MATCH($B$3, resultados!$A$1:$ZZ$1, 0))</f>
        <v/>
      </c>
    </row>
    <row r="857">
      <c r="A857">
        <f>INDEX(resultados!$A$2:$ZZ$924, 851, MATCH($B$1, resultados!$A$1:$ZZ$1, 0))</f>
        <v/>
      </c>
      <c r="B857">
        <f>INDEX(resultados!$A$2:$ZZ$924, 851, MATCH($B$2, resultados!$A$1:$ZZ$1, 0))</f>
        <v/>
      </c>
      <c r="C857">
        <f>INDEX(resultados!$A$2:$ZZ$924, 851, MATCH($B$3, resultados!$A$1:$ZZ$1, 0))</f>
        <v/>
      </c>
    </row>
    <row r="858">
      <c r="A858">
        <f>INDEX(resultados!$A$2:$ZZ$924, 852, MATCH($B$1, resultados!$A$1:$ZZ$1, 0))</f>
        <v/>
      </c>
      <c r="B858">
        <f>INDEX(resultados!$A$2:$ZZ$924, 852, MATCH($B$2, resultados!$A$1:$ZZ$1, 0))</f>
        <v/>
      </c>
      <c r="C858">
        <f>INDEX(resultados!$A$2:$ZZ$924, 852, MATCH($B$3, resultados!$A$1:$ZZ$1, 0))</f>
        <v/>
      </c>
    </row>
    <row r="859">
      <c r="A859">
        <f>INDEX(resultados!$A$2:$ZZ$924, 853, MATCH($B$1, resultados!$A$1:$ZZ$1, 0))</f>
        <v/>
      </c>
      <c r="B859">
        <f>INDEX(resultados!$A$2:$ZZ$924, 853, MATCH($B$2, resultados!$A$1:$ZZ$1, 0))</f>
        <v/>
      </c>
      <c r="C859">
        <f>INDEX(resultados!$A$2:$ZZ$924, 853, MATCH($B$3, resultados!$A$1:$ZZ$1, 0))</f>
        <v/>
      </c>
    </row>
    <row r="860">
      <c r="A860">
        <f>INDEX(resultados!$A$2:$ZZ$924, 854, MATCH($B$1, resultados!$A$1:$ZZ$1, 0))</f>
        <v/>
      </c>
      <c r="B860">
        <f>INDEX(resultados!$A$2:$ZZ$924, 854, MATCH($B$2, resultados!$A$1:$ZZ$1, 0))</f>
        <v/>
      </c>
      <c r="C860">
        <f>INDEX(resultados!$A$2:$ZZ$924, 854, MATCH($B$3, resultados!$A$1:$ZZ$1, 0))</f>
        <v/>
      </c>
    </row>
    <row r="861">
      <c r="A861">
        <f>INDEX(resultados!$A$2:$ZZ$924, 855, MATCH($B$1, resultados!$A$1:$ZZ$1, 0))</f>
        <v/>
      </c>
      <c r="B861">
        <f>INDEX(resultados!$A$2:$ZZ$924, 855, MATCH($B$2, resultados!$A$1:$ZZ$1, 0))</f>
        <v/>
      </c>
      <c r="C861">
        <f>INDEX(resultados!$A$2:$ZZ$924, 855, MATCH($B$3, resultados!$A$1:$ZZ$1, 0))</f>
        <v/>
      </c>
    </row>
    <row r="862">
      <c r="A862">
        <f>INDEX(resultados!$A$2:$ZZ$924, 856, MATCH($B$1, resultados!$A$1:$ZZ$1, 0))</f>
        <v/>
      </c>
      <c r="B862">
        <f>INDEX(resultados!$A$2:$ZZ$924, 856, MATCH($B$2, resultados!$A$1:$ZZ$1, 0))</f>
        <v/>
      </c>
      <c r="C862">
        <f>INDEX(resultados!$A$2:$ZZ$924, 856, MATCH($B$3, resultados!$A$1:$ZZ$1, 0))</f>
        <v/>
      </c>
    </row>
    <row r="863">
      <c r="A863">
        <f>INDEX(resultados!$A$2:$ZZ$924, 857, MATCH($B$1, resultados!$A$1:$ZZ$1, 0))</f>
        <v/>
      </c>
      <c r="B863">
        <f>INDEX(resultados!$A$2:$ZZ$924, 857, MATCH($B$2, resultados!$A$1:$ZZ$1, 0))</f>
        <v/>
      </c>
      <c r="C863">
        <f>INDEX(resultados!$A$2:$ZZ$924, 857, MATCH($B$3, resultados!$A$1:$ZZ$1, 0))</f>
        <v/>
      </c>
    </row>
    <row r="864">
      <c r="A864">
        <f>INDEX(resultados!$A$2:$ZZ$924, 858, MATCH($B$1, resultados!$A$1:$ZZ$1, 0))</f>
        <v/>
      </c>
      <c r="B864">
        <f>INDEX(resultados!$A$2:$ZZ$924, 858, MATCH($B$2, resultados!$A$1:$ZZ$1, 0))</f>
        <v/>
      </c>
      <c r="C864">
        <f>INDEX(resultados!$A$2:$ZZ$924, 858, MATCH($B$3, resultados!$A$1:$ZZ$1, 0))</f>
        <v/>
      </c>
    </row>
    <row r="865">
      <c r="A865">
        <f>INDEX(resultados!$A$2:$ZZ$924, 859, MATCH($B$1, resultados!$A$1:$ZZ$1, 0))</f>
        <v/>
      </c>
      <c r="B865">
        <f>INDEX(resultados!$A$2:$ZZ$924, 859, MATCH($B$2, resultados!$A$1:$ZZ$1, 0))</f>
        <v/>
      </c>
      <c r="C865">
        <f>INDEX(resultados!$A$2:$ZZ$924, 859, MATCH($B$3, resultados!$A$1:$ZZ$1, 0))</f>
        <v/>
      </c>
    </row>
    <row r="866">
      <c r="A866">
        <f>INDEX(resultados!$A$2:$ZZ$924, 860, MATCH($B$1, resultados!$A$1:$ZZ$1, 0))</f>
        <v/>
      </c>
      <c r="B866">
        <f>INDEX(resultados!$A$2:$ZZ$924, 860, MATCH($B$2, resultados!$A$1:$ZZ$1, 0))</f>
        <v/>
      </c>
      <c r="C866">
        <f>INDEX(resultados!$A$2:$ZZ$924, 860, MATCH($B$3, resultados!$A$1:$ZZ$1, 0))</f>
        <v/>
      </c>
    </row>
    <row r="867">
      <c r="A867">
        <f>INDEX(resultados!$A$2:$ZZ$924, 861, MATCH($B$1, resultados!$A$1:$ZZ$1, 0))</f>
        <v/>
      </c>
      <c r="B867">
        <f>INDEX(resultados!$A$2:$ZZ$924, 861, MATCH($B$2, resultados!$A$1:$ZZ$1, 0))</f>
        <v/>
      </c>
      <c r="C867">
        <f>INDEX(resultados!$A$2:$ZZ$924, 861, MATCH($B$3, resultados!$A$1:$ZZ$1, 0))</f>
        <v/>
      </c>
    </row>
    <row r="868">
      <c r="A868">
        <f>INDEX(resultados!$A$2:$ZZ$924, 862, MATCH($B$1, resultados!$A$1:$ZZ$1, 0))</f>
        <v/>
      </c>
      <c r="B868">
        <f>INDEX(resultados!$A$2:$ZZ$924, 862, MATCH($B$2, resultados!$A$1:$ZZ$1, 0))</f>
        <v/>
      </c>
      <c r="C868">
        <f>INDEX(resultados!$A$2:$ZZ$924, 862, MATCH($B$3, resultados!$A$1:$ZZ$1, 0))</f>
        <v/>
      </c>
    </row>
    <row r="869">
      <c r="A869">
        <f>INDEX(resultados!$A$2:$ZZ$924, 863, MATCH($B$1, resultados!$A$1:$ZZ$1, 0))</f>
        <v/>
      </c>
      <c r="B869">
        <f>INDEX(resultados!$A$2:$ZZ$924, 863, MATCH($B$2, resultados!$A$1:$ZZ$1, 0))</f>
        <v/>
      </c>
      <c r="C869">
        <f>INDEX(resultados!$A$2:$ZZ$924, 863, MATCH($B$3, resultados!$A$1:$ZZ$1, 0))</f>
        <v/>
      </c>
    </row>
    <row r="870">
      <c r="A870">
        <f>INDEX(resultados!$A$2:$ZZ$924, 864, MATCH($B$1, resultados!$A$1:$ZZ$1, 0))</f>
        <v/>
      </c>
      <c r="B870">
        <f>INDEX(resultados!$A$2:$ZZ$924, 864, MATCH($B$2, resultados!$A$1:$ZZ$1, 0))</f>
        <v/>
      </c>
      <c r="C870">
        <f>INDEX(resultados!$A$2:$ZZ$924, 864, MATCH($B$3, resultados!$A$1:$ZZ$1, 0))</f>
        <v/>
      </c>
    </row>
    <row r="871">
      <c r="A871">
        <f>INDEX(resultados!$A$2:$ZZ$924, 865, MATCH($B$1, resultados!$A$1:$ZZ$1, 0))</f>
        <v/>
      </c>
      <c r="B871">
        <f>INDEX(resultados!$A$2:$ZZ$924, 865, MATCH($B$2, resultados!$A$1:$ZZ$1, 0))</f>
        <v/>
      </c>
      <c r="C871">
        <f>INDEX(resultados!$A$2:$ZZ$924, 865, MATCH($B$3, resultados!$A$1:$ZZ$1, 0))</f>
        <v/>
      </c>
    </row>
    <row r="872">
      <c r="A872">
        <f>INDEX(resultados!$A$2:$ZZ$924, 866, MATCH($B$1, resultados!$A$1:$ZZ$1, 0))</f>
        <v/>
      </c>
      <c r="B872">
        <f>INDEX(resultados!$A$2:$ZZ$924, 866, MATCH($B$2, resultados!$A$1:$ZZ$1, 0))</f>
        <v/>
      </c>
      <c r="C872">
        <f>INDEX(resultados!$A$2:$ZZ$924, 866, MATCH($B$3, resultados!$A$1:$ZZ$1, 0))</f>
        <v/>
      </c>
    </row>
    <row r="873">
      <c r="A873">
        <f>INDEX(resultados!$A$2:$ZZ$924, 867, MATCH($B$1, resultados!$A$1:$ZZ$1, 0))</f>
        <v/>
      </c>
      <c r="B873">
        <f>INDEX(resultados!$A$2:$ZZ$924, 867, MATCH($B$2, resultados!$A$1:$ZZ$1, 0))</f>
        <v/>
      </c>
      <c r="C873">
        <f>INDEX(resultados!$A$2:$ZZ$924, 867, MATCH($B$3, resultados!$A$1:$ZZ$1, 0))</f>
        <v/>
      </c>
    </row>
    <row r="874">
      <c r="A874">
        <f>INDEX(resultados!$A$2:$ZZ$924, 868, MATCH($B$1, resultados!$A$1:$ZZ$1, 0))</f>
        <v/>
      </c>
      <c r="B874">
        <f>INDEX(resultados!$A$2:$ZZ$924, 868, MATCH($B$2, resultados!$A$1:$ZZ$1, 0))</f>
        <v/>
      </c>
      <c r="C874">
        <f>INDEX(resultados!$A$2:$ZZ$924, 868, MATCH($B$3, resultados!$A$1:$ZZ$1, 0))</f>
        <v/>
      </c>
    </row>
    <row r="875">
      <c r="A875">
        <f>INDEX(resultados!$A$2:$ZZ$924, 869, MATCH($B$1, resultados!$A$1:$ZZ$1, 0))</f>
        <v/>
      </c>
      <c r="B875">
        <f>INDEX(resultados!$A$2:$ZZ$924, 869, MATCH($B$2, resultados!$A$1:$ZZ$1, 0))</f>
        <v/>
      </c>
      <c r="C875">
        <f>INDEX(resultados!$A$2:$ZZ$924, 869, MATCH($B$3, resultados!$A$1:$ZZ$1, 0))</f>
        <v/>
      </c>
    </row>
    <row r="876">
      <c r="A876">
        <f>INDEX(resultados!$A$2:$ZZ$924, 870, MATCH($B$1, resultados!$A$1:$ZZ$1, 0))</f>
        <v/>
      </c>
      <c r="B876">
        <f>INDEX(resultados!$A$2:$ZZ$924, 870, MATCH($B$2, resultados!$A$1:$ZZ$1, 0))</f>
        <v/>
      </c>
      <c r="C876">
        <f>INDEX(resultados!$A$2:$ZZ$924, 870, MATCH($B$3, resultados!$A$1:$ZZ$1, 0))</f>
        <v/>
      </c>
    </row>
    <row r="877">
      <c r="A877">
        <f>INDEX(resultados!$A$2:$ZZ$924, 871, MATCH($B$1, resultados!$A$1:$ZZ$1, 0))</f>
        <v/>
      </c>
      <c r="B877">
        <f>INDEX(resultados!$A$2:$ZZ$924, 871, MATCH($B$2, resultados!$A$1:$ZZ$1, 0))</f>
        <v/>
      </c>
      <c r="C877">
        <f>INDEX(resultados!$A$2:$ZZ$924, 871, MATCH($B$3, resultados!$A$1:$ZZ$1, 0))</f>
        <v/>
      </c>
    </row>
    <row r="878">
      <c r="A878">
        <f>INDEX(resultados!$A$2:$ZZ$924, 872, MATCH($B$1, resultados!$A$1:$ZZ$1, 0))</f>
        <v/>
      </c>
      <c r="B878">
        <f>INDEX(resultados!$A$2:$ZZ$924, 872, MATCH($B$2, resultados!$A$1:$ZZ$1, 0))</f>
        <v/>
      </c>
      <c r="C878">
        <f>INDEX(resultados!$A$2:$ZZ$924, 872, MATCH($B$3, resultados!$A$1:$ZZ$1, 0))</f>
        <v/>
      </c>
    </row>
    <row r="879">
      <c r="A879">
        <f>INDEX(resultados!$A$2:$ZZ$924, 873, MATCH($B$1, resultados!$A$1:$ZZ$1, 0))</f>
        <v/>
      </c>
      <c r="B879">
        <f>INDEX(resultados!$A$2:$ZZ$924, 873, MATCH($B$2, resultados!$A$1:$ZZ$1, 0))</f>
        <v/>
      </c>
      <c r="C879">
        <f>INDEX(resultados!$A$2:$ZZ$924, 873, MATCH($B$3, resultados!$A$1:$ZZ$1, 0))</f>
        <v/>
      </c>
    </row>
    <row r="880">
      <c r="A880">
        <f>INDEX(resultados!$A$2:$ZZ$924, 874, MATCH($B$1, resultados!$A$1:$ZZ$1, 0))</f>
        <v/>
      </c>
      <c r="B880">
        <f>INDEX(resultados!$A$2:$ZZ$924, 874, MATCH($B$2, resultados!$A$1:$ZZ$1, 0))</f>
        <v/>
      </c>
      <c r="C880">
        <f>INDEX(resultados!$A$2:$ZZ$924, 874, MATCH($B$3, resultados!$A$1:$ZZ$1, 0))</f>
        <v/>
      </c>
    </row>
    <row r="881">
      <c r="A881">
        <f>INDEX(resultados!$A$2:$ZZ$924, 875, MATCH($B$1, resultados!$A$1:$ZZ$1, 0))</f>
        <v/>
      </c>
      <c r="B881">
        <f>INDEX(resultados!$A$2:$ZZ$924, 875, MATCH($B$2, resultados!$A$1:$ZZ$1, 0))</f>
        <v/>
      </c>
      <c r="C881">
        <f>INDEX(resultados!$A$2:$ZZ$924, 875, MATCH($B$3, resultados!$A$1:$ZZ$1, 0))</f>
        <v/>
      </c>
    </row>
    <row r="882">
      <c r="A882">
        <f>INDEX(resultados!$A$2:$ZZ$924, 876, MATCH($B$1, resultados!$A$1:$ZZ$1, 0))</f>
        <v/>
      </c>
      <c r="B882">
        <f>INDEX(resultados!$A$2:$ZZ$924, 876, MATCH($B$2, resultados!$A$1:$ZZ$1, 0))</f>
        <v/>
      </c>
      <c r="C882">
        <f>INDEX(resultados!$A$2:$ZZ$924, 876, MATCH($B$3, resultados!$A$1:$ZZ$1, 0))</f>
        <v/>
      </c>
    </row>
    <row r="883">
      <c r="A883">
        <f>INDEX(resultados!$A$2:$ZZ$924, 877, MATCH($B$1, resultados!$A$1:$ZZ$1, 0))</f>
        <v/>
      </c>
      <c r="B883">
        <f>INDEX(resultados!$A$2:$ZZ$924, 877, MATCH($B$2, resultados!$A$1:$ZZ$1, 0))</f>
        <v/>
      </c>
      <c r="C883">
        <f>INDEX(resultados!$A$2:$ZZ$924, 877, MATCH($B$3, resultados!$A$1:$ZZ$1, 0))</f>
        <v/>
      </c>
    </row>
    <row r="884">
      <c r="A884">
        <f>INDEX(resultados!$A$2:$ZZ$924, 878, MATCH($B$1, resultados!$A$1:$ZZ$1, 0))</f>
        <v/>
      </c>
      <c r="B884">
        <f>INDEX(resultados!$A$2:$ZZ$924, 878, MATCH($B$2, resultados!$A$1:$ZZ$1, 0))</f>
        <v/>
      </c>
      <c r="C884">
        <f>INDEX(resultados!$A$2:$ZZ$924, 878, MATCH($B$3, resultados!$A$1:$ZZ$1, 0))</f>
        <v/>
      </c>
    </row>
    <row r="885">
      <c r="A885">
        <f>INDEX(resultados!$A$2:$ZZ$924, 879, MATCH($B$1, resultados!$A$1:$ZZ$1, 0))</f>
        <v/>
      </c>
      <c r="B885">
        <f>INDEX(resultados!$A$2:$ZZ$924, 879, MATCH($B$2, resultados!$A$1:$ZZ$1, 0))</f>
        <v/>
      </c>
      <c r="C885">
        <f>INDEX(resultados!$A$2:$ZZ$924, 879, MATCH($B$3, resultados!$A$1:$ZZ$1, 0))</f>
        <v/>
      </c>
    </row>
    <row r="886">
      <c r="A886">
        <f>INDEX(resultados!$A$2:$ZZ$924, 880, MATCH($B$1, resultados!$A$1:$ZZ$1, 0))</f>
        <v/>
      </c>
      <c r="B886">
        <f>INDEX(resultados!$A$2:$ZZ$924, 880, MATCH($B$2, resultados!$A$1:$ZZ$1, 0))</f>
        <v/>
      </c>
      <c r="C886">
        <f>INDEX(resultados!$A$2:$ZZ$924, 880, MATCH($B$3, resultados!$A$1:$ZZ$1, 0))</f>
        <v/>
      </c>
    </row>
    <row r="887">
      <c r="A887">
        <f>INDEX(resultados!$A$2:$ZZ$924, 881, MATCH($B$1, resultados!$A$1:$ZZ$1, 0))</f>
        <v/>
      </c>
      <c r="B887">
        <f>INDEX(resultados!$A$2:$ZZ$924, 881, MATCH($B$2, resultados!$A$1:$ZZ$1, 0))</f>
        <v/>
      </c>
      <c r="C887">
        <f>INDEX(resultados!$A$2:$ZZ$924, 881, MATCH($B$3, resultados!$A$1:$ZZ$1, 0))</f>
        <v/>
      </c>
    </row>
    <row r="888">
      <c r="A888">
        <f>INDEX(resultados!$A$2:$ZZ$924, 882, MATCH($B$1, resultados!$A$1:$ZZ$1, 0))</f>
        <v/>
      </c>
      <c r="B888">
        <f>INDEX(resultados!$A$2:$ZZ$924, 882, MATCH($B$2, resultados!$A$1:$ZZ$1, 0))</f>
        <v/>
      </c>
      <c r="C888">
        <f>INDEX(resultados!$A$2:$ZZ$924, 882, MATCH($B$3, resultados!$A$1:$ZZ$1, 0))</f>
        <v/>
      </c>
    </row>
    <row r="889">
      <c r="A889">
        <f>INDEX(resultados!$A$2:$ZZ$924, 883, MATCH($B$1, resultados!$A$1:$ZZ$1, 0))</f>
        <v/>
      </c>
      <c r="B889">
        <f>INDEX(resultados!$A$2:$ZZ$924, 883, MATCH($B$2, resultados!$A$1:$ZZ$1, 0))</f>
        <v/>
      </c>
      <c r="C889">
        <f>INDEX(resultados!$A$2:$ZZ$924, 883, MATCH($B$3, resultados!$A$1:$ZZ$1, 0))</f>
        <v/>
      </c>
    </row>
    <row r="890">
      <c r="A890">
        <f>INDEX(resultados!$A$2:$ZZ$924, 884, MATCH($B$1, resultados!$A$1:$ZZ$1, 0))</f>
        <v/>
      </c>
      <c r="B890">
        <f>INDEX(resultados!$A$2:$ZZ$924, 884, MATCH($B$2, resultados!$A$1:$ZZ$1, 0))</f>
        <v/>
      </c>
      <c r="C890">
        <f>INDEX(resultados!$A$2:$ZZ$924, 884, MATCH($B$3, resultados!$A$1:$ZZ$1, 0))</f>
        <v/>
      </c>
    </row>
    <row r="891">
      <c r="A891">
        <f>INDEX(resultados!$A$2:$ZZ$924, 885, MATCH($B$1, resultados!$A$1:$ZZ$1, 0))</f>
        <v/>
      </c>
      <c r="B891">
        <f>INDEX(resultados!$A$2:$ZZ$924, 885, MATCH($B$2, resultados!$A$1:$ZZ$1, 0))</f>
        <v/>
      </c>
      <c r="C891">
        <f>INDEX(resultados!$A$2:$ZZ$924, 885, MATCH($B$3, resultados!$A$1:$ZZ$1, 0))</f>
        <v/>
      </c>
    </row>
    <row r="892">
      <c r="A892">
        <f>INDEX(resultados!$A$2:$ZZ$924, 886, MATCH($B$1, resultados!$A$1:$ZZ$1, 0))</f>
        <v/>
      </c>
      <c r="B892">
        <f>INDEX(resultados!$A$2:$ZZ$924, 886, MATCH($B$2, resultados!$A$1:$ZZ$1, 0))</f>
        <v/>
      </c>
      <c r="C892">
        <f>INDEX(resultados!$A$2:$ZZ$924, 886, MATCH($B$3, resultados!$A$1:$ZZ$1, 0))</f>
        <v/>
      </c>
    </row>
    <row r="893">
      <c r="A893">
        <f>INDEX(resultados!$A$2:$ZZ$924, 887, MATCH($B$1, resultados!$A$1:$ZZ$1, 0))</f>
        <v/>
      </c>
      <c r="B893">
        <f>INDEX(resultados!$A$2:$ZZ$924, 887, MATCH($B$2, resultados!$A$1:$ZZ$1, 0))</f>
        <v/>
      </c>
      <c r="C893">
        <f>INDEX(resultados!$A$2:$ZZ$924, 887, MATCH($B$3, resultados!$A$1:$ZZ$1, 0))</f>
        <v/>
      </c>
    </row>
    <row r="894">
      <c r="A894">
        <f>INDEX(resultados!$A$2:$ZZ$924, 888, MATCH($B$1, resultados!$A$1:$ZZ$1, 0))</f>
        <v/>
      </c>
      <c r="B894">
        <f>INDEX(resultados!$A$2:$ZZ$924, 888, MATCH($B$2, resultados!$A$1:$ZZ$1, 0))</f>
        <v/>
      </c>
      <c r="C894">
        <f>INDEX(resultados!$A$2:$ZZ$924, 888, MATCH($B$3, resultados!$A$1:$ZZ$1, 0))</f>
        <v/>
      </c>
    </row>
    <row r="895">
      <c r="A895">
        <f>INDEX(resultados!$A$2:$ZZ$924, 889, MATCH($B$1, resultados!$A$1:$ZZ$1, 0))</f>
        <v/>
      </c>
      <c r="B895">
        <f>INDEX(resultados!$A$2:$ZZ$924, 889, MATCH($B$2, resultados!$A$1:$ZZ$1, 0))</f>
        <v/>
      </c>
      <c r="C895">
        <f>INDEX(resultados!$A$2:$ZZ$924, 889, MATCH($B$3, resultados!$A$1:$ZZ$1, 0))</f>
        <v/>
      </c>
    </row>
    <row r="896">
      <c r="A896">
        <f>INDEX(resultados!$A$2:$ZZ$924, 890, MATCH($B$1, resultados!$A$1:$ZZ$1, 0))</f>
        <v/>
      </c>
      <c r="B896">
        <f>INDEX(resultados!$A$2:$ZZ$924, 890, MATCH($B$2, resultados!$A$1:$ZZ$1, 0))</f>
        <v/>
      </c>
      <c r="C896">
        <f>INDEX(resultados!$A$2:$ZZ$924, 890, MATCH($B$3, resultados!$A$1:$ZZ$1, 0))</f>
        <v/>
      </c>
    </row>
    <row r="897">
      <c r="A897">
        <f>INDEX(resultados!$A$2:$ZZ$924, 891, MATCH($B$1, resultados!$A$1:$ZZ$1, 0))</f>
        <v/>
      </c>
      <c r="B897">
        <f>INDEX(resultados!$A$2:$ZZ$924, 891, MATCH($B$2, resultados!$A$1:$ZZ$1, 0))</f>
        <v/>
      </c>
      <c r="C897">
        <f>INDEX(resultados!$A$2:$ZZ$924, 891, MATCH($B$3, resultados!$A$1:$ZZ$1, 0))</f>
        <v/>
      </c>
    </row>
    <row r="898">
      <c r="A898">
        <f>INDEX(resultados!$A$2:$ZZ$924, 892, MATCH($B$1, resultados!$A$1:$ZZ$1, 0))</f>
        <v/>
      </c>
      <c r="B898">
        <f>INDEX(resultados!$A$2:$ZZ$924, 892, MATCH($B$2, resultados!$A$1:$ZZ$1, 0))</f>
        <v/>
      </c>
      <c r="C898">
        <f>INDEX(resultados!$A$2:$ZZ$924, 892, MATCH($B$3, resultados!$A$1:$ZZ$1, 0))</f>
        <v/>
      </c>
    </row>
    <row r="899">
      <c r="A899">
        <f>INDEX(resultados!$A$2:$ZZ$924, 893, MATCH($B$1, resultados!$A$1:$ZZ$1, 0))</f>
        <v/>
      </c>
      <c r="B899">
        <f>INDEX(resultados!$A$2:$ZZ$924, 893, MATCH($B$2, resultados!$A$1:$ZZ$1, 0))</f>
        <v/>
      </c>
      <c r="C899">
        <f>INDEX(resultados!$A$2:$ZZ$924, 893, MATCH($B$3, resultados!$A$1:$ZZ$1, 0))</f>
        <v/>
      </c>
    </row>
    <row r="900">
      <c r="A900">
        <f>INDEX(resultados!$A$2:$ZZ$924, 894, MATCH($B$1, resultados!$A$1:$ZZ$1, 0))</f>
        <v/>
      </c>
      <c r="B900">
        <f>INDEX(resultados!$A$2:$ZZ$924, 894, MATCH($B$2, resultados!$A$1:$ZZ$1, 0))</f>
        <v/>
      </c>
      <c r="C900">
        <f>INDEX(resultados!$A$2:$ZZ$924, 894, MATCH($B$3, resultados!$A$1:$ZZ$1, 0))</f>
        <v/>
      </c>
    </row>
    <row r="901">
      <c r="A901">
        <f>INDEX(resultados!$A$2:$ZZ$924, 895, MATCH($B$1, resultados!$A$1:$ZZ$1, 0))</f>
        <v/>
      </c>
      <c r="B901">
        <f>INDEX(resultados!$A$2:$ZZ$924, 895, MATCH($B$2, resultados!$A$1:$ZZ$1, 0))</f>
        <v/>
      </c>
      <c r="C901">
        <f>INDEX(resultados!$A$2:$ZZ$924, 895, MATCH($B$3, resultados!$A$1:$ZZ$1, 0))</f>
        <v/>
      </c>
    </row>
    <row r="902">
      <c r="A902">
        <f>INDEX(resultados!$A$2:$ZZ$924, 896, MATCH($B$1, resultados!$A$1:$ZZ$1, 0))</f>
        <v/>
      </c>
      <c r="B902">
        <f>INDEX(resultados!$A$2:$ZZ$924, 896, MATCH($B$2, resultados!$A$1:$ZZ$1, 0))</f>
        <v/>
      </c>
      <c r="C902">
        <f>INDEX(resultados!$A$2:$ZZ$924, 896, MATCH($B$3, resultados!$A$1:$ZZ$1, 0))</f>
        <v/>
      </c>
    </row>
    <row r="903">
      <c r="A903">
        <f>INDEX(resultados!$A$2:$ZZ$924, 897, MATCH($B$1, resultados!$A$1:$ZZ$1, 0))</f>
        <v/>
      </c>
      <c r="B903">
        <f>INDEX(resultados!$A$2:$ZZ$924, 897, MATCH($B$2, resultados!$A$1:$ZZ$1, 0))</f>
        <v/>
      </c>
      <c r="C903">
        <f>INDEX(resultados!$A$2:$ZZ$924, 897, MATCH($B$3, resultados!$A$1:$ZZ$1, 0))</f>
        <v/>
      </c>
    </row>
    <row r="904">
      <c r="A904">
        <f>INDEX(resultados!$A$2:$ZZ$924, 898, MATCH($B$1, resultados!$A$1:$ZZ$1, 0))</f>
        <v/>
      </c>
      <c r="B904">
        <f>INDEX(resultados!$A$2:$ZZ$924, 898, MATCH($B$2, resultados!$A$1:$ZZ$1, 0))</f>
        <v/>
      </c>
      <c r="C904">
        <f>INDEX(resultados!$A$2:$ZZ$924, 898, MATCH($B$3, resultados!$A$1:$ZZ$1, 0))</f>
        <v/>
      </c>
    </row>
    <row r="905">
      <c r="A905">
        <f>INDEX(resultados!$A$2:$ZZ$924, 899, MATCH($B$1, resultados!$A$1:$ZZ$1, 0))</f>
        <v/>
      </c>
      <c r="B905">
        <f>INDEX(resultados!$A$2:$ZZ$924, 899, MATCH($B$2, resultados!$A$1:$ZZ$1, 0))</f>
        <v/>
      </c>
      <c r="C905">
        <f>INDEX(resultados!$A$2:$ZZ$924, 899, MATCH($B$3, resultados!$A$1:$ZZ$1, 0))</f>
        <v/>
      </c>
    </row>
    <row r="906">
      <c r="A906">
        <f>INDEX(resultados!$A$2:$ZZ$924, 900, MATCH($B$1, resultados!$A$1:$ZZ$1, 0))</f>
        <v/>
      </c>
      <c r="B906">
        <f>INDEX(resultados!$A$2:$ZZ$924, 900, MATCH($B$2, resultados!$A$1:$ZZ$1, 0))</f>
        <v/>
      </c>
      <c r="C906">
        <f>INDEX(resultados!$A$2:$ZZ$924, 900, MATCH($B$3, resultados!$A$1:$ZZ$1, 0))</f>
        <v/>
      </c>
    </row>
    <row r="907">
      <c r="A907">
        <f>INDEX(resultados!$A$2:$ZZ$924, 901, MATCH($B$1, resultados!$A$1:$ZZ$1, 0))</f>
        <v/>
      </c>
      <c r="B907">
        <f>INDEX(resultados!$A$2:$ZZ$924, 901, MATCH($B$2, resultados!$A$1:$ZZ$1, 0))</f>
        <v/>
      </c>
      <c r="C907">
        <f>INDEX(resultados!$A$2:$ZZ$924, 901, MATCH($B$3, resultados!$A$1:$ZZ$1, 0))</f>
        <v/>
      </c>
    </row>
    <row r="908">
      <c r="A908">
        <f>INDEX(resultados!$A$2:$ZZ$924, 902, MATCH($B$1, resultados!$A$1:$ZZ$1, 0))</f>
        <v/>
      </c>
      <c r="B908">
        <f>INDEX(resultados!$A$2:$ZZ$924, 902, MATCH($B$2, resultados!$A$1:$ZZ$1, 0))</f>
        <v/>
      </c>
      <c r="C908">
        <f>INDEX(resultados!$A$2:$ZZ$924, 902, MATCH($B$3, resultados!$A$1:$ZZ$1, 0))</f>
        <v/>
      </c>
    </row>
    <row r="909">
      <c r="A909">
        <f>INDEX(resultados!$A$2:$ZZ$924, 903, MATCH($B$1, resultados!$A$1:$ZZ$1, 0))</f>
        <v/>
      </c>
      <c r="B909">
        <f>INDEX(resultados!$A$2:$ZZ$924, 903, MATCH($B$2, resultados!$A$1:$ZZ$1, 0))</f>
        <v/>
      </c>
      <c r="C909">
        <f>INDEX(resultados!$A$2:$ZZ$924, 903, MATCH($B$3, resultados!$A$1:$ZZ$1, 0))</f>
        <v/>
      </c>
    </row>
    <row r="910">
      <c r="A910">
        <f>INDEX(resultados!$A$2:$ZZ$924, 904, MATCH($B$1, resultados!$A$1:$ZZ$1, 0))</f>
        <v/>
      </c>
      <c r="B910">
        <f>INDEX(resultados!$A$2:$ZZ$924, 904, MATCH($B$2, resultados!$A$1:$ZZ$1, 0))</f>
        <v/>
      </c>
      <c r="C910">
        <f>INDEX(resultados!$A$2:$ZZ$924, 904, MATCH($B$3, resultados!$A$1:$ZZ$1, 0))</f>
        <v/>
      </c>
    </row>
    <row r="911">
      <c r="A911">
        <f>INDEX(resultados!$A$2:$ZZ$924, 905, MATCH($B$1, resultados!$A$1:$ZZ$1, 0))</f>
        <v/>
      </c>
      <c r="B911">
        <f>INDEX(resultados!$A$2:$ZZ$924, 905, MATCH($B$2, resultados!$A$1:$ZZ$1, 0))</f>
        <v/>
      </c>
      <c r="C911">
        <f>INDEX(resultados!$A$2:$ZZ$924, 905, MATCH($B$3, resultados!$A$1:$ZZ$1, 0))</f>
        <v/>
      </c>
    </row>
    <row r="912">
      <c r="A912">
        <f>INDEX(resultados!$A$2:$ZZ$924, 906, MATCH($B$1, resultados!$A$1:$ZZ$1, 0))</f>
        <v/>
      </c>
      <c r="B912">
        <f>INDEX(resultados!$A$2:$ZZ$924, 906, MATCH($B$2, resultados!$A$1:$ZZ$1, 0))</f>
        <v/>
      </c>
      <c r="C912">
        <f>INDEX(resultados!$A$2:$ZZ$924, 906, MATCH($B$3, resultados!$A$1:$ZZ$1, 0))</f>
        <v/>
      </c>
    </row>
    <row r="913">
      <c r="A913">
        <f>INDEX(resultados!$A$2:$ZZ$924, 907, MATCH($B$1, resultados!$A$1:$ZZ$1, 0))</f>
        <v/>
      </c>
      <c r="B913">
        <f>INDEX(resultados!$A$2:$ZZ$924, 907, MATCH($B$2, resultados!$A$1:$ZZ$1, 0))</f>
        <v/>
      </c>
      <c r="C913">
        <f>INDEX(resultados!$A$2:$ZZ$924, 907, MATCH($B$3, resultados!$A$1:$ZZ$1, 0))</f>
        <v/>
      </c>
    </row>
    <row r="914">
      <c r="A914">
        <f>INDEX(resultados!$A$2:$ZZ$924, 908, MATCH($B$1, resultados!$A$1:$ZZ$1, 0))</f>
        <v/>
      </c>
      <c r="B914">
        <f>INDEX(resultados!$A$2:$ZZ$924, 908, MATCH($B$2, resultados!$A$1:$ZZ$1, 0))</f>
        <v/>
      </c>
      <c r="C914">
        <f>INDEX(resultados!$A$2:$ZZ$924, 908, MATCH($B$3, resultados!$A$1:$ZZ$1, 0))</f>
        <v/>
      </c>
    </row>
    <row r="915">
      <c r="A915">
        <f>INDEX(resultados!$A$2:$ZZ$924, 909, MATCH($B$1, resultados!$A$1:$ZZ$1, 0))</f>
        <v/>
      </c>
      <c r="B915">
        <f>INDEX(resultados!$A$2:$ZZ$924, 909, MATCH($B$2, resultados!$A$1:$ZZ$1, 0))</f>
        <v/>
      </c>
      <c r="C915">
        <f>INDEX(resultados!$A$2:$ZZ$924, 909, MATCH($B$3, resultados!$A$1:$ZZ$1, 0))</f>
        <v/>
      </c>
    </row>
    <row r="916">
      <c r="A916">
        <f>INDEX(resultados!$A$2:$ZZ$924, 910, MATCH($B$1, resultados!$A$1:$ZZ$1, 0))</f>
        <v/>
      </c>
      <c r="B916">
        <f>INDEX(resultados!$A$2:$ZZ$924, 910, MATCH($B$2, resultados!$A$1:$ZZ$1, 0))</f>
        <v/>
      </c>
      <c r="C916">
        <f>INDEX(resultados!$A$2:$ZZ$924, 910, MATCH($B$3, resultados!$A$1:$ZZ$1, 0))</f>
        <v/>
      </c>
    </row>
    <row r="917">
      <c r="A917">
        <f>INDEX(resultados!$A$2:$ZZ$924, 911, MATCH($B$1, resultados!$A$1:$ZZ$1, 0))</f>
        <v/>
      </c>
      <c r="B917">
        <f>INDEX(resultados!$A$2:$ZZ$924, 911, MATCH($B$2, resultados!$A$1:$ZZ$1, 0))</f>
        <v/>
      </c>
      <c r="C917">
        <f>INDEX(resultados!$A$2:$ZZ$924, 911, MATCH($B$3, resultados!$A$1:$ZZ$1, 0))</f>
        <v/>
      </c>
    </row>
    <row r="918">
      <c r="A918">
        <f>INDEX(resultados!$A$2:$ZZ$924, 912, MATCH($B$1, resultados!$A$1:$ZZ$1, 0))</f>
        <v/>
      </c>
      <c r="B918">
        <f>INDEX(resultados!$A$2:$ZZ$924, 912, MATCH($B$2, resultados!$A$1:$ZZ$1, 0))</f>
        <v/>
      </c>
      <c r="C918">
        <f>INDEX(resultados!$A$2:$ZZ$924, 912, MATCH($B$3, resultados!$A$1:$ZZ$1, 0))</f>
        <v/>
      </c>
    </row>
    <row r="919">
      <c r="A919">
        <f>INDEX(resultados!$A$2:$ZZ$924, 913, MATCH($B$1, resultados!$A$1:$ZZ$1, 0))</f>
        <v/>
      </c>
      <c r="B919">
        <f>INDEX(resultados!$A$2:$ZZ$924, 913, MATCH($B$2, resultados!$A$1:$ZZ$1, 0))</f>
        <v/>
      </c>
      <c r="C919">
        <f>INDEX(resultados!$A$2:$ZZ$924, 913, MATCH($B$3, resultados!$A$1:$ZZ$1, 0))</f>
        <v/>
      </c>
    </row>
    <row r="920">
      <c r="A920">
        <f>INDEX(resultados!$A$2:$ZZ$924, 914, MATCH($B$1, resultados!$A$1:$ZZ$1, 0))</f>
        <v/>
      </c>
      <c r="B920">
        <f>INDEX(resultados!$A$2:$ZZ$924, 914, MATCH($B$2, resultados!$A$1:$ZZ$1, 0))</f>
        <v/>
      </c>
      <c r="C920">
        <f>INDEX(resultados!$A$2:$ZZ$924, 914, MATCH($B$3, resultados!$A$1:$ZZ$1, 0))</f>
        <v/>
      </c>
    </row>
    <row r="921">
      <c r="A921">
        <f>INDEX(resultados!$A$2:$ZZ$924, 915, MATCH($B$1, resultados!$A$1:$ZZ$1, 0))</f>
        <v/>
      </c>
      <c r="B921">
        <f>INDEX(resultados!$A$2:$ZZ$924, 915, MATCH($B$2, resultados!$A$1:$ZZ$1, 0))</f>
        <v/>
      </c>
      <c r="C921">
        <f>INDEX(resultados!$A$2:$ZZ$924, 915, MATCH($B$3, resultados!$A$1:$ZZ$1, 0))</f>
        <v/>
      </c>
    </row>
    <row r="922">
      <c r="A922">
        <f>INDEX(resultados!$A$2:$ZZ$924, 916, MATCH($B$1, resultados!$A$1:$ZZ$1, 0))</f>
        <v/>
      </c>
      <c r="B922">
        <f>INDEX(resultados!$A$2:$ZZ$924, 916, MATCH($B$2, resultados!$A$1:$ZZ$1, 0))</f>
        <v/>
      </c>
      <c r="C922">
        <f>INDEX(resultados!$A$2:$ZZ$924, 916, MATCH($B$3, resultados!$A$1:$ZZ$1, 0))</f>
        <v/>
      </c>
    </row>
    <row r="923">
      <c r="A923">
        <f>INDEX(resultados!$A$2:$ZZ$924, 917, MATCH($B$1, resultados!$A$1:$ZZ$1, 0))</f>
        <v/>
      </c>
      <c r="B923">
        <f>INDEX(resultados!$A$2:$ZZ$924, 917, MATCH($B$2, resultados!$A$1:$ZZ$1, 0))</f>
        <v/>
      </c>
      <c r="C923">
        <f>INDEX(resultados!$A$2:$ZZ$924, 917, MATCH($B$3, resultados!$A$1:$ZZ$1, 0))</f>
        <v/>
      </c>
    </row>
    <row r="924">
      <c r="A924">
        <f>INDEX(resultados!$A$2:$ZZ$924, 918, MATCH($B$1, resultados!$A$1:$ZZ$1, 0))</f>
        <v/>
      </c>
      <c r="B924">
        <f>INDEX(resultados!$A$2:$ZZ$924, 918, MATCH($B$2, resultados!$A$1:$ZZ$1, 0))</f>
        <v/>
      </c>
      <c r="C924">
        <f>INDEX(resultados!$A$2:$ZZ$924, 918, MATCH($B$3, resultados!$A$1:$ZZ$1, 0))</f>
        <v/>
      </c>
    </row>
    <row r="925">
      <c r="A925">
        <f>INDEX(resultados!$A$2:$ZZ$924, 919, MATCH($B$1, resultados!$A$1:$ZZ$1, 0))</f>
        <v/>
      </c>
      <c r="B925">
        <f>INDEX(resultados!$A$2:$ZZ$924, 919, MATCH($B$2, resultados!$A$1:$ZZ$1, 0))</f>
        <v/>
      </c>
      <c r="C925">
        <f>INDEX(resultados!$A$2:$ZZ$924, 919, MATCH($B$3, resultados!$A$1:$ZZ$1, 0))</f>
        <v/>
      </c>
    </row>
    <row r="926">
      <c r="A926">
        <f>INDEX(resultados!$A$2:$ZZ$924, 920, MATCH($B$1, resultados!$A$1:$ZZ$1, 0))</f>
        <v/>
      </c>
      <c r="B926">
        <f>INDEX(resultados!$A$2:$ZZ$924, 920, MATCH($B$2, resultados!$A$1:$ZZ$1, 0))</f>
        <v/>
      </c>
      <c r="C926">
        <f>INDEX(resultados!$A$2:$ZZ$924, 920, MATCH($B$3, resultados!$A$1:$ZZ$1, 0))</f>
        <v/>
      </c>
    </row>
    <row r="927">
      <c r="A927">
        <f>INDEX(resultados!$A$2:$ZZ$924, 921, MATCH($B$1, resultados!$A$1:$ZZ$1, 0))</f>
        <v/>
      </c>
      <c r="B927">
        <f>INDEX(resultados!$A$2:$ZZ$924, 921, MATCH($B$2, resultados!$A$1:$ZZ$1, 0))</f>
        <v/>
      </c>
      <c r="C927">
        <f>INDEX(resultados!$A$2:$ZZ$924, 921, MATCH($B$3, resultados!$A$1:$ZZ$1, 0))</f>
        <v/>
      </c>
    </row>
    <row r="928">
      <c r="A928">
        <f>INDEX(resultados!$A$2:$ZZ$924, 922, MATCH($B$1, resultados!$A$1:$ZZ$1, 0))</f>
        <v/>
      </c>
      <c r="B928">
        <f>INDEX(resultados!$A$2:$ZZ$924, 922, MATCH($B$2, resultados!$A$1:$ZZ$1, 0))</f>
        <v/>
      </c>
      <c r="C928">
        <f>INDEX(resultados!$A$2:$ZZ$924, 922, MATCH($B$3, resultados!$A$1:$ZZ$1, 0))</f>
        <v/>
      </c>
    </row>
    <row r="929">
      <c r="A929">
        <f>INDEX(resultados!$A$2:$ZZ$924, 923, MATCH($B$1, resultados!$A$1:$ZZ$1, 0))</f>
        <v/>
      </c>
      <c r="B929">
        <f>INDEX(resultados!$A$2:$ZZ$924, 923, MATCH($B$2, resultados!$A$1:$ZZ$1, 0))</f>
        <v/>
      </c>
      <c r="C929">
        <f>INDEX(resultados!$A$2:$ZZ$924, 923,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5.378</v>
      </c>
      <c r="E2" t="n">
        <v>18.59</v>
      </c>
      <c r="F2" t="n">
        <v>10.27</v>
      </c>
      <c r="G2" t="n">
        <v>5.22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162.86</v>
      </c>
      <c r="Q2" t="n">
        <v>596.78</v>
      </c>
      <c r="R2" t="n">
        <v>102.63</v>
      </c>
      <c r="S2" t="n">
        <v>26.8</v>
      </c>
      <c r="T2" t="n">
        <v>37412.75</v>
      </c>
      <c r="U2" t="n">
        <v>0.26</v>
      </c>
      <c r="V2" t="n">
        <v>0.75</v>
      </c>
      <c r="W2" t="n">
        <v>0.29</v>
      </c>
      <c r="X2" t="n">
        <v>2.41</v>
      </c>
      <c r="Y2" t="n">
        <v>1</v>
      </c>
      <c r="Z2" t="n">
        <v>10</v>
      </c>
      <c r="AA2" t="n">
        <v>230.538149453534</v>
      </c>
      <c r="AB2" t="n">
        <v>315.4324667075254</v>
      </c>
      <c r="AC2" t="n">
        <v>285.3280347973001</v>
      </c>
      <c r="AD2" t="n">
        <v>230538.149453534</v>
      </c>
      <c r="AE2" t="n">
        <v>315432.4667075254</v>
      </c>
      <c r="AF2" t="n">
        <v>1.211129025846403e-06</v>
      </c>
      <c r="AG2" t="n">
        <v>0.3872916666666666</v>
      </c>
      <c r="AH2" t="n">
        <v>285328.0347973001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6.0193</v>
      </c>
      <c r="E3" t="n">
        <v>16.61</v>
      </c>
      <c r="F3" t="n">
        <v>9.65</v>
      </c>
      <c r="G3" t="n">
        <v>6.51</v>
      </c>
      <c r="H3" t="n">
        <v>0.09</v>
      </c>
      <c r="I3" t="n">
        <v>89</v>
      </c>
      <c r="J3" t="n">
        <v>243.08</v>
      </c>
      <c r="K3" t="n">
        <v>58.47</v>
      </c>
      <c r="L3" t="n">
        <v>1.25</v>
      </c>
      <c r="M3" t="n">
        <v>87</v>
      </c>
      <c r="N3" t="n">
        <v>58.36</v>
      </c>
      <c r="O3" t="n">
        <v>30214.33</v>
      </c>
      <c r="P3" t="n">
        <v>152.55</v>
      </c>
      <c r="Q3" t="n">
        <v>596.78</v>
      </c>
      <c r="R3" t="n">
        <v>83.55</v>
      </c>
      <c r="S3" t="n">
        <v>26.8</v>
      </c>
      <c r="T3" t="n">
        <v>28020.15</v>
      </c>
      <c r="U3" t="n">
        <v>0.32</v>
      </c>
      <c r="V3" t="n">
        <v>0.8</v>
      </c>
      <c r="W3" t="n">
        <v>0.25</v>
      </c>
      <c r="X3" t="n">
        <v>1.8</v>
      </c>
      <c r="Y3" t="n">
        <v>1</v>
      </c>
      <c r="Z3" t="n">
        <v>10</v>
      </c>
      <c r="AA3" t="n">
        <v>193.4614423762495</v>
      </c>
      <c r="AB3" t="n">
        <v>264.7024803755365</v>
      </c>
      <c r="AC3" t="n">
        <v>239.4396471608372</v>
      </c>
      <c r="AD3" t="n">
        <v>193461.4423762495</v>
      </c>
      <c r="AE3" t="n">
        <v>264702.4803755365</v>
      </c>
      <c r="AF3" t="n">
        <v>1.355550194361706e-06</v>
      </c>
      <c r="AG3" t="n">
        <v>0.3460416666666666</v>
      </c>
      <c r="AH3" t="n">
        <v>239439.6471608372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6.4969</v>
      </c>
      <c r="E4" t="n">
        <v>15.39</v>
      </c>
      <c r="F4" t="n">
        <v>9.279999999999999</v>
      </c>
      <c r="G4" t="n">
        <v>7.84</v>
      </c>
      <c r="H4" t="n">
        <v>0.11</v>
      </c>
      <c r="I4" t="n">
        <v>71</v>
      </c>
      <c r="J4" t="n">
        <v>243.52</v>
      </c>
      <c r="K4" t="n">
        <v>58.47</v>
      </c>
      <c r="L4" t="n">
        <v>1.5</v>
      </c>
      <c r="M4" t="n">
        <v>69</v>
      </c>
      <c r="N4" t="n">
        <v>58.55</v>
      </c>
      <c r="O4" t="n">
        <v>30268.64</v>
      </c>
      <c r="P4" t="n">
        <v>146.13</v>
      </c>
      <c r="Q4" t="n">
        <v>596.73</v>
      </c>
      <c r="R4" t="n">
        <v>71.73</v>
      </c>
      <c r="S4" t="n">
        <v>26.8</v>
      </c>
      <c r="T4" t="n">
        <v>22198.52</v>
      </c>
      <c r="U4" t="n">
        <v>0.37</v>
      </c>
      <c r="V4" t="n">
        <v>0.83</v>
      </c>
      <c r="W4" t="n">
        <v>0.22</v>
      </c>
      <c r="X4" t="n">
        <v>1.43</v>
      </c>
      <c r="Y4" t="n">
        <v>1</v>
      </c>
      <c r="Z4" t="n">
        <v>10</v>
      </c>
      <c r="AA4" t="n">
        <v>172.1201467703249</v>
      </c>
      <c r="AB4" t="n">
        <v>235.5023782160116</v>
      </c>
      <c r="AC4" t="n">
        <v>213.0263617688072</v>
      </c>
      <c r="AD4" t="n">
        <v>172120.1467703249</v>
      </c>
      <c r="AE4" t="n">
        <v>235502.3782160116</v>
      </c>
      <c r="AF4" t="n">
        <v>1.46310601859827e-06</v>
      </c>
      <c r="AG4" t="n">
        <v>0.320625</v>
      </c>
      <c r="AH4" t="n">
        <v>213026.3617688072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6.8666</v>
      </c>
      <c r="E5" t="n">
        <v>14.56</v>
      </c>
      <c r="F5" t="n">
        <v>9.02</v>
      </c>
      <c r="G5" t="n">
        <v>9.17</v>
      </c>
      <c r="H5" t="n">
        <v>0.13</v>
      </c>
      <c r="I5" t="n">
        <v>59</v>
      </c>
      <c r="J5" t="n">
        <v>243.96</v>
      </c>
      <c r="K5" t="n">
        <v>58.47</v>
      </c>
      <c r="L5" t="n">
        <v>1.75</v>
      </c>
      <c r="M5" t="n">
        <v>57</v>
      </c>
      <c r="N5" t="n">
        <v>58.74</v>
      </c>
      <c r="O5" t="n">
        <v>30323.01</v>
      </c>
      <c r="P5" t="n">
        <v>141.55</v>
      </c>
      <c r="Q5" t="n">
        <v>596.75</v>
      </c>
      <c r="R5" t="n">
        <v>63.7</v>
      </c>
      <c r="S5" t="n">
        <v>26.8</v>
      </c>
      <c r="T5" t="n">
        <v>18240.84</v>
      </c>
      <c r="U5" t="n">
        <v>0.42</v>
      </c>
      <c r="V5" t="n">
        <v>0.85</v>
      </c>
      <c r="W5" t="n">
        <v>0.2</v>
      </c>
      <c r="X5" t="n">
        <v>1.17</v>
      </c>
      <c r="Y5" t="n">
        <v>1</v>
      </c>
      <c r="Z5" t="n">
        <v>10</v>
      </c>
      <c r="AA5" t="n">
        <v>158.073079320803</v>
      </c>
      <c r="AB5" t="n">
        <v>216.2825608187065</v>
      </c>
      <c r="AC5" t="n">
        <v>195.6408567687117</v>
      </c>
      <c r="AD5" t="n">
        <v>158073.079320803</v>
      </c>
      <c r="AE5" t="n">
        <v>216282.5608187065</v>
      </c>
      <c r="AF5" t="n">
        <v>1.546362694101322e-06</v>
      </c>
      <c r="AG5" t="n">
        <v>0.3033333333333333</v>
      </c>
      <c r="AH5" t="n">
        <v>195640.8567687117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7.1339</v>
      </c>
      <c r="E6" t="n">
        <v>14.02</v>
      </c>
      <c r="F6" t="n">
        <v>8.85</v>
      </c>
      <c r="G6" t="n">
        <v>10.41</v>
      </c>
      <c r="H6" t="n">
        <v>0.15</v>
      </c>
      <c r="I6" t="n">
        <v>51</v>
      </c>
      <c r="J6" t="n">
        <v>244.41</v>
      </c>
      <c r="K6" t="n">
        <v>58.47</v>
      </c>
      <c r="L6" t="n">
        <v>2</v>
      </c>
      <c r="M6" t="n">
        <v>49</v>
      </c>
      <c r="N6" t="n">
        <v>58.93</v>
      </c>
      <c r="O6" t="n">
        <v>30377.45</v>
      </c>
      <c r="P6" t="n">
        <v>138.41</v>
      </c>
      <c r="Q6" t="n">
        <v>596.76</v>
      </c>
      <c r="R6" t="n">
        <v>58.56</v>
      </c>
      <c r="S6" t="n">
        <v>26.8</v>
      </c>
      <c r="T6" t="n">
        <v>15710.79</v>
      </c>
      <c r="U6" t="n">
        <v>0.46</v>
      </c>
      <c r="V6" t="n">
        <v>0.87</v>
      </c>
      <c r="W6" t="n">
        <v>0.19</v>
      </c>
      <c r="X6" t="n">
        <v>1</v>
      </c>
      <c r="Y6" t="n">
        <v>1</v>
      </c>
      <c r="Z6" t="n">
        <v>10</v>
      </c>
      <c r="AA6" t="n">
        <v>149.0374486011956</v>
      </c>
      <c r="AB6" t="n">
        <v>203.919612244252</v>
      </c>
      <c r="AC6" t="n">
        <v>184.4578106546919</v>
      </c>
      <c r="AD6" t="n">
        <v>149037.4486011956</v>
      </c>
      <c r="AE6" t="n">
        <v>203919.612244252</v>
      </c>
      <c r="AF6" t="n">
        <v>1.606558824374424e-06</v>
      </c>
      <c r="AG6" t="n">
        <v>0.2920833333333333</v>
      </c>
      <c r="AH6" t="n">
        <v>184457.8106546919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7.3439</v>
      </c>
      <c r="E7" t="n">
        <v>13.62</v>
      </c>
      <c r="F7" t="n">
        <v>8.73</v>
      </c>
      <c r="G7" t="n">
        <v>11.65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136.1</v>
      </c>
      <c r="Q7" t="n">
        <v>596.6799999999999</v>
      </c>
      <c r="R7" t="n">
        <v>54.63</v>
      </c>
      <c r="S7" t="n">
        <v>26.8</v>
      </c>
      <c r="T7" t="n">
        <v>13778.15</v>
      </c>
      <c r="U7" t="n">
        <v>0.49</v>
      </c>
      <c r="V7" t="n">
        <v>0.88</v>
      </c>
      <c r="W7" t="n">
        <v>0.18</v>
      </c>
      <c r="X7" t="n">
        <v>0.88</v>
      </c>
      <c r="Y7" t="n">
        <v>1</v>
      </c>
      <c r="Z7" t="n">
        <v>10</v>
      </c>
      <c r="AA7" t="n">
        <v>142.5764370418349</v>
      </c>
      <c r="AB7" t="n">
        <v>195.0793711890262</v>
      </c>
      <c r="AC7" t="n">
        <v>176.4612697984178</v>
      </c>
      <c r="AD7" t="n">
        <v>142576.4370418349</v>
      </c>
      <c r="AE7" t="n">
        <v>195079.3711890262</v>
      </c>
      <c r="AF7" t="n">
        <v>1.653850958146783e-06</v>
      </c>
      <c r="AG7" t="n">
        <v>0.28375</v>
      </c>
      <c r="AH7" t="n">
        <v>176461.2697984178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7.5407</v>
      </c>
      <c r="E8" t="n">
        <v>13.26</v>
      </c>
      <c r="F8" t="n">
        <v>8.619999999999999</v>
      </c>
      <c r="G8" t="n">
        <v>12.92</v>
      </c>
      <c r="H8" t="n">
        <v>0.18</v>
      </c>
      <c r="I8" t="n">
        <v>40</v>
      </c>
      <c r="J8" t="n">
        <v>245.29</v>
      </c>
      <c r="K8" t="n">
        <v>58.47</v>
      </c>
      <c r="L8" t="n">
        <v>2.5</v>
      </c>
      <c r="M8" t="n">
        <v>38</v>
      </c>
      <c r="N8" t="n">
        <v>59.32</v>
      </c>
      <c r="O8" t="n">
        <v>30486.54</v>
      </c>
      <c r="P8" t="n">
        <v>133.76</v>
      </c>
      <c r="Q8" t="n">
        <v>596.75</v>
      </c>
      <c r="R8" t="n">
        <v>50.93</v>
      </c>
      <c r="S8" t="n">
        <v>26.8</v>
      </c>
      <c r="T8" t="n">
        <v>11953.5</v>
      </c>
      <c r="U8" t="n">
        <v>0.53</v>
      </c>
      <c r="V8" t="n">
        <v>0.89</v>
      </c>
      <c r="W8" t="n">
        <v>0.17</v>
      </c>
      <c r="X8" t="n">
        <v>0.76</v>
      </c>
      <c r="Y8" t="n">
        <v>1</v>
      </c>
      <c r="Z8" t="n">
        <v>10</v>
      </c>
      <c r="AA8" t="n">
        <v>136.7319260323894</v>
      </c>
      <c r="AB8" t="n">
        <v>187.0826533842787</v>
      </c>
      <c r="AC8" t="n">
        <v>169.2277475174889</v>
      </c>
      <c r="AD8" t="n">
        <v>136731.9260323894</v>
      </c>
      <c r="AE8" t="n">
        <v>187082.6533842787</v>
      </c>
      <c r="AF8" t="n">
        <v>1.698170443510594e-06</v>
      </c>
      <c r="AG8" t="n">
        <v>0.27625</v>
      </c>
      <c r="AH8" t="n">
        <v>169227.7475174889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8.42</v>
      </c>
      <c r="G9" t="n">
        <v>14.44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130.14</v>
      </c>
      <c r="Q9" t="n">
        <v>596.75</v>
      </c>
      <c r="R9" t="n">
        <v>44.89</v>
      </c>
      <c r="S9" t="n">
        <v>26.8</v>
      </c>
      <c r="T9" t="n">
        <v>8956.27</v>
      </c>
      <c r="U9" t="n">
        <v>0.6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128.9893308809803</v>
      </c>
      <c r="AB9" t="n">
        <v>176.4888931189355</v>
      </c>
      <c r="AC9" t="n">
        <v>159.6450408634308</v>
      </c>
      <c r="AD9" t="n">
        <v>128989.3308809803</v>
      </c>
      <c r="AE9" t="n">
        <v>176488.8931189355</v>
      </c>
      <c r="AF9" t="n">
        <v>1.755011084292228e-06</v>
      </c>
      <c r="AG9" t="n">
        <v>0.2672916666666666</v>
      </c>
      <c r="AH9" t="n">
        <v>159645.0408634308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7.7826</v>
      </c>
      <c r="E10" t="n">
        <v>12.85</v>
      </c>
      <c r="F10" t="n">
        <v>8.529999999999999</v>
      </c>
      <c r="G10" t="n">
        <v>15.52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131.65</v>
      </c>
      <c r="Q10" t="n">
        <v>596.74</v>
      </c>
      <c r="R10" t="n">
        <v>48.62</v>
      </c>
      <c r="S10" t="n">
        <v>26.8</v>
      </c>
      <c r="T10" t="n">
        <v>10832.76</v>
      </c>
      <c r="U10" t="n">
        <v>0.55</v>
      </c>
      <c r="V10" t="n">
        <v>0.9</v>
      </c>
      <c r="W10" t="n">
        <v>0.16</v>
      </c>
      <c r="X10" t="n">
        <v>0.68</v>
      </c>
      <c r="Y10" t="n">
        <v>1</v>
      </c>
      <c r="Z10" t="n">
        <v>10</v>
      </c>
      <c r="AA10" t="n">
        <v>130.6794117237729</v>
      </c>
      <c r="AB10" t="n">
        <v>178.8013362891476</v>
      </c>
      <c r="AC10" t="n">
        <v>161.736787703013</v>
      </c>
      <c r="AD10" t="n">
        <v>130679.4117237729</v>
      </c>
      <c r="AE10" t="n">
        <v>178801.3362891476</v>
      </c>
      <c r="AF10" t="n">
        <v>1.75264647760361e-06</v>
      </c>
      <c r="AG10" t="n">
        <v>0.2677083333333333</v>
      </c>
      <c r="AH10" t="n">
        <v>161736.787703013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7.9157</v>
      </c>
      <c r="E11" t="n">
        <v>12.63</v>
      </c>
      <c r="F11" t="n">
        <v>8.460000000000001</v>
      </c>
      <c r="G11" t="n">
        <v>16.92</v>
      </c>
      <c r="H11" t="n">
        <v>0.23</v>
      </c>
      <c r="I11" t="n">
        <v>30</v>
      </c>
      <c r="J11" t="n">
        <v>246.62</v>
      </c>
      <c r="K11" t="n">
        <v>58.47</v>
      </c>
      <c r="L11" t="n">
        <v>3.25</v>
      </c>
      <c r="M11" t="n">
        <v>28</v>
      </c>
      <c r="N11" t="n">
        <v>59.9</v>
      </c>
      <c r="O11" t="n">
        <v>30650.7</v>
      </c>
      <c r="P11" t="n">
        <v>129.93</v>
      </c>
      <c r="Q11" t="n">
        <v>596.62</v>
      </c>
      <c r="R11" t="n">
        <v>46.14</v>
      </c>
      <c r="S11" t="n">
        <v>26.8</v>
      </c>
      <c r="T11" t="n">
        <v>9609.76</v>
      </c>
      <c r="U11" t="n">
        <v>0.58</v>
      </c>
      <c r="V11" t="n">
        <v>0.91</v>
      </c>
      <c r="W11" t="n">
        <v>0.16</v>
      </c>
      <c r="X11" t="n">
        <v>0.61</v>
      </c>
      <c r="Y11" t="n">
        <v>1</v>
      </c>
      <c r="Z11" t="n">
        <v>10</v>
      </c>
      <c r="AA11" t="n">
        <v>127.0375480426097</v>
      </c>
      <c r="AB11" t="n">
        <v>173.8183777328964</v>
      </c>
      <c r="AC11" t="n">
        <v>157.2293957177425</v>
      </c>
      <c r="AD11" t="n">
        <v>127037.5480426097</v>
      </c>
      <c r="AE11" t="n">
        <v>173818.3777328964</v>
      </c>
      <c r="AF11" t="n">
        <v>1.782620682389805e-06</v>
      </c>
      <c r="AG11" t="n">
        <v>0.263125</v>
      </c>
      <c r="AH11" t="n">
        <v>157229.3957177425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8.0084</v>
      </c>
      <c r="E12" t="n">
        <v>12.49</v>
      </c>
      <c r="F12" t="n">
        <v>8.41</v>
      </c>
      <c r="G12" t="n">
        <v>18.02</v>
      </c>
      <c r="H12" t="n">
        <v>0.25</v>
      </c>
      <c r="I12" t="n">
        <v>28</v>
      </c>
      <c r="J12" t="n">
        <v>247.07</v>
      </c>
      <c r="K12" t="n">
        <v>58.47</v>
      </c>
      <c r="L12" t="n">
        <v>3.5</v>
      </c>
      <c r="M12" t="n">
        <v>26</v>
      </c>
      <c r="N12" t="n">
        <v>60.09</v>
      </c>
      <c r="O12" t="n">
        <v>30705.56</v>
      </c>
      <c r="P12" t="n">
        <v>128.75</v>
      </c>
      <c r="Q12" t="n">
        <v>596.65</v>
      </c>
      <c r="R12" t="n">
        <v>44.58</v>
      </c>
      <c r="S12" t="n">
        <v>26.8</v>
      </c>
      <c r="T12" t="n">
        <v>8838.299999999999</v>
      </c>
      <c r="U12" t="n">
        <v>0.6</v>
      </c>
      <c r="V12" t="n">
        <v>0.91</v>
      </c>
      <c r="W12" t="n">
        <v>0.15</v>
      </c>
      <c r="X12" t="n">
        <v>0.55</v>
      </c>
      <c r="Y12" t="n">
        <v>1</v>
      </c>
      <c r="Z12" t="n">
        <v>10</v>
      </c>
      <c r="AA12" t="n">
        <v>124.5805077965003</v>
      </c>
      <c r="AB12" t="n">
        <v>170.4565468712058</v>
      </c>
      <c r="AC12" t="n">
        <v>154.1884132751314</v>
      </c>
      <c r="AD12" t="n">
        <v>124580.5077965003</v>
      </c>
      <c r="AE12" t="n">
        <v>170456.5468712058</v>
      </c>
      <c r="AF12" t="n">
        <v>1.803496781440746e-06</v>
      </c>
      <c r="AG12" t="n">
        <v>0.2602083333333333</v>
      </c>
      <c r="AH12" t="n">
        <v>154188.4132751314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8.1012</v>
      </c>
      <c r="E13" t="n">
        <v>12.34</v>
      </c>
      <c r="F13" t="n">
        <v>8.359999999999999</v>
      </c>
      <c r="G13" t="n">
        <v>19.29</v>
      </c>
      <c r="H13" t="n">
        <v>0.27</v>
      </c>
      <c r="I13" t="n">
        <v>26</v>
      </c>
      <c r="J13" t="n">
        <v>247.51</v>
      </c>
      <c r="K13" t="n">
        <v>58.47</v>
      </c>
      <c r="L13" t="n">
        <v>3.75</v>
      </c>
      <c r="M13" t="n">
        <v>24</v>
      </c>
      <c r="N13" t="n">
        <v>60.29</v>
      </c>
      <c r="O13" t="n">
        <v>30760.49</v>
      </c>
      <c r="P13" t="n">
        <v>127.59</v>
      </c>
      <c r="Q13" t="n">
        <v>596.65</v>
      </c>
      <c r="R13" t="n">
        <v>43.14</v>
      </c>
      <c r="S13" t="n">
        <v>26.8</v>
      </c>
      <c r="T13" t="n">
        <v>8130.45</v>
      </c>
      <c r="U13" t="n">
        <v>0.62</v>
      </c>
      <c r="V13" t="n">
        <v>0.92</v>
      </c>
      <c r="W13" t="n">
        <v>0.15</v>
      </c>
      <c r="X13" t="n">
        <v>0.51</v>
      </c>
      <c r="Y13" t="n">
        <v>1</v>
      </c>
      <c r="Z13" t="n">
        <v>10</v>
      </c>
      <c r="AA13" t="n">
        <v>122.1904747151407</v>
      </c>
      <c r="AB13" t="n">
        <v>167.1863981684733</v>
      </c>
      <c r="AC13" t="n">
        <v>151.2303629749042</v>
      </c>
      <c r="AD13" t="n">
        <v>122190.4747151407</v>
      </c>
      <c r="AE13" t="n">
        <v>167186.3981684734</v>
      </c>
      <c r="AF13" t="n">
        <v>1.824395400555389e-06</v>
      </c>
      <c r="AG13" t="n">
        <v>0.2570833333333333</v>
      </c>
      <c r="AH13" t="n">
        <v>151230.3629749042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8.1846</v>
      </c>
      <c r="E14" t="n">
        <v>12.22</v>
      </c>
      <c r="F14" t="n">
        <v>8.33</v>
      </c>
      <c r="G14" t="n">
        <v>20.82</v>
      </c>
      <c r="H14" t="n">
        <v>0.29</v>
      </c>
      <c r="I14" t="n">
        <v>24</v>
      </c>
      <c r="J14" t="n">
        <v>247.96</v>
      </c>
      <c r="K14" t="n">
        <v>58.47</v>
      </c>
      <c r="L14" t="n">
        <v>4</v>
      </c>
      <c r="M14" t="n">
        <v>22</v>
      </c>
      <c r="N14" t="n">
        <v>60.48</v>
      </c>
      <c r="O14" t="n">
        <v>30815.5</v>
      </c>
      <c r="P14" t="n">
        <v>126.66</v>
      </c>
      <c r="Q14" t="n">
        <v>596.63</v>
      </c>
      <c r="R14" t="n">
        <v>42.09</v>
      </c>
      <c r="S14" t="n">
        <v>26.8</v>
      </c>
      <c r="T14" t="n">
        <v>7615.46</v>
      </c>
      <c r="U14" t="n">
        <v>0.64</v>
      </c>
      <c r="V14" t="n">
        <v>0.92</v>
      </c>
      <c r="W14" t="n">
        <v>0.15</v>
      </c>
      <c r="X14" t="n">
        <v>0.47</v>
      </c>
      <c r="Y14" t="n">
        <v>1</v>
      </c>
      <c r="Z14" t="n">
        <v>10</v>
      </c>
      <c r="AA14" t="n">
        <v>120.2243134773562</v>
      </c>
      <c r="AB14" t="n">
        <v>164.496209622026</v>
      </c>
      <c r="AC14" t="n">
        <v>148.7969222476256</v>
      </c>
      <c r="AD14" t="n">
        <v>120224.3134773562</v>
      </c>
      <c r="AE14" t="n">
        <v>164496.209622026</v>
      </c>
      <c r="AF14" t="n">
        <v>1.843177133682125e-06</v>
      </c>
      <c r="AG14" t="n">
        <v>0.2545833333333333</v>
      </c>
      <c r="AH14" t="n">
        <v>148796.9222476256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8.234999999999999</v>
      </c>
      <c r="E15" t="n">
        <v>12.14</v>
      </c>
      <c r="F15" t="n">
        <v>8.300000000000001</v>
      </c>
      <c r="G15" t="n">
        <v>21.65</v>
      </c>
      <c r="H15" t="n">
        <v>0.3</v>
      </c>
      <c r="I15" t="n">
        <v>23</v>
      </c>
      <c r="J15" t="n">
        <v>248.4</v>
      </c>
      <c r="K15" t="n">
        <v>58.47</v>
      </c>
      <c r="L15" t="n">
        <v>4.25</v>
      </c>
      <c r="M15" t="n">
        <v>21</v>
      </c>
      <c r="N15" t="n">
        <v>60.68</v>
      </c>
      <c r="O15" t="n">
        <v>30870.57</v>
      </c>
      <c r="P15" t="n">
        <v>125.6</v>
      </c>
      <c r="Q15" t="n">
        <v>596.66</v>
      </c>
      <c r="R15" t="n">
        <v>41.31</v>
      </c>
      <c r="S15" t="n">
        <v>26.8</v>
      </c>
      <c r="T15" t="n">
        <v>7228.77</v>
      </c>
      <c r="U15" t="n">
        <v>0.65</v>
      </c>
      <c r="V15" t="n">
        <v>0.92</v>
      </c>
      <c r="W15" t="n">
        <v>0.14</v>
      </c>
      <c r="X15" t="n">
        <v>0.45</v>
      </c>
      <c r="Y15" t="n">
        <v>1</v>
      </c>
      <c r="Z15" t="n">
        <v>10</v>
      </c>
      <c r="AA15" t="n">
        <v>118.6784399870252</v>
      </c>
      <c r="AB15" t="n">
        <v>162.3810773134311</v>
      </c>
      <c r="AC15" t="n">
        <v>146.8836551979554</v>
      </c>
      <c r="AD15" t="n">
        <v>118678.4399870252</v>
      </c>
      <c r="AE15" t="n">
        <v>162381.0773134311</v>
      </c>
      <c r="AF15" t="n">
        <v>1.854527245787491e-06</v>
      </c>
      <c r="AG15" t="n">
        <v>0.2529166666666667</v>
      </c>
      <c r="AH15" t="n">
        <v>146883.6551979554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8.25</v>
      </c>
      <c r="G16" t="n">
        <v>23.58</v>
      </c>
      <c r="H16" t="n">
        <v>0.32</v>
      </c>
      <c r="I16" t="n">
        <v>21</v>
      </c>
      <c r="J16" t="n">
        <v>248.85</v>
      </c>
      <c r="K16" t="n">
        <v>58.47</v>
      </c>
      <c r="L16" t="n">
        <v>4.5</v>
      </c>
      <c r="M16" t="n">
        <v>19</v>
      </c>
      <c r="N16" t="n">
        <v>60.88</v>
      </c>
      <c r="O16" t="n">
        <v>30925.72</v>
      </c>
      <c r="P16" t="n">
        <v>124.6</v>
      </c>
      <c r="Q16" t="n">
        <v>596.6799999999999</v>
      </c>
      <c r="R16" t="n">
        <v>39.78</v>
      </c>
      <c r="S16" t="n">
        <v>26.8</v>
      </c>
      <c r="T16" t="n">
        <v>6472.25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116.4774969081138</v>
      </c>
      <c r="AB16" t="n">
        <v>159.3696498941103</v>
      </c>
      <c r="AC16" t="n">
        <v>144.1596341849687</v>
      </c>
      <c r="AD16" t="n">
        <v>116477.4969081138</v>
      </c>
      <c r="AE16" t="n">
        <v>159369.6498941103</v>
      </c>
      <c r="AF16" t="n">
        <v>1.876191547067972e-06</v>
      </c>
      <c r="AG16" t="n">
        <v>0.25</v>
      </c>
      <c r="AH16" t="n">
        <v>144159.6341849687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8.3818</v>
      </c>
      <c r="E17" t="n">
        <v>11.93</v>
      </c>
      <c r="F17" t="n">
        <v>8.23</v>
      </c>
      <c r="G17" t="n">
        <v>24.69</v>
      </c>
      <c r="H17" t="n">
        <v>0.34</v>
      </c>
      <c r="I17" t="n">
        <v>20</v>
      </c>
      <c r="J17" t="n">
        <v>249.3</v>
      </c>
      <c r="K17" t="n">
        <v>58.47</v>
      </c>
      <c r="L17" t="n">
        <v>4.75</v>
      </c>
      <c r="M17" t="n">
        <v>18</v>
      </c>
      <c r="N17" t="n">
        <v>61.07</v>
      </c>
      <c r="O17" t="n">
        <v>30980.93</v>
      </c>
      <c r="P17" t="n">
        <v>123.76</v>
      </c>
      <c r="Q17" t="n">
        <v>596.63</v>
      </c>
      <c r="R17" t="n">
        <v>38.97</v>
      </c>
      <c r="S17" t="n">
        <v>26.8</v>
      </c>
      <c r="T17" t="n">
        <v>6074.55</v>
      </c>
      <c r="U17" t="n">
        <v>0.6899999999999999</v>
      </c>
      <c r="V17" t="n">
        <v>0.93</v>
      </c>
      <c r="W17" t="n">
        <v>0.14</v>
      </c>
      <c r="X17" t="n">
        <v>0.38</v>
      </c>
      <c r="Y17" t="n">
        <v>1</v>
      </c>
      <c r="Z17" t="n">
        <v>10</v>
      </c>
      <c r="AA17" t="n">
        <v>115.1610132574186</v>
      </c>
      <c r="AB17" t="n">
        <v>157.5683788840703</v>
      </c>
      <c r="AC17" t="n">
        <v>142.5302739520266</v>
      </c>
      <c r="AD17" t="n">
        <v>115161.0132574186</v>
      </c>
      <c r="AE17" t="n">
        <v>157568.3788840703</v>
      </c>
      <c r="AF17" t="n">
        <v>1.88758669930074e-06</v>
      </c>
      <c r="AG17" t="n">
        <v>0.2485416666666667</v>
      </c>
      <c r="AH17" t="n">
        <v>142530.2739520266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8.451499999999999</v>
      </c>
      <c r="E18" t="n">
        <v>11.83</v>
      </c>
      <c r="F18" t="n">
        <v>8.18</v>
      </c>
      <c r="G18" t="n">
        <v>25.83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122.39</v>
      </c>
      <c r="Q18" t="n">
        <v>596.61</v>
      </c>
      <c r="R18" t="n">
        <v>37.07</v>
      </c>
      <c r="S18" t="n">
        <v>26.8</v>
      </c>
      <c r="T18" t="n">
        <v>5127.72</v>
      </c>
      <c r="U18" t="n">
        <v>0.72</v>
      </c>
      <c r="V18" t="n">
        <v>0.9399999999999999</v>
      </c>
      <c r="W18" t="n">
        <v>0.14</v>
      </c>
      <c r="X18" t="n">
        <v>0.33</v>
      </c>
      <c r="Y18" t="n">
        <v>1</v>
      </c>
      <c r="Z18" t="n">
        <v>10</v>
      </c>
      <c r="AA18" t="n">
        <v>113.149002928697</v>
      </c>
      <c r="AB18" t="n">
        <v>154.8154575886837</v>
      </c>
      <c r="AC18" t="n">
        <v>140.0400876013215</v>
      </c>
      <c r="AD18" t="n">
        <v>113149.002928697</v>
      </c>
      <c r="AE18" t="n">
        <v>154815.4575886837</v>
      </c>
      <c r="AF18" t="n">
        <v>1.903283183700423e-06</v>
      </c>
      <c r="AG18" t="n">
        <v>0.2464583333333333</v>
      </c>
      <c r="AH18" t="n">
        <v>140040.0876013215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8.469799999999999</v>
      </c>
      <c r="E19" t="n">
        <v>11.81</v>
      </c>
      <c r="F19" t="n">
        <v>8.199999999999999</v>
      </c>
      <c r="G19" t="n">
        <v>27.33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122.3</v>
      </c>
      <c r="Q19" t="n">
        <v>596.61</v>
      </c>
      <c r="R19" t="n">
        <v>38.41</v>
      </c>
      <c r="S19" t="n">
        <v>26.8</v>
      </c>
      <c r="T19" t="n">
        <v>5802.82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112.927941776129</v>
      </c>
      <c r="AB19" t="n">
        <v>154.5129919672106</v>
      </c>
      <c r="AC19" t="n">
        <v>139.7664888742486</v>
      </c>
      <c r="AD19" t="n">
        <v>112927.941776129</v>
      </c>
      <c r="AE19" t="n">
        <v>154512.9919672106</v>
      </c>
      <c r="AF19" t="n">
        <v>1.907404355357729e-06</v>
      </c>
      <c r="AG19" t="n">
        <v>0.2460416666666667</v>
      </c>
      <c r="AH19" t="n">
        <v>139766.4888742486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8.5098</v>
      </c>
      <c r="E20" t="n">
        <v>11.75</v>
      </c>
      <c r="F20" t="n">
        <v>8.19</v>
      </c>
      <c r="G20" t="n">
        <v>28.91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</v>
      </c>
      <c r="Q20" t="n">
        <v>596.61</v>
      </c>
      <c r="R20" t="n">
        <v>37.91</v>
      </c>
      <c r="S20" t="n">
        <v>26.8</v>
      </c>
      <c r="T20" t="n">
        <v>5555.84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112.0462303797456</v>
      </c>
      <c r="AB20" t="n">
        <v>153.3065955363179</v>
      </c>
      <c r="AC20" t="n">
        <v>138.6752292255319</v>
      </c>
      <c r="AD20" t="n">
        <v>112046.2303797456</v>
      </c>
      <c r="AE20" t="n">
        <v>153306.5955363179</v>
      </c>
      <c r="AF20" t="n">
        <v>1.916412380838178e-06</v>
      </c>
      <c r="AG20" t="n">
        <v>0.2447916666666667</v>
      </c>
      <c r="AH20" t="n">
        <v>138675.2292255319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8.5076</v>
      </c>
      <c r="E21" t="n">
        <v>11.75</v>
      </c>
      <c r="F21" t="n">
        <v>8.19</v>
      </c>
      <c r="G21" t="n">
        <v>28.92</v>
      </c>
      <c r="H21" t="n">
        <v>0.41</v>
      </c>
      <c r="I21" t="n">
        <v>17</v>
      </c>
      <c r="J21" t="n">
        <v>251.09</v>
      </c>
      <c r="K21" t="n">
        <v>58.47</v>
      </c>
      <c r="L21" t="n">
        <v>5.75</v>
      </c>
      <c r="M21" t="n">
        <v>15</v>
      </c>
      <c r="N21" t="n">
        <v>61.87</v>
      </c>
      <c r="O21" t="n">
        <v>31202.53</v>
      </c>
      <c r="P21" t="n">
        <v>121.14</v>
      </c>
      <c r="Q21" t="n">
        <v>596.62</v>
      </c>
      <c r="R21" t="n">
        <v>38.02</v>
      </c>
      <c r="S21" t="n">
        <v>26.8</v>
      </c>
      <c r="T21" t="n">
        <v>5615.25</v>
      </c>
      <c r="U21" t="n">
        <v>0.7</v>
      </c>
      <c r="V21" t="n">
        <v>0.9399999999999999</v>
      </c>
      <c r="W21" t="n">
        <v>0.13</v>
      </c>
      <c r="X21" t="n">
        <v>0.34</v>
      </c>
      <c r="Y21" t="n">
        <v>1</v>
      </c>
      <c r="Z21" t="n">
        <v>10</v>
      </c>
      <c r="AA21" t="n">
        <v>111.6523352118391</v>
      </c>
      <c r="AB21" t="n">
        <v>152.7676507901602</v>
      </c>
      <c r="AC21" t="n">
        <v>138.1877206095335</v>
      </c>
      <c r="AD21" t="n">
        <v>111652.3352118391</v>
      </c>
      <c r="AE21" t="n">
        <v>152767.6507901602</v>
      </c>
      <c r="AF21" t="n">
        <v>1.915916939436753e-06</v>
      </c>
      <c r="AG21" t="n">
        <v>0.2447916666666667</v>
      </c>
      <c r="AH21" t="n">
        <v>138187.7206095335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8.56</v>
      </c>
      <c r="E22" t="n">
        <v>11.68</v>
      </c>
      <c r="F22" t="n">
        <v>8.17</v>
      </c>
      <c r="G22" t="n">
        <v>30.64</v>
      </c>
      <c r="H22" t="n">
        <v>0.42</v>
      </c>
      <c r="I22" t="n">
        <v>16</v>
      </c>
      <c r="J22" t="n">
        <v>251.55</v>
      </c>
      <c r="K22" t="n">
        <v>58.47</v>
      </c>
      <c r="L22" t="n">
        <v>6</v>
      </c>
      <c r="M22" t="n">
        <v>14</v>
      </c>
      <c r="N22" t="n">
        <v>62.07</v>
      </c>
      <c r="O22" t="n">
        <v>31258.11</v>
      </c>
      <c r="P22" t="n">
        <v>120.51</v>
      </c>
      <c r="Q22" t="n">
        <v>596.61</v>
      </c>
      <c r="R22" t="n">
        <v>37.14</v>
      </c>
      <c r="S22" t="n">
        <v>26.8</v>
      </c>
      <c r="T22" t="n">
        <v>5179.54</v>
      </c>
      <c r="U22" t="n">
        <v>0.72</v>
      </c>
      <c r="V22" t="n">
        <v>0.9399999999999999</v>
      </c>
      <c r="W22" t="n">
        <v>0.14</v>
      </c>
      <c r="X22" t="n">
        <v>0.32</v>
      </c>
      <c r="Y22" t="n">
        <v>1</v>
      </c>
      <c r="Z22" t="n">
        <v>10</v>
      </c>
      <c r="AA22" t="n">
        <v>110.5021097568997</v>
      </c>
      <c r="AB22" t="n">
        <v>151.1938615783472</v>
      </c>
      <c r="AC22" t="n">
        <v>136.7641316312684</v>
      </c>
      <c r="AD22" t="n">
        <v>110502.1097568997</v>
      </c>
      <c r="AE22" t="n">
        <v>151193.8615783472</v>
      </c>
      <c r="AF22" t="n">
        <v>1.927717452816142e-06</v>
      </c>
      <c r="AG22" t="n">
        <v>0.2433333333333333</v>
      </c>
      <c r="AH22" t="n">
        <v>136764.1316312684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8.617599999999999</v>
      </c>
      <c r="E23" t="n">
        <v>11.6</v>
      </c>
      <c r="F23" t="n">
        <v>8.140000000000001</v>
      </c>
      <c r="G23" t="n">
        <v>32.56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119.6</v>
      </c>
      <c r="Q23" t="n">
        <v>596.63</v>
      </c>
      <c r="R23" t="n">
        <v>36.12</v>
      </c>
      <c r="S23" t="n">
        <v>26.8</v>
      </c>
      <c r="T23" t="n">
        <v>4671.46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109.0857668043306</v>
      </c>
      <c r="AB23" t="n">
        <v>149.2559586660019</v>
      </c>
      <c r="AC23" t="n">
        <v>135.011179453013</v>
      </c>
      <c r="AD23" t="n">
        <v>109085.7668043306</v>
      </c>
      <c r="AE23" t="n">
        <v>149255.9586660019</v>
      </c>
      <c r="AF23" t="n">
        <v>1.940689009507989e-06</v>
      </c>
      <c r="AG23" t="n">
        <v>0.2416666666666667</v>
      </c>
      <c r="AH23" t="n">
        <v>135011.179453013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8.614699999999999</v>
      </c>
      <c r="E24" t="n">
        <v>11.61</v>
      </c>
      <c r="F24" t="n">
        <v>8.140000000000001</v>
      </c>
      <c r="G24" t="n">
        <v>32.57</v>
      </c>
      <c r="H24" t="n">
        <v>0.46</v>
      </c>
      <c r="I24" t="n">
        <v>15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119.07</v>
      </c>
      <c r="Q24" t="n">
        <v>596.61</v>
      </c>
      <c r="R24" t="n">
        <v>36.31</v>
      </c>
      <c r="S24" t="n">
        <v>26.8</v>
      </c>
      <c r="T24" t="n">
        <v>4767.6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108.7876817563364</v>
      </c>
      <c r="AB24" t="n">
        <v>148.8481055527522</v>
      </c>
      <c r="AC24" t="n">
        <v>134.6422512684663</v>
      </c>
      <c r="AD24" t="n">
        <v>108787.6817563364</v>
      </c>
      <c r="AE24" t="n">
        <v>148848.1055527522</v>
      </c>
      <c r="AF24" t="n">
        <v>1.940035927660656e-06</v>
      </c>
      <c r="AG24" t="n">
        <v>0.241875</v>
      </c>
      <c r="AH24" t="n">
        <v>134642.2512684663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8.6724</v>
      </c>
      <c r="E25" t="n">
        <v>11.53</v>
      </c>
      <c r="F25" t="n">
        <v>8.109999999999999</v>
      </c>
      <c r="G25" t="n">
        <v>34.77</v>
      </c>
      <c r="H25" t="n">
        <v>0.47</v>
      </c>
      <c r="I25" t="n">
        <v>14</v>
      </c>
      <c r="J25" t="n">
        <v>252.9</v>
      </c>
      <c r="K25" t="n">
        <v>58.47</v>
      </c>
      <c r="L25" t="n">
        <v>6.75</v>
      </c>
      <c r="M25" t="n">
        <v>12</v>
      </c>
      <c r="N25" t="n">
        <v>62.68</v>
      </c>
      <c r="O25" t="n">
        <v>31425.3</v>
      </c>
      <c r="P25" t="n">
        <v>118.01</v>
      </c>
      <c r="Q25" t="n">
        <v>596.71</v>
      </c>
      <c r="R25" t="n">
        <v>35.31</v>
      </c>
      <c r="S25" t="n">
        <v>26.8</v>
      </c>
      <c r="T25" t="n">
        <v>4273.32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107.2962392255109</v>
      </c>
      <c r="AB25" t="n">
        <v>146.8074480842772</v>
      </c>
      <c r="AC25" t="n">
        <v>132.7963512847011</v>
      </c>
      <c r="AD25" t="n">
        <v>107296.2392255109</v>
      </c>
      <c r="AE25" t="n">
        <v>146807.4480842772</v>
      </c>
      <c r="AF25" t="n">
        <v>1.953030004416204e-06</v>
      </c>
      <c r="AG25" t="n">
        <v>0.2402083333333333</v>
      </c>
      <c r="AH25" t="n">
        <v>132796.3512847011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8.726000000000001</v>
      </c>
      <c r="E26" t="n">
        <v>11.46</v>
      </c>
      <c r="F26" t="n">
        <v>8.09</v>
      </c>
      <c r="G26" t="n">
        <v>37.33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117.01</v>
      </c>
      <c r="Q26" t="n">
        <v>596.6900000000001</v>
      </c>
      <c r="R26" t="n">
        <v>34.51</v>
      </c>
      <c r="S26" t="n">
        <v>26.8</v>
      </c>
      <c r="T26" t="n">
        <v>3875.94</v>
      </c>
      <c r="U26" t="n">
        <v>0.78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105.9486771386347</v>
      </c>
      <c r="AB26" t="n">
        <v>144.9636541867706</v>
      </c>
      <c r="AC26" t="n">
        <v>131.1285264889909</v>
      </c>
      <c r="AD26" t="n">
        <v>105948.6771386347</v>
      </c>
      <c r="AE26" t="n">
        <v>144963.6541867706</v>
      </c>
      <c r="AF26" t="n">
        <v>1.965100758560006e-06</v>
      </c>
      <c r="AG26" t="n">
        <v>0.23875</v>
      </c>
      <c r="AH26" t="n">
        <v>131128.5264889909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8.739100000000001</v>
      </c>
      <c r="E27" t="n">
        <v>11.44</v>
      </c>
      <c r="F27" t="n">
        <v>8.07</v>
      </c>
      <c r="G27" t="n">
        <v>37.26</v>
      </c>
      <c r="H27" t="n">
        <v>0.51</v>
      </c>
      <c r="I27" t="n">
        <v>13</v>
      </c>
      <c r="J27" t="n">
        <v>253.81</v>
      </c>
      <c r="K27" t="n">
        <v>58.47</v>
      </c>
      <c r="L27" t="n">
        <v>7.25</v>
      </c>
      <c r="M27" t="n">
        <v>11</v>
      </c>
      <c r="N27" t="n">
        <v>63.08</v>
      </c>
      <c r="O27" t="n">
        <v>31537.13</v>
      </c>
      <c r="P27" t="n">
        <v>117.02</v>
      </c>
      <c r="Q27" t="n">
        <v>596.64</v>
      </c>
      <c r="R27" t="n">
        <v>33.88</v>
      </c>
      <c r="S27" t="n">
        <v>26.8</v>
      </c>
      <c r="T27" t="n">
        <v>3562.62</v>
      </c>
      <c r="U27" t="n">
        <v>0.79</v>
      </c>
      <c r="V27" t="n">
        <v>0.95</v>
      </c>
      <c r="W27" t="n">
        <v>0.13</v>
      </c>
      <c r="X27" t="n">
        <v>0.22</v>
      </c>
      <c r="Y27" t="n">
        <v>1</v>
      </c>
      <c r="Z27" t="n">
        <v>10</v>
      </c>
      <c r="AA27" t="n">
        <v>105.7234498353986</v>
      </c>
      <c r="AB27" t="n">
        <v>144.6554882541558</v>
      </c>
      <c r="AC27" t="n">
        <v>130.8497714804712</v>
      </c>
      <c r="AD27" t="n">
        <v>105723.4498353986</v>
      </c>
      <c r="AE27" t="n">
        <v>144655.4882541558</v>
      </c>
      <c r="AF27" t="n">
        <v>1.968050886904853e-06</v>
      </c>
      <c r="AG27" t="n">
        <v>0.2383333333333333</v>
      </c>
      <c r="AH27" t="n">
        <v>130849.7714804713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8.718999999999999</v>
      </c>
      <c r="E28" t="n">
        <v>11.47</v>
      </c>
      <c r="F28" t="n">
        <v>8.1</v>
      </c>
      <c r="G28" t="n">
        <v>37.38</v>
      </c>
      <c r="H28" t="n">
        <v>0.52</v>
      </c>
      <c r="I28" t="n">
        <v>13</v>
      </c>
      <c r="J28" t="n">
        <v>254.26</v>
      </c>
      <c r="K28" t="n">
        <v>58.47</v>
      </c>
      <c r="L28" t="n">
        <v>7.5</v>
      </c>
      <c r="M28" t="n">
        <v>11</v>
      </c>
      <c r="N28" t="n">
        <v>63.29</v>
      </c>
      <c r="O28" t="n">
        <v>31593.16</v>
      </c>
      <c r="P28" t="n">
        <v>116.51</v>
      </c>
      <c r="Q28" t="n">
        <v>596.64</v>
      </c>
      <c r="R28" t="n">
        <v>35.14</v>
      </c>
      <c r="S28" t="n">
        <v>26.8</v>
      </c>
      <c r="T28" t="n">
        <v>4195.38</v>
      </c>
      <c r="U28" t="n">
        <v>0.76</v>
      </c>
      <c r="V28" t="n">
        <v>0.95</v>
      </c>
      <c r="W28" t="n">
        <v>0.12</v>
      </c>
      <c r="X28" t="n">
        <v>0.24</v>
      </c>
      <c r="Y28" t="n">
        <v>1</v>
      </c>
      <c r="Z28" t="n">
        <v>10</v>
      </c>
      <c r="AA28" t="n">
        <v>105.7579252019255</v>
      </c>
      <c r="AB28" t="n">
        <v>144.7026589715836</v>
      </c>
      <c r="AC28" t="n">
        <v>130.8924402908323</v>
      </c>
      <c r="AD28" t="n">
        <v>105757.9252019255</v>
      </c>
      <c r="AE28" t="n">
        <v>144702.6589715836</v>
      </c>
      <c r="AF28" t="n">
        <v>1.963524354100927e-06</v>
      </c>
      <c r="AG28" t="n">
        <v>0.2389583333333334</v>
      </c>
      <c r="AH28" t="n">
        <v>130892.4402908323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8.7638</v>
      </c>
      <c r="E29" t="n">
        <v>11.41</v>
      </c>
      <c r="F29" t="n">
        <v>8.09</v>
      </c>
      <c r="G29" t="n">
        <v>40.43</v>
      </c>
      <c r="H29" t="n">
        <v>0.54</v>
      </c>
      <c r="I29" t="n">
        <v>12</v>
      </c>
      <c r="J29" t="n">
        <v>254.72</v>
      </c>
      <c r="K29" t="n">
        <v>58.47</v>
      </c>
      <c r="L29" t="n">
        <v>7.75</v>
      </c>
      <c r="M29" t="n">
        <v>10</v>
      </c>
      <c r="N29" t="n">
        <v>63.49</v>
      </c>
      <c r="O29" t="n">
        <v>31649.26</v>
      </c>
      <c r="P29" t="n">
        <v>116.09</v>
      </c>
      <c r="Q29" t="n">
        <v>596.61</v>
      </c>
      <c r="R29" t="n">
        <v>34.65</v>
      </c>
      <c r="S29" t="n">
        <v>26.8</v>
      </c>
      <c r="T29" t="n">
        <v>3951.32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104.9274089187784</v>
      </c>
      <c r="AB29" t="n">
        <v>143.5663099531899</v>
      </c>
      <c r="AC29" t="n">
        <v>129.8645428278778</v>
      </c>
      <c r="AD29" t="n">
        <v>104927.4089187784</v>
      </c>
      <c r="AE29" t="n">
        <v>143566.3099531899</v>
      </c>
      <c r="AF29" t="n">
        <v>1.97361334263903e-06</v>
      </c>
      <c r="AG29" t="n">
        <v>0.2377083333333333</v>
      </c>
      <c r="AH29" t="n">
        <v>129864.5428278778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8.764200000000001</v>
      </c>
      <c r="E30" t="n">
        <v>11.41</v>
      </c>
      <c r="F30" t="n">
        <v>8.09</v>
      </c>
      <c r="G30" t="n">
        <v>40.43</v>
      </c>
      <c r="H30" t="n">
        <v>0.5600000000000001</v>
      </c>
      <c r="I30" t="n">
        <v>12</v>
      </c>
      <c r="J30" t="n">
        <v>255.17</v>
      </c>
      <c r="K30" t="n">
        <v>58.47</v>
      </c>
      <c r="L30" t="n">
        <v>8</v>
      </c>
      <c r="M30" t="n">
        <v>10</v>
      </c>
      <c r="N30" t="n">
        <v>63.7</v>
      </c>
      <c r="O30" t="n">
        <v>31705.44</v>
      </c>
      <c r="P30" t="n">
        <v>115.53</v>
      </c>
      <c r="Q30" t="n">
        <v>596.61</v>
      </c>
      <c r="R30" t="n">
        <v>34.61</v>
      </c>
      <c r="S30" t="n">
        <v>26.8</v>
      </c>
      <c r="T30" t="n">
        <v>3930.66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104.5750202089807</v>
      </c>
      <c r="AB30" t="n">
        <v>143.0841561741523</v>
      </c>
      <c r="AC30" t="n">
        <v>129.4284051288043</v>
      </c>
      <c r="AD30" t="n">
        <v>104575.0202089807</v>
      </c>
      <c r="AE30" t="n">
        <v>143084.1561741523</v>
      </c>
      <c r="AF30" t="n">
        <v>1.973703422893836e-06</v>
      </c>
      <c r="AG30" t="n">
        <v>0.2377083333333333</v>
      </c>
      <c r="AH30" t="n">
        <v>129428.4051288043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8.824199999999999</v>
      </c>
      <c r="E31" t="n">
        <v>11.33</v>
      </c>
      <c r="F31" t="n">
        <v>8.06</v>
      </c>
      <c r="G31" t="n">
        <v>43.94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114.35</v>
      </c>
      <c r="Q31" t="n">
        <v>596.62</v>
      </c>
      <c r="R31" t="n">
        <v>33.64</v>
      </c>
      <c r="S31" t="n">
        <v>26.8</v>
      </c>
      <c r="T31" t="n">
        <v>3453.36</v>
      </c>
      <c r="U31" t="n">
        <v>0.8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103.0359698548298</v>
      </c>
      <c r="AB31" t="n">
        <v>140.9783595814945</v>
      </c>
      <c r="AC31" t="n">
        <v>127.523582807445</v>
      </c>
      <c r="AD31" t="n">
        <v>103035.9698548298</v>
      </c>
      <c r="AE31" t="n">
        <v>140978.3595814945</v>
      </c>
      <c r="AF31" t="n">
        <v>1.987215461114509e-06</v>
      </c>
      <c r="AG31" t="n">
        <v>0.2360416666666667</v>
      </c>
      <c r="AH31" t="n">
        <v>127523.582807445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8.825699999999999</v>
      </c>
      <c r="E32" t="n">
        <v>11.33</v>
      </c>
      <c r="F32" t="n">
        <v>8.050000000000001</v>
      </c>
      <c r="G32" t="n">
        <v>43.93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113.95</v>
      </c>
      <c r="Q32" t="n">
        <v>596.61</v>
      </c>
      <c r="R32" t="n">
        <v>33.51</v>
      </c>
      <c r="S32" t="n">
        <v>26.8</v>
      </c>
      <c r="T32" t="n">
        <v>3389.43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102.735218641539</v>
      </c>
      <c r="AB32" t="n">
        <v>140.566858503263</v>
      </c>
      <c r="AC32" t="n">
        <v>127.1513548145745</v>
      </c>
      <c r="AD32" t="n">
        <v>102735.218641539</v>
      </c>
      <c r="AE32" t="n">
        <v>140566.858503263</v>
      </c>
      <c r="AF32" t="n">
        <v>1.987553262070026e-06</v>
      </c>
      <c r="AG32" t="n">
        <v>0.2360416666666667</v>
      </c>
      <c r="AH32" t="n">
        <v>127151.3548145745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8.824400000000001</v>
      </c>
      <c r="E33" t="n">
        <v>11.33</v>
      </c>
      <c r="F33" t="n">
        <v>8.06</v>
      </c>
      <c r="G33" t="n">
        <v>43.94</v>
      </c>
      <c r="H33" t="n">
        <v>0.61</v>
      </c>
      <c r="I33" t="n">
        <v>11</v>
      </c>
      <c r="J33" t="n">
        <v>256.54</v>
      </c>
      <c r="K33" t="n">
        <v>58.47</v>
      </c>
      <c r="L33" t="n">
        <v>8.75</v>
      </c>
      <c r="M33" t="n">
        <v>9</v>
      </c>
      <c r="N33" t="n">
        <v>64.31999999999999</v>
      </c>
      <c r="O33" t="n">
        <v>31874.43</v>
      </c>
      <c r="P33" t="n">
        <v>113.43</v>
      </c>
      <c r="Q33" t="n">
        <v>596.62</v>
      </c>
      <c r="R33" t="n">
        <v>33.56</v>
      </c>
      <c r="S33" t="n">
        <v>26.8</v>
      </c>
      <c r="T33" t="n">
        <v>3413.68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102.4663357498653</v>
      </c>
      <c r="AB33" t="n">
        <v>140.1989610685992</v>
      </c>
      <c r="AC33" t="n">
        <v>126.8185689947276</v>
      </c>
      <c r="AD33" t="n">
        <v>102466.3357498653</v>
      </c>
      <c r="AE33" t="n">
        <v>140198.9610685992</v>
      </c>
      <c r="AF33" t="n">
        <v>1.987260501241912e-06</v>
      </c>
      <c r="AG33" t="n">
        <v>0.2360416666666667</v>
      </c>
      <c r="AH33" t="n">
        <v>126818.5689947276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8.882300000000001</v>
      </c>
      <c r="E34" t="n">
        <v>11.26</v>
      </c>
      <c r="F34" t="n">
        <v>8.029999999999999</v>
      </c>
      <c r="G34" t="n">
        <v>48.17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112.4</v>
      </c>
      <c r="Q34" t="n">
        <v>596.63</v>
      </c>
      <c r="R34" t="n">
        <v>32.72</v>
      </c>
      <c r="S34" t="n">
        <v>26.8</v>
      </c>
      <c r="T34" t="n">
        <v>2998.39</v>
      </c>
      <c r="U34" t="n">
        <v>0.82</v>
      </c>
      <c r="V34" t="n">
        <v>0.96</v>
      </c>
      <c r="W34" t="n">
        <v>0.12</v>
      </c>
      <c r="X34" t="n">
        <v>0.18</v>
      </c>
      <c r="Y34" t="n">
        <v>1</v>
      </c>
      <c r="Z34" t="n">
        <v>10</v>
      </c>
      <c r="AA34" t="n">
        <v>101.0678988844687</v>
      </c>
      <c r="AB34" t="n">
        <v>138.2855580546843</v>
      </c>
      <c r="AC34" t="n">
        <v>125.0877784789821</v>
      </c>
      <c r="AD34" t="n">
        <v>101067.8988844687</v>
      </c>
      <c r="AE34" t="n">
        <v>138285.5580546843</v>
      </c>
      <c r="AF34" t="n">
        <v>2.000299618124862e-06</v>
      </c>
      <c r="AG34" t="n">
        <v>0.2345833333333333</v>
      </c>
      <c r="AH34" t="n">
        <v>125087.7784789821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8.887600000000001</v>
      </c>
      <c r="E35" t="n">
        <v>11.25</v>
      </c>
      <c r="F35" t="n">
        <v>8.02</v>
      </c>
      <c r="G35" t="n">
        <v>48.13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111.77</v>
      </c>
      <c r="Q35" t="n">
        <v>596.61</v>
      </c>
      <c r="R35" t="n">
        <v>32.39</v>
      </c>
      <c r="S35" t="n">
        <v>26.8</v>
      </c>
      <c r="T35" t="n">
        <v>2831.39</v>
      </c>
      <c r="U35" t="n">
        <v>0.83</v>
      </c>
      <c r="V35" t="n">
        <v>0.96</v>
      </c>
      <c r="W35" t="n">
        <v>0.13</v>
      </c>
      <c r="X35" t="n">
        <v>0.17</v>
      </c>
      <c r="Y35" t="n">
        <v>1</v>
      </c>
      <c r="Z35" t="n">
        <v>10</v>
      </c>
      <c r="AA35" t="n">
        <v>100.5857623840412</v>
      </c>
      <c r="AB35" t="n">
        <v>137.6258776244385</v>
      </c>
      <c r="AC35" t="n">
        <v>124.4910570231314</v>
      </c>
      <c r="AD35" t="n">
        <v>100585.7623840412</v>
      </c>
      <c r="AE35" t="n">
        <v>137625.8776244385</v>
      </c>
      <c r="AF35" t="n">
        <v>2.001493181501021e-06</v>
      </c>
      <c r="AG35" t="n">
        <v>0.234375</v>
      </c>
      <c r="AH35" t="n">
        <v>124491.0570231314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8.883800000000001</v>
      </c>
      <c r="E36" t="n">
        <v>11.26</v>
      </c>
      <c r="F36" t="n">
        <v>8.029999999999999</v>
      </c>
      <c r="G36" t="n">
        <v>48.16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111.19</v>
      </c>
      <c r="Q36" t="n">
        <v>596.64</v>
      </c>
      <c r="R36" t="n">
        <v>32.81</v>
      </c>
      <c r="S36" t="n">
        <v>26.8</v>
      </c>
      <c r="T36" t="n">
        <v>3043.13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100.310069235267</v>
      </c>
      <c r="AB36" t="n">
        <v>137.2486620955625</v>
      </c>
      <c r="AC36" t="n">
        <v>124.1498424149059</v>
      </c>
      <c r="AD36" t="n">
        <v>100310.069235267</v>
      </c>
      <c r="AE36" t="n">
        <v>137248.6620955625</v>
      </c>
      <c r="AF36" t="n">
        <v>2.000637419080379e-06</v>
      </c>
      <c r="AG36" t="n">
        <v>0.2345833333333333</v>
      </c>
      <c r="AH36" t="n">
        <v>124149.8424149059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8.873799999999999</v>
      </c>
      <c r="E37" t="n">
        <v>11.27</v>
      </c>
      <c r="F37" t="n">
        <v>8.039999999999999</v>
      </c>
      <c r="G37" t="n">
        <v>48.24</v>
      </c>
      <c r="H37" t="n">
        <v>0.67</v>
      </c>
      <c r="I37" t="n">
        <v>10</v>
      </c>
      <c r="J37" t="n">
        <v>258.38</v>
      </c>
      <c r="K37" t="n">
        <v>58.47</v>
      </c>
      <c r="L37" t="n">
        <v>9.75</v>
      </c>
      <c r="M37" t="n">
        <v>8</v>
      </c>
      <c r="N37" t="n">
        <v>65.16</v>
      </c>
      <c r="O37" t="n">
        <v>32100.97</v>
      </c>
      <c r="P37" t="n">
        <v>110.87</v>
      </c>
      <c r="Q37" t="n">
        <v>596.61</v>
      </c>
      <c r="R37" t="n">
        <v>33.14</v>
      </c>
      <c r="S37" t="n">
        <v>26.8</v>
      </c>
      <c r="T37" t="n">
        <v>3207.03</v>
      </c>
      <c r="U37" t="n">
        <v>0.8100000000000001</v>
      </c>
      <c r="V37" t="n">
        <v>0.95</v>
      </c>
      <c r="W37" t="n">
        <v>0.12</v>
      </c>
      <c r="X37" t="n">
        <v>0.19</v>
      </c>
      <c r="Y37" t="n">
        <v>1</v>
      </c>
      <c r="Z37" t="n">
        <v>10</v>
      </c>
      <c r="AA37" t="n">
        <v>100.2616324342224</v>
      </c>
      <c r="AB37" t="n">
        <v>137.1823887274925</v>
      </c>
      <c r="AC37" t="n">
        <v>124.0898940840692</v>
      </c>
      <c r="AD37" t="n">
        <v>100261.6324342224</v>
      </c>
      <c r="AE37" t="n">
        <v>137182.3887274925</v>
      </c>
      <c r="AF37" t="n">
        <v>1.998385412710266e-06</v>
      </c>
      <c r="AG37" t="n">
        <v>0.2347916666666666</v>
      </c>
      <c r="AH37" t="n">
        <v>124089.8940840692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8.9321</v>
      </c>
      <c r="E38" t="n">
        <v>11.2</v>
      </c>
      <c r="F38" t="n">
        <v>8.01</v>
      </c>
      <c r="G38" t="n">
        <v>53.42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110.14</v>
      </c>
      <c r="Q38" t="n">
        <v>596.62</v>
      </c>
      <c r="R38" t="n">
        <v>32.26</v>
      </c>
      <c r="S38" t="n">
        <v>26.8</v>
      </c>
      <c r="T38" t="n">
        <v>2774.56</v>
      </c>
      <c r="U38" t="n">
        <v>0.83</v>
      </c>
      <c r="V38" t="n">
        <v>0.96</v>
      </c>
      <c r="W38" t="n">
        <v>0.12</v>
      </c>
      <c r="X38" t="n">
        <v>0.16</v>
      </c>
      <c r="Y38" t="n">
        <v>1</v>
      </c>
      <c r="Z38" t="n">
        <v>10</v>
      </c>
      <c r="AA38" t="n">
        <v>99.06361993857055</v>
      </c>
      <c r="AB38" t="n">
        <v>135.5432151783613</v>
      </c>
      <c r="AC38" t="n">
        <v>122.6071609578721</v>
      </c>
      <c r="AD38" t="n">
        <v>99063.61993857055</v>
      </c>
      <c r="AE38" t="n">
        <v>135543.2151783613</v>
      </c>
      <c r="AF38" t="n">
        <v>2.011514609848021e-06</v>
      </c>
      <c r="AG38" t="n">
        <v>0.2333333333333333</v>
      </c>
      <c r="AH38" t="n">
        <v>122607.1609578721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8.926399999999999</v>
      </c>
      <c r="E39" t="n">
        <v>11.2</v>
      </c>
      <c r="F39" t="n">
        <v>8.02</v>
      </c>
      <c r="G39" t="n">
        <v>53.47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110.26</v>
      </c>
      <c r="Q39" t="n">
        <v>596.61</v>
      </c>
      <c r="R39" t="n">
        <v>32.53</v>
      </c>
      <c r="S39" t="n">
        <v>26.8</v>
      </c>
      <c r="T39" t="n">
        <v>2909.65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99.23498121249011</v>
      </c>
      <c r="AB39" t="n">
        <v>135.7776792332637</v>
      </c>
      <c r="AC39" t="n">
        <v>122.8192480924471</v>
      </c>
      <c r="AD39" t="n">
        <v>99234.98121249011</v>
      </c>
      <c r="AE39" t="n">
        <v>135777.6792332637</v>
      </c>
      <c r="AF39" t="n">
        <v>2.010230966217057e-06</v>
      </c>
      <c r="AG39" t="n">
        <v>0.2333333333333333</v>
      </c>
      <c r="AH39" t="n">
        <v>122819.2480924471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8.933199999999999</v>
      </c>
      <c r="E40" t="n">
        <v>11.19</v>
      </c>
      <c r="F40" t="n">
        <v>8.01</v>
      </c>
      <c r="G40" t="n">
        <v>53.41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109.38</v>
      </c>
      <c r="Q40" t="n">
        <v>596.61</v>
      </c>
      <c r="R40" t="n">
        <v>32.2</v>
      </c>
      <c r="S40" t="n">
        <v>26.8</v>
      </c>
      <c r="T40" t="n">
        <v>2745.44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98.58786966713339</v>
      </c>
      <c r="AB40" t="n">
        <v>134.8922726683607</v>
      </c>
      <c r="AC40" t="n">
        <v>122.0183434874221</v>
      </c>
      <c r="AD40" t="n">
        <v>98587.86966713339</v>
      </c>
      <c r="AE40" t="n">
        <v>134892.2726683607</v>
      </c>
      <c r="AF40" t="n">
        <v>2.011762330548733e-06</v>
      </c>
      <c r="AG40" t="n">
        <v>0.233125</v>
      </c>
      <c r="AH40" t="n">
        <v>122018.3434874221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8.9253</v>
      </c>
      <c r="E41" t="n">
        <v>11.2</v>
      </c>
      <c r="F41" t="n">
        <v>8.02</v>
      </c>
      <c r="G41" t="n">
        <v>53.48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108.71</v>
      </c>
      <c r="Q41" t="n">
        <v>596.62</v>
      </c>
      <c r="R41" t="n">
        <v>32.54</v>
      </c>
      <c r="S41" t="n">
        <v>26.8</v>
      </c>
      <c r="T41" t="n">
        <v>2914.7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98.30181607437569</v>
      </c>
      <c r="AB41" t="n">
        <v>134.5008815229559</v>
      </c>
      <c r="AC41" t="n">
        <v>121.6643061636137</v>
      </c>
      <c r="AD41" t="n">
        <v>98301.81607437569</v>
      </c>
      <c r="AE41" t="n">
        <v>134500.8815229559</v>
      </c>
      <c r="AF41" t="n">
        <v>2.009983245516344e-06</v>
      </c>
      <c r="AG41" t="n">
        <v>0.2333333333333333</v>
      </c>
      <c r="AH41" t="n">
        <v>121664.3061636137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8.994199999999999</v>
      </c>
      <c r="E42" t="n">
        <v>11.12</v>
      </c>
      <c r="F42" t="n">
        <v>7.98</v>
      </c>
      <c r="G42" t="n">
        <v>59.88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107.01</v>
      </c>
      <c r="Q42" t="n">
        <v>596.61</v>
      </c>
      <c r="R42" t="n">
        <v>31.33</v>
      </c>
      <c r="S42" t="n">
        <v>26.8</v>
      </c>
      <c r="T42" t="n">
        <v>2312.72</v>
      </c>
      <c r="U42" t="n">
        <v>0.86</v>
      </c>
      <c r="V42" t="n">
        <v>0.96</v>
      </c>
      <c r="W42" t="n">
        <v>0.12</v>
      </c>
      <c r="X42" t="n">
        <v>0.13</v>
      </c>
      <c r="Y42" t="n">
        <v>1</v>
      </c>
      <c r="Z42" t="n">
        <v>10</v>
      </c>
      <c r="AA42" t="n">
        <v>96.38779902210625</v>
      </c>
      <c r="AB42" t="n">
        <v>131.8820389515693</v>
      </c>
      <c r="AC42" t="n">
        <v>119.2954022516708</v>
      </c>
      <c r="AD42" t="n">
        <v>96387.79902210625</v>
      </c>
      <c r="AE42" t="n">
        <v>131882.0389515693</v>
      </c>
      <c r="AF42" t="n">
        <v>2.025499569406418e-06</v>
      </c>
      <c r="AG42" t="n">
        <v>0.2316666666666667</v>
      </c>
      <c r="AH42" t="n">
        <v>119295.4022516708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9.014900000000001</v>
      </c>
      <c r="E43" t="n">
        <v>11.09</v>
      </c>
      <c r="F43" t="n">
        <v>7.96</v>
      </c>
      <c r="G43" t="n">
        <v>59.69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106.64</v>
      </c>
      <c r="Q43" t="n">
        <v>596.61</v>
      </c>
      <c r="R43" t="n">
        <v>30.45</v>
      </c>
      <c r="S43" t="n">
        <v>26.8</v>
      </c>
      <c r="T43" t="n">
        <v>1871.66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95.873925442927</v>
      </c>
      <c r="AB43" t="n">
        <v>131.1789344500343</v>
      </c>
      <c r="AC43" t="n">
        <v>118.6594010569488</v>
      </c>
      <c r="AD43" t="n">
        <v>95873.92544292701</v>
      </c>
      <c r="AE43" t="n">
        <v>131178.9344500343</v>
      </c>
      <c r="AF43" t="n">
        <v>2.030161222592551e-06</v>
      </c>
      <c r="AG43" t="n">
        <v>0.2310416666666667</v>
      </c>
      <c r="AH43" t="n">
        <v>118659.4010569488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8.978199999999999</v>
      </c>
      <c r="E44" t="n">
        <v>11.14</v>
      </c>
      <c r="F44" t="n">
        <v>8</v>
      </c>
      <c r="G44" t="n">
        <v>60.02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107.04</v>
      </c>
      <c r="Q44" t="n">
        <v>596.61</v>
      </c>
      <c r="R44" t="n">
        <v>32.03</v>
      </c>
      <c r="S44" t="n">
        <v>26.8</v>
      </c>
      <c r="T44" t="n">
        <v>2662.7</v>
      </c>
      <c r="U44" t="n">
        <v>0.84</v>
      </c>
      <c r="V44" t="n">
        <v>0.96</v>
      </c>
      <c r="W44" t="n">
        <v>0.12</v>
      </c>
      <c r="X44" t="n">
        <v>0.15</v>
      </c>
      <c r="Y44" t="n">
        <v>1</v>
      </c>
      <c r="Z44" t="n">
        <v>10</v>
      </c>
      <c r="AA44" t="n">
        <v>96.64769961150448</v>
      </c>
      <c r="AB44" t="n">
        <v>132.2376464039886</v>
      </c>
      <c r="AC44" t="n">
        <v>119.6170710279295</v>
      </c>
      <c r="AD44" t="n">
        <v>96647.69961150447</v>
      </c>
      <c r="AE44" t="n">
        <v>132237.6464039886</v>
      </c>
      <c r="AF44" t="n">
        <v>2.021896359214239e-06</v>
      </c>
      <c r="AG44" t="n">
        <v>0.2320833333333333</v>
      </c>
      <c r="AH44" t="n">
        <v>119617.0710279295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8.976699999999999</v>
      </c>
      <c r="E45" t="n">
        <v>11.14</v>
      </c>
      <c r="F45" t="n">
        <v>8.01</v>
      </c>
      <c r="G45" t="n">
        <v>60.04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106.59</v>
      </c>
      <c r="Q45" t="n">
        <v>596.67</v>
      </c>
      <c r="R45" t="n">
        <v>32.05</v>
      </c>
      <c r="S45" t="n">
        <v>26.8</v>
      </c>
      <c r="T45" t="n">
        <v>2671.99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96.427030364183</v>
      </c>
      <c r="AB45" t="n">
        <v>131.9357170045634</v>
      </c>
      <c r="AC45" t="n">
        <v>119.3439573466248</v>
      </c>
      <c r="AD45" t="n">
        <v>96427.030364183</v>
      </c>
      <c r="AE45" t="n">
        <v>131935.7170045634</v>
      </c>
      <c r="AF45" t="n">
        <v>2.021558558258722e-06</v>
      </c>
      <c r="AG45" t="n">
        <v>0.2320833333333333</v>
      </c>
      <c r="AH45" t="n">
        <v>119343.9573466248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8.9841</v>
      </c>
      <c r="E46" t="n">
        <v>11.13</v>
      </c>
      <c r="F46" t="n">
        <v>8</v>
      </c>
      <c r="G46" t="n">
        <v>59.97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105.44</v>
      </c>
      <c r="Q46" t="n">
        <v>596.61</v>
      </c>
      <c r="R46" t="n">
        <v>31.79</v>
      </c>
      <c r="S46" t="n">
        <v>26.8</v>
      </c>
      <c r="T46" t="n">
        <v>2544.91</v>
      </c>
      <c r="U46" t="n">
        <v>0.84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95.61588949418876</v>
      </c>
      <c r="AB46" t="n">
        <v>130.8258782812282</v>
      </c>
      <c r="AC46" t="n">
        <v>118.3400400733759</v>
      </c>
      <c r="AD46" t="n">
        <v>95615.88949418877</v>
      </c>
      <c r="AE46" t="n">
        <v>130825.8782812282</v>
      </c>
      <c r="AF46" t="n">
        <v>2.023225042972605e-06</v>
      </c>
      <c r="AG46" t="n">
        <v>0.231875</v>
      </c>
      <c r="AH46" t="n">
        <v>118340.0400733759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8.981400000000001</v>
      </c>
      <c r="E47" t="n">
        <v>11.13</v>
      </c>
      <c r="F47" t="n">
        <v>8</v>
      </c>
      <c r="G47" t="n">
        <v>60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104.72</v>
      </c>
      <c r="Q47" t="n">
        <v>596.61</v>
      </c>
      <c r="R47" t="n">
        <v>31.88</v>
      </c>
      <c r="S47" t="n">
        <v>26.8</v>
      </c>
      <c r="T47" t="n">
        <v>2588.09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95.20758430889686</v>
      </c>
      <c r="AB47" t="n">
        <v>130.2672171135586</v>
      </c>
      <c r="AC47" t="n">
        <v>117.8346967434627</v>
      </c>
      <c r="AD47" t="n">
        <v>95207.58430889685</v>
      </c>
      <c r="AE47" t="n">
        <v>130267.2171135586</v>
      </c>
      <c r="AF47" t="n">
        <v>2.022617001252675e-06</v>
      </c>
      <c r="AG47" t="n">
        <v>0.231875</v>
      </c>
      <c r="AH47" t="n">
        <v>117834.6967434627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9.0402</v>
      </c>
      <c r="E48" t="n">
        <v>11.06</v>
      </c>
      <c r="F48" t="n">
        <v>7.97</v>
      </c>
      <c r="G48" t="n">
        <v>68.34999999999999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103.91</v>
      </c>
      <c r="Q48" t="n">
        <v>596.61</v>
      </c>
      <c r="R48" t="n">
        <v>31.07</v>
      </c>
      <c r="S48" t="n">
        <v>26.8</v>
      </c>
      <c r="T48" t="n">
        <v>2187.36</v>
      </c>
      <c r="U48" t="n">
        <v>0.86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94.00305648356687</v>
      </c>
      <c r="AB48" t="n">
        <v>128.6191290029257</v>
      </c>
      <c r="AC48" t="n">
        <v>116.3438998490019</v>
      </c>
      <c r="AD48" t="n">
        <v>94003.05648356686</v>
      </c>
      <c r="AE48" t="n">
        <v>128619.1290029257</v>
      </c>
      <c r="AF48" t="n">
        <v>2.035858798708935e-06</v>
      </c>
      <c r="AG48" t="n">
        <v>0.2304166666666667</v>
      </c>
      <c r="AH48" t="n">
        <v>116343.8998490019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9.0441</v>
      </c>
      <c r="E49" t="n">
        <v>11.06</v>
      </c>
      <c r="F49" t="n">
        <v>7.97</v>
      </c>
      <c r="G49" t="n">
        <v>68.31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103.87</v>
      </c>
      <c r="Q49" t="n">
        <v>596.61</v>
      </c>
      <c r="R49" t="n">
        <v>30.86</v>
      </c>
      <c r="S49" t="n">
        <v>26.8</v>
      </c>
      <c r="T49" t="n">
        <v>2083.83</v>
      </c>
      <c r="U49" t="n">
        <v>0.87</v>
      </c>
      <c r="V49" t="n">
        <v>0.96</v>
      </c>
      <c r="W49" t="n">
        <v>0.12</v>
      </c>
      <c r="X49" t="n">
        <v>0.12</v>
      </c>
      <c r="Y49" t="n">
        <v>1</v>
      </c>
      <c r="Z49" t="n">
        <v>10</v>
      </c>
      <c r="AA49" t="n">
        <v>93.93958393360668</v>
      </c>
      <c r="AB49" t="n">
        <v>128.532283059859</v>
      </c>
      <c r="AC49" t="n">
        <v>116.2653423608523</v>
      </c>
      <c r="AD49" t="n">
        <v>93939.58393360669</v>
      </c>
      <c r="AE49" t="n">
        <v>128532.283059859</v>
      </c>
      <c r="AF49" t="n">
        <v>2.036737081193279e-06</v>
      </c>
      <c r="AG49" t="n">
        <v>0.2304166666666667</v>
      </c>
      <c r="AH49" t="n">
        <v>116265.3423608523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9.0593</v>
      </c>
      <c r="E50" t="n">
        <v>11.04</v>
      </c>
      <c r="F50" t="n">
        <v>7.95</v>
      </c>
      <c r="G50" t="n">
        <v>68.15000000000001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102.65</v>
      </c>
      <c r="Q50" t="n">
        <v>596.65</v>
      </c>
      <c r="R50" t="n">
        <v>30.3</v>
      </c>
      <c r="S50" t="n">
        <v>26.8</v>
      </c>
      <c r="T50" t="n">
        <v>1803.13</v>
      </c>
      <c r="U50" t="n">
        <v>0.88</v>
      </c>
      <c r="V50" t="n">
        <v>0.97</v>
      </c>
      <c r="W50" t="n">
        <v>0.12</v>
      </c>
      <c r="X50" t="n">
        <v>0.1</v>
      </c>
      <c r="Y50" t="n">
        <v>1</v>
      </c>
      <c r="Z50" t="n">
        <v>10</v>
      </c>
      <c r="AA50" t="n">
        <v>92.97953416521563</v>
      </c>
      <c r="AB50" t="n">
        <v>127.2187006123405</v>
      </c>
      <c r="AC50" t="n">
        <v>115.0771263785</v>
      </c>
      <c r="AD50" t="n">
        <v>92979.53416521562</v>
      </c>
      <c r="AE50" t="n">
        <v>127218.7006123405</v>
      </c>
      <c r="AF50" t="n">
        <v>2.04016013087585e-06</v>
      </c>
      <c r="AG50" t="n">
        <v>0.23</v>
      </c>
      <c r="AH50" t="n">
        <v>115077.1263785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9.037699999999999</v>
      </c>
      <c r="E51" t="n">
        <v>11.06</v>
      </c>
      <c r="F51" t="n">
        <v>7.98</v>
      </c>
      <c r="G51" t="n">
        <v>68.38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102.35</v>
      </c>
      <c r="Q51" t="n">
        <v>596.61</v>
      </c>
      <c r="R51" t="n">
        <v>31.19</v>
      </c>
      <c r="S51" t="n">
        <v>26.8</v>
      </c>
      <c r="T51" t="n">
        <v>2249.89</v>
      </c>
      <c r="U51" t="n">
        <v>0.86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93.12517450521896</v>
      </c>
      <c r="AB51" t="n">
        <v>127.4179721507312</v>
      </c>
      <c r="AC51" t="n">
        <v>115.2573797209462</v>
      </c>
      <c r="AD51" t="n">
        <v>93125.17450521897</v>
      </c>
      <c r="AE51" t="n">
        <v>127417.9721507312</v>
      </c>
      <c r="AF51" t="n">
        <v>2.035295797116407e-06</v>
      </c>
      <c r="AG51" t="n">
        <v>0.2304166666666667</v>
      </c>
      <c r="AH51" t="n">
        <v>115257.3797209462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9.0298</v>
      </c>
      <c r="E52" t="n">
        <v>11.07</v>
      </c>
      <c r="F52" t="n">
        <v>7.99</v>
      </c>
      <c r="G52" t="n">
        <v>68.45999999999999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101.92</v>
      </c>
      <c r="Q52" t="n">
        <v>596.61</v>
      </c>
      <c r="R52" t="n">
        <v>31.42</v>
      </c>
      <c r="S52" t="n">
        <v>26.8</v>
      </c>
      <c r="T52" t="n">
        <v>2360.89</v>
      </c>
      <c r="U52" t="n">
        <v>0.85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92.98231270802017</v>
      </c>
      <c r="AB52" t="n">
        <v>127.2225023371863</v>
      </c>
      <c r="AC52" t="n">
        <v>115.0805652720623</v>
      </c>
      <c r="AD52" t="n">
        <v>92982.31270802018</v>
      </c>
      <c r="AE52" t="n">
        <v>127222.5023371863</v>
      </c>
      <c r="AF52" t="n">
        <v>2.033516712084018e-06</v>
      </c>
      <c r="AG52" t="n">
        <v>0.230625</v>
      </c>
      <c r="AH52" t="n">
        <v>115080.5652720623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9.037100000000001</v>
      </c>
      <c r="E53" t="n">
        <v>11.07</v>
      </c>
      <c r="F53" t="n">
        <v>7.98</v>
      </c>
      <c r="G53" t="n">
        <v>68.38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4</v>
      </c>
      <c r="N53" t="n">
        <v>68.59999999999999</v>
      </c>
      <c r="O53" t="n">
        <v>33019.37</v>
      </c>
      <c r="P53" t="n">
        <v>100.87</v>
      </c>
      <c r="Q53" t="n">
        <v>596.64</v>
      </c>
      <c r="R53" t="n">
        <v>31.12</v>
      </c>
      <c r="S53" t="n">
        <v>26.8</v>
      </c>
      <c r="T53" t="n">
        <v>2214.68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92.24085430142043</v>
      </c>
      <c r="AB53" t="n">
        <v>126.2080062344407</v>
      </c>
      <c r="AC53" t="n">
        <v>114.1628912535082</v>
      </c>
      <c r="AD53" t="n">
        <v>92240.85430142043</v>
      </c>
      <c r="AE53" t="n">
        <v>126208.0062344407</v>
      </c>
      <c r="AF53" t="n">
        <v>2.0351606767342e-06</v>
      </c>
      <c r="AG53" t="n">
        <v>0.230625</v>
      </c>
      <c r="AH53" t="n">
        <v>114162.8912535082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9.034800000000001</v>
      </c>
      <c r="E54" t="n">
        <v>11.07</v>
      </c>
      <c r="F54" t="n">
        <v>7.98</v>
      </c>
      <c r="G54" t="n">
        <v>68.41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4</v>
      </c>
      <c r="N54" t="n">
        <v>68.81999999999999</v>
      </c>
      <c r="O54" t="n">
        <v>33077.47</v>
      </c>
      <c r="P54" t="n">
        <v>99.98</v>
      </c>
      <c r="Q54" t="n">
        <v>596.61</v>
      </c>
      <c r="R54" t="n">
        <v>31.22</v>
      </c>
      <c r="S54" t="n">
        <v>26.8</v>
      </c>
      <c r="T54" t="n">
        <v>2264.7</v>
      </c>
      <c r="U54" t="n">
        <v>0.86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91.72759123850906</v>
      </c>
      <c r="AB54" t="n">
        <v>125.5057370681975</v>
      </c>
      <c r="AC54" t="n">
        <v>113.5276456708501</v>
      </c>
      <c r="AD54" t="n">
        <v>91727.59123850906</v>
      </c>
      <c r="AE54" t="n">
        <v>125505.7370681975</v>
      </c>
      <c r="AF54" t="n">
        <v>2.034642715269075e-06</v>
      </c>
      <c r="AG54" t="n">
        <v>0.230625</v>
      </c>
      <c r="AH54" t="n">
        <v>113527.6456708501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9.101699999999999</v>
      </c>
      <c r="E55" t="n">
        <v>10.99</v>
      </c>
      <c r="F55" t="n">
        <v>7.95</v>
      </c>
      <c r="G55" t="n">
        <v>79.47</v>
      </c>
      <c r="H55" t="n">
        <v>0.95</v>
      </c>
      <c r="I55" t="n">
        <v>6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98.55</v>
      </c>
      <c r="Q55" t="n">
        <v>596.63</v>
      </c>
      <c r="R55" t="n">
        <v>30.08</v>
      </c>
      <c r="S55" t="n">
        <v>26.8</v>
      </c>
      <c r="T55" t="n">
        <v>1699.19</v>
      </c>
      <c r="U55" t="n">
        <v>0.89</v>
      </c>
      <c r="V55" t="n">
        <v>0.97</v>
      </c>
      <c r="W55" t="n">
        <v>0.12</v>
      </c>
      <c r="X55" t="n">
        <v>0.09</v>
      </c>
      <c r="Y55" t="n">
        <v>1</v>
      </c>
      <c r="Z55" t="n">
        <v>10</v>
      </c>
      <c r="AA55" t="n">
        <v>90.10271293749955</v>
      </c>
      <c r="AB55" t="n">
        <v>123.282506892186</v>
      </c>
      <c r="AC55" t="n">
        <v>111.5165974625133</v>
      </c>
      <c r="AD55" t="n">
        <v>90102.71293749954</v>
      </c>
      <c r="AE55" t="n">
        <v>123282.506892186</v>
      </c>
      <c r="AF55" t="n">
        <v>2.049708637885126e-06</v>
      </c>
      <c r="AG55" t="n">
        <v>0.2289583333333333</v>
      </c>
      <c r="AH55" t="n">
        <v>111516.5974625133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9.109500000000001</v>
      </c>
      <c r="E56" t="n">
        <v>10.98</v>
      </c>
      <c r="F56" t="n">
        <v>7.94</v>
      </c>
      <c r="G56" t="n">
        <v>79.37</v>
      </c>
      <c r="H56" t="n">
        <v>0.97</v>
      </c>
      <c r="I56" t="n">
        <v>6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98.48</v>
      </c>
      <c r="Q56" t="n">
        <v>596.61</v>
      </c>
      <c r="R56" t="n">
        <v>29.73</v>
      </c>
      <c r="S56" t="n">
        <v>26.8</v>
      </c>
      <c r="T56" t="n">
        <v>1523.79</v>
      </c>
      <c r="U56" t="n">
        <v>0.9</v>
      </c>
      <c r="V56" t="n">
        <v>0.97</v>
      </c>
      <c r="W56" t="n">
        <v>0.12</v>
      </c>
      <c r="X56" t="n">
        <v>0.08</v>
      </c>
      <c r="Y56" t="n">
        <v>1</v>
      </c>
      <c r="Z56" t="n">
        <v>10</v>
      </c>
      <c r="AA56" t="n">
        <v>89.94919615526116</v>
      </c>
      <c r="AB56" t="n">
        <v>123.0724584580451</v>
      </c>
      <c r="AC56" t="n">
        <v>111.3265957561219</v>
      </c>
      <c r="AD56" t="n">
        <v>89949.19615526116</v>
      </c>
      <c r="AE56" t="n">
        <v>123072.4584580451</v>
      </c>
      <c r="AF56" t="n">
        <v>2.051465202853813e-06</v>
      </c>
      <c r="AG56" t="n">
        <v>0.22875</v>
      </c>
      <c r="AH56" t="n">
        <v>111326.5957561219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9.1075</v>
      </c>
      <c r="E57" t="n">
        <v>10.98</v>
      </c>
      <c r="F57" t="n">
        <v>7.94</v>
      </c>
      <c r="G57" t="n">
        <v>79.40000000000001</v>
      </c>
      <c r="H57" t="n">
        <v>0.98</v>
      </c>
      <c r="I57" t="n">
        <v>6</v>
      </c>
      <c r="J57" t="n">
        <v>267.71</v>
      </c>
      <c r="K57" t="n">
        <v>58.47</v>
      </c>
      <c r="L57" t="n">
        <v>14.75</v>
      </c>
      <c r="M57" t="n">
        <v>0</v>
      </c>
      <c r="N57" t="n">
        <v>69.48999999999999</v>
      </c>
      <c r="O57" t="n">
        <v>33252.27</v>
      </c>
      <c r="P57" t="n">
        <v>98.63</v>
      </c>
      <c r="Q57" t="n">
        <v>596.61</v>
      </c>
      <c r="R57" t="n">
        <v>29.74</v>
      </c>
      <c r="S57" t="n">
        <v>26.8</v>
      </c>
      <c r="T57" t="n">
        <v>1529.11</v>
      </c>
      <c r="U57" t="n">
        <v>0.9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90.05800276386142</v>
      </c>
      <c r="AB57" t="n">
        <v>123.2213324601408</v>
      </c>
      <c r="AC57" t="n">
        <v>111.4612614324035</v>
      </c>
      <c r="AD57" t="n">
        <v>90058.00276386143</v>
      </c>
      <c r="AE57" t="n">
        <v>123221.3324601408</v>
      </c>
      <c r="AF57" t="n">
        <v>2.051014801579791e-06</v>
      </c>
      <c r="AG57" t="n">
        <v>0.22875</v>
      </c>
      <c r="AH57" t="n">
        <v>111461.2614324036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8.997999999999999</v>
      </c>
      <c r="E2" t="n">
        <v>11.11</v>
      </c>
      <c r="F2" t="n">
        <v>8.630000000000001</v>
      </c>
      <c r="G2" t="n">
        <v>12.63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39</v>
      </c>
      <c r="N2" t="n">
        <v>8.25</v>
      </c>
      <c r="O2" t="n">
        <v>9054.6</v>
      </c>
      <c r="P2" t="n">
        <v>55.47</v>
      </c>
      <c r="Q2" t="n">
        <v>596.66</v>
      </c>
      <c r="R2" t="n">
        <v>51.31</v>
      </c>
      <c r="S2" t="n">
        <v>26.8</v>
      </c>
      <c r="T2" t="n">
        <v>12138.18</v>
      </c>
      <c r="U2" t="n">
        <v>0.52</v>
      </c>
      <c r="V2" t="n">
        <v>0.89</v>
      </c>
      <c r="W2" t="n">
        <v>0.17</v>
      </c>
      <c r="X2" t="n">
        <v>0.78</v>
      </c>
      <c r="Y2" t="n">
        <v>1</v>
      </c>
      <c r="Z2" t="n">
        <v>10</v>
      </c>
      <c r="AA2" t="n">
        <v>53.67381243854577</v>
      </c>
      <c r="AB2" t="n">
        <v>73.43887809987798</v>
      </c>
      <c r="AC2" t="n">
        <v>66.42997464615489</v>
      </c>
      <c r="AD2" t="n">
        <v>53673.81243854577</v>
      </c>
      <c r="AE2" t="n">
        <v>73438.87809987798</v>
      </c>
      <c r="AF2" t="n">
        <v>2.467967466402794e-06</v>
      </c>
      <c r="AG2" t="n">
        <v>0.2314583333333333</v>
      </c>
      <c r="AH2" t="n">
        <v>66429.97464615489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9.210000000000001</v>
      </c>
      <c r="E3" t="n">
        <v>10.86</v>
      </c>
      <c r="F3" t="n">
        <v>8.52</v>
      </c>
      <c r="G3" t="n">
        <v>15.97</v>
      </c>
      <c r="H3" t="n">
        <v>0.3</v>
      </c>
      <c r="I3" t="n">
        <v>32</v>
      </c>
      <c r="J3" t="n">
        <v>71.81</v>
      </c>
      <c r="K3" t="n">
        <v>32.27</v>
      </c>
      <c r="L3" t="n">
        <v>1.25</v>
      </c>
      <c r="M3" t="n">
        <v>30</v>
      </c>
      <c r="N3" t="n">
        <v>8.289999999999999</v>
      </c>
      <c r="O3" t="n">
        <v>9090.98</v>
      </c>
      <c r="P3" t="n">
        <v>52.7</v>
      </c>
      <c r="Q3" t="n">
        <v>596.63</v>
      </c>
      <c r="R3" t="n">
        <v>48.17</v>
      </c>
      <c r="S3" t="n">
        <v>26.8</v>
      </c>
      <c r="T3" t="n">
        <v>10611.37</v>
      </c>
      <c r="U3" t="n">
        <v>0.5600000000000001</v>
      </c>
      <c r="V3" t="n">
        <v>0.9</v>
      </c>
      <c r="W3" t="n">
        <v>0.16</v>
      </c>
      <c r="X3" t="n">
        <v>0.66</v>
      </c>
      <c r="Y3" t="n">
        <v>1</v>
      </c>
      <c r="Z3" t="n">
        <v>10</v>
      </c>
      <c r="AA3" t="n">
        <v>50.62002057262137</v>
      </c>
      <c r="AB3" t="n">
        <v>69.26054534513351</v>
      </c>
      <c r="AC3" t="n">
        <v>62.65041610519504</v>
      </c>
      <c r="AD3" t="n">
        <v>50620.02057262137</v>
      </c>
      <c r="AE3" t="n">
        <v>69260.54534513351</v>
      </c>
      <c r="AF3" t="n">
        <v>2.5261147327817e-06</v>
      </c>
      <c r="AG3" t="n">
        <v>0.22625</v>
      </c>
      <c r="AH3" t="n">
        <v>62650.41610519504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9.4528</v>
      </c>
      <c r="E4" t="n">
        <v>10.58</v>
      </c>
      <c r="F4" t="n">
        <v>8.35</v>
      </c>
      <c r="G4" t="n">
        <v>20.03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22</v>
      </c>
      <c r="N4" t="n">
        <v>8.34</v>
      </c>
      <c r="O4" t="n">
        <v>9127.379999999999</v>
      </c>
      <c r="P4" t="n">
        <v>49.34</v>
      </c>
      <c r="Q4" t="n">
        <v>596.61</v>
      </c>
      <c r="R4" t="n">
        <v>42.59</v>
      </c>
      <c r="S4" t="n">
        <v>26.8</v>
      </c>
      <c r="T4" t="n">
        <v>7858.67</v>
      </c>
      <c r="U4" t="n">
        <v>0.63</v>
      </c>
      <c r="V4" t="n">
        <v>0.92</v>
      </c>
      <c r="W4" t="n">
        <v>0.15</v>
      </c>
      <c r="X4" t="n">
        <v>0.49</v>
      </c>
      <c r="Y4" t="n">
        <v>1</v>
      </c>
      <c r="Z4" t="n">
        <v>10</v>
      </c>
      <c r="AA4" t="n">
        <v>47.09665639536107</v>
      </c>
      <c r="AB4" t="n">
        <v>64.43972303795128</v>
      </c>
      <c r="AC4" t="n">
        <v>58.28968631294215</v>
      </c>
      <c r="AD4" t="n">
        <v>47096.65639536107</v>
      </c>
      <c r="AE4" t="n">
        <v>64439.72303795128</v>
      </c>
      <c r="AF4" t="n">
        <v>2.59270980955905e-06</v>
      </c>
      <c r="AG4" t="n">
        <v>0.2204166666666667</v>
      </c>
      <c r="AH4" t="n">
        <v>58289.68631294215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9.5387</v>
      </c>
      <c r="E5" t="n">
        <v>10.48</v>
      </c>
      <c r="F5" t="n">
        <v>8.300000000000001</v>
      </c>
      <c r="G5" t="n">
        <v>22.63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7</v>
      </c>
      <c r="N5" t="n">
        <v>8.380000000000001</v>
      </c>
      <c r="O5" t="n">
        <v>9163.799999999999</v>
      </c>
      <c r="P5" t="n">
        <v>47.7</v>
      </c>
      <c r="Q5" t="n">
        <v>596.61</v>
      </c>
      <c r="R5" t="n">
        <v>40.7</v>
      </c>
      <c r="S5" t="n">
        <v>26.8</v>
      </c>
      <c r="T5" t="n">
        <v>6927.56</v>
      </c>
      <c r="U5" t="n">
        <v>0.66</v>
      </c>
      <c r="V5" t="n">
        <v>0.92</v>
      </c>
      <c r="W5" t="n">
        <v>0.16</v>
      </c>
      <c r="X5" t="n">
        <v>0.44</v>
      </c>
      <c r="Y5" t="n">
        <v>1</v>
      </c>
      <c r="Z5" t="n">
        <v>10</v>
      </c>
      <c r="AA5" t="n">
        <v>45.65484662607527</v>
      </c>
      <c r="AB5" t="n">
        <v>62.46697530345764</v>
      </c>
      <c r="AC5" t="n">
        <v>56.50521485345913</v>
      </c>
      <c r="AD5" t="n">
        <v>45654.84662607527</v>
      </c>
      <c r="AE5" t="n">
        <v>62466.97530345764</v>
      </c>
      <c r="AF5" t="n">
        <v>2.616270423624842e-06</v>
      </c>
      <c r="AG5" t="n">
        <v>0.2183333333333334</v>
      </c>
      <c r="AH5" t="n">
        <v>56505.21485345913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9.5707</v>
      </c>
      <c r="E6" t="n">
        <v>10.45</v>
      </c>
      <c r="F6" t="n">
        <v>8.279999999999999</v>
      </c>
      <c r="G6" t="n">
        <v>23.65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47.53</v>
      </c>
      <c r="Q6" t="n">
        <v>596.6799999999999</v>
      </c>
      <c r="R6" t="n">
        <v>39.71</v>
      </c>
      <c r="S6" t="n">
        <v>26.8</v>
      </c>
      <c r="T6" t="n">
        <v>6435.82</v>
      </c>
      <c r="U6" t="n">
        <v>0.67</v>
      </c>
      <c r="V6" t="n">
        <v>0.93</v>
      </c>
      <c r="W6" t="n">
        <v>0.17</v>
      </c>
      <c r="X6" t="n">
        <v>0.42</v>
      </c>
      <c r="Y6" t="n">
        <v>1</v>
      </c>
      <c r="Z6" t="n">
        <v>10</v>
      </c>
      <c r="AA6" t="n">
        <v>45.37295961276997</v>
      </c>
      <c r="AB6" t="n">
        <v>62.08128505587621</v>
      </c>
      <c r="AC6" t="n">
        <v>56.15633434178708</v>
      </c>
      <c r="AD6" t="n">
        <v>45372.95961276997</v>
      </c>
      <c r="AE6" t="n">
        <v>62081.28505587621</v>
      </c>
      <c r="AF6" t="n">
        <v>2.625047369493357e-06</v>
      </c>
      <c r="AG6" t="n">
        <v>0.2177083333333333</v>
      </c>
      <c r="AH6" t="n">
        <v>56156.33434178708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9.2065</v>
      </c>
      <c r="E2" t="n">
        <v>10.86</v>
      </c>
      <c r="F2" t="n">
        <v>8.710000000000001</v>
      </c>
      <c r="G2" t="n">
        <v>12.74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34.12</v>
      </c>
      <c r="Q2" t="n">
        <v>596.73</v>
      </c>
      <c r="R2" t="n">
        <v>52.14</v>
      </c>
      <c r="S2" t="n">
        <v>26.8</v>
      </c>
      <c r="T2" t="n">
        <v>12555.23</v>
      </c>
      <c r="U2" t="n">
        <v>0.51</v>
      </c>
      <c r="V2" t="n">
        <v>0.88</v>
      </c>
      <c r="W2" t="n">
        <v>0.23</v>
      </c>
      <c r="X2" t="n">
        <v>0.85</v>
      </c>
      <c r="Y2" t="n">
        <v>1</v>
      </c>
      <c r="Z2" t="n">
        <v>10</v>
      </c>
      <c r="AA2" t="n">
        <v>35.74964599598505</v>
      </c>
      <c r="AB2" t="n">
        <v>48.91424281463761</v>
      </c>
      <c r="AC2" t="n">
        <v>44.24593613206807</v>
      </c>
      <c r="AD2" t="n">
        <v>35749.64599598505</v>
      </c>
      <c r="AE2" t="n">
        <v>48914.24281463761</v>
      </c>
      <c r="AF2" t="n">
        <v>2.710261354150427e-06</v>
      </c>
      <c r="AG2" t="n">
        <v>0.22625</v>
      </c>
      <c r="AH2" t="n">
        <v>44245.93613206807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7.242</v>
      </c>
      <c r="E2" t="n">
        <v>13.81</v>
      </c>
      <c r="F2" t="n">
        <v>9.380000000000001</v>
      </c>
      <c r="G2" t="n">
        <v>7.41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103.69</v>
      </c>
      <c r="Q2" t="n">
        <v>596.6799999999999</v>
      </c>
      <c r="R2" t="n">
        <v>75.09999999999999</v>
      </c>
      <c r="S2" t="n">
        <v>26.8</v>
      </c>
      <c r="T2" t="n">
        <v>23859.65</v>
      </c>
      <c r="U2" t="n">
        <v>0.36</v>
      </c>
      <c r="V2" t="n">
        <v>0.82</v>
      </c>
      <c r="W2" t="n">
        <v>0.23</v>
      </c>
      <c r="X2" t="n">
        <v>1.53</v>
      </c>
      <c r="Y2" t="n">
        <v>1</v>
      </c>
      <c r="Z2" t="n">
        <v>10</v>
      </c>
      <c r="AA2" t="n">
        <v>114.2255937079563</v>
      </c>
      <c r="AB2" t="n">
        <v>156.2884965886988</v>
      </c>
      <c r="AC2" t="n">
        <v>141.3725418265988</v>
      </c>
      <c r="AD2" t="n">
        <v>114225.5937079563</v>
      </c>
      <c r="AE2" t="n">
        <v>156288.4965886988</v>
      </c>
      <c r="AF2" t="n">
        <v>1.782919392004466e-06</v>
      </c>
      <c r="AG2" t="n">
        <v>0.2877083333333333</v>
      </c>
      <c r="AH2" t="n">
        <v>141372.5418265988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7.7439</v>
      </c>
      <c r="E3" t="n">
        <v>12.91</v>
      </c>
      <c r="F3" t="n">
        <v>9.01</v>
      </c>
      <c r="G3" t="n">
        <v>9.32</v>
      </c>
      <c r="H3" t="n">
        <v>0.16</v>
      </c>
      <c r="I3" t="n">
        <v>58</v>
      </c>
      <c r="J3" t="n">
        <v>142.15</v>
      </c>
      <c r="K3" t="n">
        <v>47.83</v>
      </c>
      <c r="L3" t="n">
        <v>1.25</v>
      </c>
      <c r="M3" t="n">
        <v>56</v>
      </c>
      <c r="N3" t="n">
        <v>23.07</v>
      </c>
      <c r="O3" t="n">
        <v>17765.46</v>
      </c>
      <c r="P3" t="n">
        <v>98.66</v>
      </c>
      <c r="Q3" t="n">
        <v>596.71</v>
      </c>
      <c r="R3" t="n">
        <v>63.16</v>
      </c>
      <c r="S3" t="n">
        <v>26.8</v>
      </c>
      <c r="T3" t="n">
        <v>17977.36</v>
      </c>
      <c r="U3" t="n">
        <v>0.42</v>
      </c>
      <c r="V3" t="n">
        <v>0.85</v>
      </c>
      <c r="W3" t="n">
        <v>0.2</v>
      </c>
      <c r="X3" t="n">
        <v>1.16</v>
      </c>
      <c r="Y3" t="n">
        <v>1</v>
      </c>
      <c r="Z3" t="n">
        <v>10</v>
      </c>
      <c r="AA3" t="n">
        <v>102.1565166346829</v>
      </c>
      <c r="AB3" t="n">
        <v>139.7750528869522</v>
      </c>
      <c r="AC3" t="n">
        <v>126.4351180149779</v>
      </c>
      <c r="AD3" t="n">
        <v>102156.5166346829</v>
      </c>
      <c r="AE3" t="n">
        <v>139775.0528869522</v>
      </c>
      <c r="AF3" t="n">
        <v>1.906482943902705e-06</v>
      </c>
      <c r="AG3" t="n">
        <v>0.2689583333333334</v>
      </c>
      <c r="AH3" t="n">
        <v>126435.1180149779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8.0875</v>
      </c>
      <c r="E4" t="n">
        <v>12.36</v>
      </c>
      <c r="F4" t="n">
        <v>8.779999999999999</v>
      </c>
      <c r="G4" t="n">
        <v>11.21</v>
      </c>
      <c r="H4" t="n">
        <v>0.19</v>
      </c>
      <c r="I4" t="n">
        <v>47</v>
      </c>
      <c r="J4" t="n">
        <v>142.49</v>
      </c>
      <c r="K4" t="n">
        <v>47.83</v>
      </c>
      <c r="L4" t="n">
        <v>1.5</v>
      </c>
      <c r="M4" t="n">
        <v>45</v>
      </c>
      <c r="N4" t="n">
        <v>23.16</v>
      </c>
      <c r="O4" t="n">
        <v>17807.56</v>
      </c>
      <c r="P4" t="n">
        <v>95.09999999999999</v>
      </c>
      <c r="Q4" t="n">
        <v>596.75</v>
      </c>
      <c r="R4" t="n">
        <v>56.09</v>
      </c>
      <c r="S4" t="n">
        <v>26.8</v>
      </c>
      <c r="T4" t="n">
        <v>14500.35</v>
      </c>
      <c r="U4" t="n">
        <v>0.48</v>
      </c>
      <c r="V4" t="n">
        <v>0.87</v>
      </c>
      <c r="W4" t="n">
        <v>0.18</v>
      </c>
      <c r="X4" t="n">
        <v>0.92</v>
      </c>
      <c r="Y4" t="n">
        <v>1</v>
      </c>
      <c r="Z4" t="n">
        <v>10</v>
      </c>
      <c r="AA4" t="n">
        <v>94.75417169750575</v>
      </c>
      <c r="AB4" t="n">
        <v>129.646837975501</v>
      </c>
      <c r="AC4" t="n">
        <v>117.2735257196335</v>
      </c>
      <c r="AD4" t="n">
        <v>94754.17169750575</v>
      </c>
      <c r="AE4" t="n">
        <v>129646.837975501</v>
      </c>
      <c r="AF4" t="n">
        <v>1.991074369350473e-06</v>
      </c>
      <c r="AG4" t="n">
        <v>0.2575</v>
      </c>
      <c r="AH4" t="n">
        <v>117273.5257196335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8.3781</v>
      </c>
      <c r="E5" t="n">
        <v>11.94</v>
      </c>
      <c r="F5" t="n">
        <v>8.58</v>
      </c>
      <c r="G5" t="n">
        <v>13.2</v>
      </c>
      <c r="H5" t="n">
        <v>0.22</v>
      </c>
      <c r="I5" t="n">
        <v>39</v>
      </c>
      <c r="J5" t="n">
        <v>142.83</v>
      </c>
      <c r="K5" t="n">
        <v>47.83</v>
      </c>
      <c r="L5" t="n">
        <v>1.75</v>
      </c>
      <c r="M5" t="n">
        <v>37</v>
      </c>
      <c r="N5" t="n">
        <v>23.25</v>
      </c>
      <c r="O5" t="n">
        <v>17849.7</v>
      </c>
      <c r="P5" t="n">
        <v>92</v>
      </c>
      <c r="Q5" t="n">
        <v>596.67</v>
      </c>
      <c r="R5" t="n">
        <v>49.67</v>
      </c>
      <c r="S5" t="n">
        <v>26.8</v>
      </c>
      <c r="T5" t="n">
        <v>11328.27</v>
      </c>
      <c r="U5" t="n">
        <v>0.54</v>
      </c>
      <c r="V5" t="n">
        <v>0.89</v>
      </c>
      <c r="W5" t="n">
        <v>0.17</v>
      </c>
      <c r="X5" t="n">
        <v>0.73</v>
      </c>
      <c r="Y5" t="n">
        <v>1</v>
      </c>
      <c r="Z5" t="n">
        <v>10</v>
      </c>
      <c r="AA5" t="n">
        <v>88.89356123867088</v>
      </c>
      <c r="AB5" t="n">
        <v>121.6280921938414</v>
      </c>
      <c r="AC5" t="n">
        <v>110.0200777809925</v>
      </c>
      <c r="AD5" t="n">
        <v>88893.56123867088</v>
      </c>
      <c r="AE5" t="n">
        <v>121628.0921938414</v>
      </c>
      <c r="AF5" t="n">
        <v>2.062617641280395e-06</v>
      </c>
      <c r="AG5" t="n">
        <v>0.24875</v>
      </c>
      <c r="AH5" t="n">
        <v>110020.0777809925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8.367000000000001</v>
      </c>
      <c r="E6" t="n">
        <v>11.95</v>
      </c>
      <c r="F6" t="n">
        <v>8.710000000000001</v>
      </c>
      <c r="G6" t="n">
        <v>14.94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92.76000000000001</v>
      </c>
      <c r="Q6" t="n">
        <v>596.63</v>
      </c>
      <c r="R6" t="n">
        <v>55.57</v>
      </c>
      <c r="S6" t="n">
        <v>26.8</v>
      </c>
      <c r="T6" t="n">
        <v>14295.52</v>
      </c>
      <c r="U6" t="n">
        <v>0.48</v>
      </c>
      <c r="V6" t="n">
        <v>0.88</v>
      </c>
      <c r="W6" t="n">
        <v>0.14</v>
      </c>
      <c r="X6" t="n">
        <v>0.86</v>
      </c>
      <c r="Y6" t="n">
        <v>1</v>
      </c>
      <c r="Z6" t="n">
        <v>10</v>
      </c>
      <c r="AA6" t="n">
        <v>89.90522995540883</v>
      </c>
      <c r="AB6" t="n">
        <v>123.0123019637553</v>
      </c>
      <c r="AC6" t="n">
        <v>111.272180513217</v>
      </c>
      <c r="AD6" t="n">
        <v>89905.22995540882</v>
      </c>
      <c r="AE6" t="n">
        <v>123012.3019637554</v>
      </c>
      <c r="AF6" t="n">
        <v>2.059884914788922e-06</v>
      </c>
      <c r="AG6" t="n">
        <v>0.2489583333333333</v>
      </c>
      <c r="AH6" t="n">
        <v>111272.180513217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8.6593</v>
      </c>
      <c r="E7" t="n">
        <v>11.55</v>
      </c>
      <c r="F7" t="n">
        <v>8.449999999999999</v>
      </c>
      <c r="G7" t="n">
        <v>16.91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88.93000000000001</v>
      </c>
      <c r="Q7" t="n">
        <v>596.78</v>
      </c>
      <c r="R7" t="n">
        <v>46.14</v>
      </c>
      <c r="S7" t="n">
        <v>26.8</v>
      </c>
      <c r="T7" t="n">
        <v>9609.58</v>
      </c>
      <c r="U7" t="n">
        <v>0.58</v>
      </c>
      <c r="V7" t="n">
        <v>0.91</v>
      </c>
      <c r="W7" t="n">
        <v>0.15</v>
      </c>
      <c r="X7" t="n">
        <v>0.6</v>
      </c>
      <c r="Y7" t="n">
        <v>1</v>
      </c>
      <c r="Z7" t="n">
        <v>10</v>
      </c>
      <c r="AA7" t="n">
        <v>83.74182614715583</v>
      </c>
      <c r="AB7" t="n">
        <v>114.5792609631223</v>
      </c>
      <c r="AC7" t="n">
        <v>103.6439771098342</v>
      </c>
      <c r="AD7" t="n">
        <v>83741.82614715584</v>
      </c>
      <c r="AE7" t="n">
        <v>114579.2609631223</v>
      </c>
      <c r="AF7" t="n">
        <v>2.131846712397719e-06</v>
      </c>
      <c r="AG7" t="n">
        <v>0.240625</v>
      </c>
      <c r="AH7" t="n">
        <v>103643.9771098342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8.817</v>
      </c>
      <c r="E8" t="n">
        <v>11.34</v>
      </c>
      <c r="F8" t="n">
        <v>8.359999999999999</v>
      </c>
      <c r="G8" t="n">
        <v>19.3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86.90000000000001</v>
      </c>
      <c r="Q8" t="n">
        <v>596.63</v>
      </c>
      <c r="R8" t="n">
        <v>43.34</v>
      </c>
      <c r="S8" t="n">
        <v>26.8</v>
      </c>
      <c r="T8" t="n">
        <v>8226.780000000001</v>
      </c>
      <c r="U8" t="n">
        <v>0.62</v>
      </c>
      <c r="V8" t="n">
        <v>0.92</v>
      </c>
      <c r="W8" t="n">
        <v>0.14</v>
      </c>
      <c r="X8" t="n">
        <v>0.51</v>
      </c>
      <c r="Y8" t="n">
        <v>1</v>
      </c>
      <c r="Z8" t="n">
        <v>10</v>
      </c>
      <c r="AA8" t="n">
        <v>80.75584650010528</v>
      </c>
      <c r="AB8" t="n">
        <v>110.4937118779049</v>
      </c>
      <c r="AC8" t="n">
        <v>99.94834709520461</v>
      </c>
      <c r="AD8" t="n">
        <v>80755.84650010528</v>
      </c>
      <c r="AE8" t="n">
        <v>110493.7118779049</v>
      </c>
      <c r="AF8" t="n">
        <v>2.170671123902704e-06</v>
      </c>
      <c r="AG8" t="n">
        <v>0.23625</v>
      </c>
      <c r="AH8" t="n">
        <v>99948.3470952046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8.896800000000001</v>
      </c>
      <c r="E9" t="n">
        <v>11.24</v>
      </c>
      <c r="F9" t="n">
        <v>8.32</v>
      </c>
      <c r="G9" t="n">
        <v>20.8</v>
      </c>
      <c r="H9" t="n">
        <v>0.34</v>
      </c>
      <c r="I9" t="n">
        <v>24</v>
      </c>
      <c r="J9" t="n">
        <v>144.2</v>
      </c>
      <c r="K9" t="n">
        <v>47.83</v>
      </c>
      <c r="L9" t="n">
        <v>2.75</v>
      </c>
      <c r="M9" t="n">
        <v>22</v>
      </c>
      <c r="N9" t="n">
        <v>23.62</v>
      </c>
      <c r="O9" t="n">
        <v>18018.55</v>
      </c>
      <c r="P9" t="n">
        <v>85.54000000000001</v>
      </c>
      <c r="Q9" t="n">
        <v>596.72</v>
      </c>
      <c r="R9" t="n">
        <v>41.72</v>
      </c>
      <c r="S9" t="n">
        <v>26.8</v>
      </c>
      <c r="T9" t="n">
        <v>7428.86</v>
      </c>
      <c r="U9" t="n">
        <v>0.64</v>
      </c>
      <c r="V9" t="n">
        <v>0.92</v>
      </c>
      <c r="W9" t="n">
        <v>0.15</v>
      </c>
      <c r="X9" t="n">
        <v>0.46</v>
      </c>
      <c r="Y9" t="n">
        <v>1</v>
      </c>
      <c r="Z9" t="n">
        <v>10</v>
      </c>
      <c r="AA9" t="n">
        <v>79.09806439800603</v>
      </c>
      <c r="AB9" t="n">
        <v>108.2254612696292</v>
      </c>
      <c r="AC9" t="n">
        <v>97.89657514147224</v>
      </c>
      <c r="AD9" t="n">
        <v>79098.06439800603</v>
      </c>
      <c r="AE9" t="n">
        <v>108225.4612696292</v>
      </c>
      <c r="AF9" t="n">
        <v>2.190317211652214e-06</v>
      </c>
      <c r="AG9" t="n">
        <v>0.2341666666666667</v>
      </c>
      <c r="AH9" t="n">
        <v>97896.57514147225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8.970599999999999</v>
      </c>
      <c r="E10" t="n">
        <v>11.15</v>
      </c>
      <c r="F10" t="n">
        <v>8.279999999999999</v>
      </c>
      <c r="G10" t="n">
        <v>22.59</v>
      </c>
      <c r="H10" t="n">
        <v>0.37</v>
      </c>
      <c r="I10" t="n">
        <v>22</v>
      </c>
      <c r="J10" t="n">
        <v>144.54</v>
      </c>
      <c r="K10" t="n">
        <v>47.83</v>
      </c>
      <c r="L10" t="n">
        <v>3</v>
      </c>
      <c r="M10" t="n">
        <v>20</v>
      </c>
      <c r="N10" t="n">
        <v>23.71</v>
      </c>
      <c r="O10" t="n">
        <v>18060.85</v>
      </c>
      <c r="P10" t="n">
        <v>84.38</v>
      </c>
      <c r="Q10" t="n">
        <v>596.65</v>
      </c>
      <c r="R10" t="n">
        <v>40.57</v>
      </c>
      <c r="S10" t="n">
        <v>26.8</v>
      </c>
      <c r="T10" t="n">
        <v>6865.17</v>
      </c>
      <c r="U10" t="n">
        <v>0.66</v>
      </c>
      <c r="V10" t="n">
        <v>0.93</v>
      </c>
      <c r="W10" t="n">
        <v>0.15</v>
      </c>
      <c r="X10" t="n">
        <v>0.43</v>
      </c>
      <c r="Y10" t="n">
        <v>1</v>
      </c>
      <c r="Z10" t="n">
        <v>10</v>
      </c>
      <c r="AA10" t="n">
        <v>77.64187383116342</v>
      </c>
      <c r="AB10" t="n">
        <v>106.2330370934824</v>
      </c>
      <c r="AC10" t="n">
        <v>96.09430513231132</v>
      </c>
      <c r="AD10" t="n">
        <v>77641.87383116342</v>
      </c>
      <c r="AE10" t="n">
        <v>106233.0370934824</v>
      </c>
      <c r="AF10" t="n">
        <v>2.208486149946875e-06</v>
      </c>
      <c r="AG10" t="n">
        <v>0.2322916666666667</v>
      </c>
      <c r="AH10" t="n">
        <v>96094.30513231132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9.0589</v>
      </c>
      <c r="E11" t="n">
        <v>11.04</v>
      </c>
      <c r="F11" t="n">
        <v>8.23</v>
      </c>
      <c r="G11" t="n">
        <v>24.7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18</v>
      </c>
      <c r="N11" t="n">
        <v>23.81</v>
      </c>
      <c r="O11" t="n">
        <v>18103.18</v>
      </c>
      <c r="P11" t="n">
        <v>82.70999999999999</v>
      </c>
      <c r="Q11" t="n">
        <v>596.7</v>
      </c>
      <c r="R11" t="n">
        <v>39.05</v>
      </c>
      <c r="S11" t="n">
        <v>26.8</v>
      </c>
      <c r="T11" t="n">
        <v>6113.16</v>
      </c>
      <c r="U11" t="n">
        <v>0.6899999999999999</v>
      </c>
      <c r="V11" t="n">
        <v>0.93</v>
      </c>
      <c r="W11" t="n">
        <v>0.14</v>
      </c>
      <c r="X11" t="n">
        <v>0.38</v>
      </c>
      <c r="Y11" t="n">
        <v>1</v>
      </c>
      <c r="Z11" t="n">
        <v>10</v>
      </c>
      <c r="AA11" t="n">
        <v>75.75482242281845</v>
      </c>
      <c r="AB11" t="n">
        <v>103.6510901057535</v>
      </c>
      <c r="AC11" t="n">
        <v>93.7587755413051</v>
      </c>
      <c r="AD11" t="n">
        <v>75754.82242281846</v>
      </c>
      <c r="AE11" t="n">
        <v>103651.0901057535</v>
      </c>
      <c r="AF11" t="n">
        <v>2.230224866090757e-06</v>
      </c>
      <c r="AG11" t="n">
        <v>0.23</v>
      </c>
      <c r="AH11" t="n">
        <v>93758.77554130511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9.1172</v>
      </c>
      <c r="E12" t="n">
        <v>10.97</v>
      </c>
      <c r="F12" t="n">
        <v>8.220000000000001</v>
      </c>
      <c r="G12" t="n">
        <v>27.4</v>
      </c>
      <c r="H12" t="n">
        <v>0.43</v>
      </c>
      <c r="I12" t="n">
        <v>18</v>
      </c>
      <c r="J12" t="n">
        <v>145.23</v>
      </c>
      <c r="K12" t="n">
        <v>47.83</v>
      </c>
      <c r="L12" t="n">
        <v>3.5</v>
      </c>
      <c r="M12" t="n">
        <v>16</v>
      </c>
      <c r="N12" t="n">
        <v>23.9</v>
      </c>
      <c r="O12" t="n">
        <v>18145.54</v>
      </c>
      <c r="P12" t="n">
        <v>81.59</v>
      </c>
      <c r="Q12" t="n">
        <v>596.66</v>
      </c>
      <c r="R12" t="n">
        <v>39.16</v>
      </c>
      <c r="S12" t="n">
        <v>26.8</v>
      </c>
      <c r="T12" t="n">
        <v>6178.93</v>
      </c>
      <c r="U12" t="n">
        <v>0.68</v>
      </c>
      <c r="V12" t="n">
        <v>0.93</v>
      </c>
      <c r="W12" t="n">
        <v>0.13</v>
      </c>
      <c r="X12" t="n">
        <v>0.37</v>
      </c>
      <c r="Y12" t="n">
        <v>1</v>
      </c>
      <c r="Z12" t="n">
        <v>10</v>
      </c>
      <c r="AA12" t="n">
        <v>74.58399803999842</v>
      </c>
      <c r="AB12" t="n">
        <v>102.0491165320537</v>
      </c>
      <c r="AC12" t="n">
        <v>92.30969207709468</v>
      </c>
      <c r="AD12" t="n">
        <v>74583.99803999842</v>
      </c>
      <c r="AE12" t="n">
        <v>102049.1165320537</v>
      </c>
      <c r="AF12" t="n">
        <v>2.244577834960387e-06</v>
      </c>
      <c r="AG12" t="n">
        <v>0.2285416666666667</v>
      </c>
      <c r="AH12" t="n">
        <v>92309.69207709467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9.1617</v>
      </c>
      <c r="E13" t="n">
        <v>10.92</v>
      </c>
      <c r="F13" t="n">
        <v>8.199999999999999</v>
      </c>
      <c r="G13" t="n">
        <v>28.93</v>
      </c>
      <c r="H13" t="n">
        <v>0.46</v>
      </c>
      <c r="I13" t="n">
        <v>17</v>
      </c>
      <c r="J13" t="n">
        <v>145.57</v>
      </c>
      <c r="K13" t="n">
        <v>47.83</v>
      </c>
      <c r="L13" t="n">
        <v>3.75</v>
      </c>
      <c r="M13" t="n">
        <v>15</v>
      </c>
      <c r="N13" t="n">
        <v>23.99</v>
      </c>
      <c r="O13" t="n">
        <v>18187.93</v>
      </c>
      <c r="P13" t="n">
        <v>80.34999999999999</v>
      </c>
      <c r="Q13" t="n">
        <v>596.63</v>
      </c>
      <c r="R13" t="n">
        <v>37.97</v>
      </c>
      <c r="S13" t="n">
        <v>26.8</v>
      </c>
      <c r="T13" t="n">
        <v>5585.68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73.43689514314146</v>
      </c>
      <c r="AB13" t="n">
        <v>100.4795997419666</v>
      </c>
      <c r="AC13" t="n">
        <v>90.88996776662231</v>
      </c>
      <c r="AD13" t="n">
        <v>73436.89514314146</v>
      </c>
      <c r="AE13" t="n">
        <v>100479.5997419666</v>
      </c>
      <c r="AF13" t="n">
        <v>2.255533360083861e-06</v>
      </c>
      <c r="AG13" t="n">
        <v>0.2275</v>
      </c>
      <c r="AH13" t="n">
        <v>90889.9677666223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9.214499999999999</v>
      </c>
      <c r="E14" t="n">
        <v>10.85</v>
      </c>
      <c r="F14" t="n">
        <v>8.16</v>
      </c>
      <c r="G14" t="n">
        <v>30.61</v>
      </c>
      <c r="H14" t="n">
        <v>0.49</v>
      </c>
      <c r="I14" t="n">
        <v>16</v>
      </c>
      <c r="J14" t="n">
        <v>145.92</v>
      </c>
      <c r="K14" t="n">
        <v>47.83</v>
      </c>
      <c r="L14" t="n">
        <v>4</v>
      </c>
      <c r="M14" t="n">
        <v>14</v>
      </c>
      <c r="N14" t="n">
        <v>24.09</v>
      </c>
      <c r="O14" t="n">
        <v>18230.35</v>
      </c>
      <c r="P14" t="n">
        <v>78.90000000000001</v>
      </c>
      <c r="Q14" t="n">
        <v>596.67</v>
      </c>
      <c r="R14" t="n">
        <v>37.04</v>
      </c>
      <c r="S14" t="n">
        <v>26.8</v>
      </c>
      <c r="T14" t="n">
        <v>5128.29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72.05613876651292</v>
      </c>
      <c r="AB14" t="n">
        <v>98.59038795279214</v>
      </c>
      <c r="AC14" t="n">
        <v>89.18105969908072</v>
      </c>
      <c r="AD14" t="n">
        <v>72056.13876651292</v>
      </c>
      <c r="AE14" t="n">
        <v>98590.38795279214</v>
      </c>
      <c r="AF14" t="n">
        <v>2.268532275286544e-06</v>
      </c>
      <c r="AG14" t="n">
        <v>0.2260416666666667</v>
      </c>
      <c r="AH14" t="n">
        <v>89181.05969908072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9.305199999999999</v>
      </c>
      <c r="E15" t="n">
        <v>10.75</v>
      </c>
      <c r="F15" t="n">
        <v>8.109999999999999</v>
      </c>
      <c r="G15" t="n">
        <v>34.77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77.18000000000001</v>
      </c>
      <c r="Q15" t="n">
        <v>596.61</v>
      </c>
      <c r="R15" t="n">
        <v>35.39</v>
      </c>
      <c r="S15" t="n">
        <v>26.8</v>
      </c>
      <c r="T15" t="n">
        <v>4311.86</v>
      </c>
      <c r="U15" t="n">
        <v>0.76</v>
      </c>
      <c r="V15" t="n">
        <v>0.95</v>
      </c>
      <c r="W15" t="n">
        <v>0.13</v>
      </c>
      <c r="X15" t="n">
        <v>0.26</v>
      </c>
      <c r="Y15" t="n">
        <v>1</v>
      </c>
      <c r="Z15" t="n">
        <v>10</v>
      </c>
      <c r="AA15" t="n">
        <v>70.22522526304769</v>
      </c>
      <c r="AB15" t="n">
        <v>96.08525132314925</v>
      </c>
      <c r="AC15" t="n">
        <v>86.91500979338879</v>
      </c>
      <c r="AD15" t="n">
        <v>70225.22526304769</v>
      </c>
      <c r="AE15" t="n">
        <v>96085.25132314925</v>
      </c>
      <c r="AF15" t="n">
        <v>2.290861851212367e-06</v>
      </c>
      <c r="AG15" t="n">
        <v>0.2239583333333333</v>
      </c>
      <c r="AH15" t="n">
        <v>86915.00979338879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9.351900000000001</v>
      </c>
      <c r="E16" t="n">
        <v>10.69</v>
      </c>
      <c r="F16" t="n">
        <v>8.09</v>
      </c>
      <c r="G16" t="n">
        <v>37.33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75.43000000000001</v>
      </c>
      <c r="Q16" t="n">
        <v>596.61</v>
      </c>
      <c r="R16" t="n">
        <v>34.58</v>
      </c>
      <c r="S16" t="n">
        <v>26.8</v>
      </c>
      <c r="T16" t="n">
        <v>3913.95</v>
      </c>
      <c r="U16" t="n">
        <v>0.77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68.80848445152236</v>
      </c>
      <c r="AB16" t="n">
        <v>94.14680404262788</v>
      </c>
      <c r="AC16" t="n">
        <v>85.16156520069192</v>
      </c>
      <c r="AD16" t="n">
        <v>68808.48445152237</v>
      </c>
      <c r="AE16" t="n">
        <v>94146.80404262787</v>
      </c>
      <c r="AF16" t="n">
        <v>2.30235899780262e-06</v>
      </c>
      <c r="AG16" t="n">
        <v>0.2227083333333333</v>
      </c>
      <c r="AH16" t="n">
        <v>85161.56520069193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9.3772</v>
      </c>
      <c r="E17" t="n">
        <v>10.66</v>
      </c>
      <c r="F17" t="n">
        <v>8.06</v>
      </c>
      <c r="G17" t="n">
        <v>37.2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74.34999999999999</v>
      </c>
      <c r="Q17" t="n">
        <v>596.61</v>
      </c>
      <c r="R17" t="n">
        <v>33.8</v>
      </c>
      <c r="S17" t="n">
        <v>26.8</v>
      </c>
      <c r="T17" t="n">
        <v>3523.18</v>
      </c>
      <c r="U17" t="n">
        <v>0.79</v>
      </c>
      <c r="V17" t="n">
        <v>0.95</v>
      </c>
      <c r="W17" t="n">
        <v>0.12</v>
      </c>
      <c r="X17" t="n">
        <v>0.21</v>
      </c>
      <c r="Y17" t="n">
        <v>1</v>
      </c>
      <c r="Z17" t="n">
        <v>10</v>
      </c>
      <c r="AA17" t="n">
        <v>67.91758599950377</v>
      </c>
      <c r="AB17" t="n">
        <v>92.92783747691085</v>
      </c>
      <c r="AC17" t="n">
        <v>84.05893509317623</v>
      </c>
      <c r="AD17" t="n">
        <v>67917.58599950378</v>
      </c>
      <c r="AE17" t="n">
        <v>92927.83747691085</v>
      </c>
      <c r="AF17" t="n">
        <v>2.308587644670572e-06</v>
      </c>
      <c r="AG17" t="n">
        <v>0.2220833333333333</v>
      </c>
      <c r="AH17" t="n">
        <v>84058.93509317623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9.3933</v>
      </c>
      <c r="E18" t="n">
        <v>10.65</v>
      </c>
      <c r="F18" t="n">
        <v>8.07</v>
      </c>
      <c r="G18" t="n">
        <v>40.35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73.5</v>
      </c>
      <c r="Q18" t="n">
        <v>596.61</v>
      </c>
      <c r="R18" t="n">
        <v>34.15</v>
      </c>
      <c r="S18" t="n">
        <v>26.8</v>
      </c>
      <c r="T18" t="n">
        <v>3701.69</v>
      </c>
      <c r="U18" t="n">
        <v>0.78</v>
      </c>
      <c r="V18" t="n">
        <v>0.95</v>
      </c>
      <c r="W18" t="n">
        <v>0.13</v>
      </c>
      <c r="X18" t="n">
        <v>0.22</v>
      </c>
      <c r="Y18" t="n">
        <v>1</v>
      </c>
      <c r="Z18" t="n">
        <v>10</v>
      </c>
      <c r="AA18" t="n">
        <v>67.33977478798273</v>
      </c>
      <c r="AB18" t="n">
        <v>92.1372506860766</v>
      </c>
      <c r="AC18" t="n">
        <v>83.34380079606342</v>
      </c>
      <c r="AD18" t="n">
        <v>67339.77478798274</v>
      </c>
      <c r="AE18" t="n">
        <v>92137.2506860766</v>
      </c>
      <c r="AF18" t="n">
        <v>2.312551329041087e-06</v>
      </c>
      <c r="AG18" t="n">
        <v>0.221875</v>
      </c>
      <c r="AH18" t="n">
        <v>83343.80079606341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9.4298</v>
      </c>
      <c r="E19" t="n">
        <v>10.6</v>
      </c>
      <c r="F19" t="n">
        <v>8.06</v>
      </c>
      <c r="G19" t="n">
        <v>43.96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9</v>
      </c>
      <c r="N19" t="n">
        <v>24.56</v>
      </c>
      <c r="O19" t="n">
        <v>18442.97</v>
      </c>
      <c r="P19" t="n">
        <v>72.09999999999999</v>
      </c>
      <c r="Q19" t="n">
        <v>596.62</v>
      </c>
      <c r="R19" t="n">
        <v>33.59</v>
      </c>
      <c r="S19" t="n">
        <v>26.8</v>
      </c>
      <c r="T19" t="n">
        <v>3429.1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66.24932041812302</v>
      </c>
      <c r="AB19" t="n">
        <v>90.64524290978376</v>
      </c>
      <c r="AC19" t="n">
        <v>81.99418814789342</v>
      </c>
      <c r="AD19" t="n">
        <v>66249.32041812302</v>
      </c>
      <c r="AE19" t="n">
        <v>90645.24290978376</v>
      </c>
      <c r="AF19" t="n">
        <v>2.321537321558094e-06</v>
      </c>
      <c r="AG19" t="n">
        <v>0.2208333333333333</v>
      </c>
      <c r="AH19" t="n">
        <v>81994.18814789342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9.4221</v>
      </c>
      <c r="E20" t="n">
        <v>10.61</v>
      </c>
      <c r="F20" t="n">
        <v>8.07</v>
      </c>
      <c r="G20" t="n">
        <v>44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8</v>
      </c>
      <c r="N20" t="n">
        <v>24.66</v>
      </c>
      <c r="O20" t="n">
        <v>18485.59</v>
      </c>
      <c r="P20" t="n">
        <v>71.3</v>
      </c>
      <c r="Q20" t="n">
        <v>596.63</v>
      </c>
      <c r="R20" t="n">
        <v>33.86</v>
      </c>
      <c r="S20" t="n">
        <v>26.8</v>
      </c>
      <c r="T20" t="n">
        <v>3565.1</v>
      </c>
      <c r="U20" t="n">
        <v>0.79</v>
      </c>
      <c r="V20" t="n">
        <v>0.95</v>
      </c>
      <c r="W20" t="n">
        <v>0.13</v>
      </c>
      <c r="X20" t="n">
        <v>0.21</v>
      </c>
      <c r="Y20" t="n">
        <v>1</v>
      </c>
      <c r="Z20" t="n">
        <v>10</v>
      </c>
      <c r="AA20" t="n">
        <v>65.86764580453264</v>
      </c>
      <c r="AB20" t="n">
        <v>90.12301886517406</v>
      </c>
      <c r="AC20" t="n">
        <v>81.52180443315507</v>
      </c>
      <c r="AD20" t="n">
        <v>65867.64580453264</v>
      </c>
      <c r="AE20" t="n">
        <v>90123.01886517406</v>
      </c>
      <c r="AF20" t="n">
        <v>2.319641646424369e-06</v>
      </c>
      <c r="AG20" t="n">
        <v>0.2210416666666667</v>
      </c>
      <c r="AH20" t="n">
        <v>81521.80443315506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9.4732</v>
      </c>
      <c r="E21" t="n">
        <v>10.56</v>
      </c>
      <c r="F21" t="n">
        <v>8.039999999999999</v>
      </c>
      <c r="G21" t="n">
        <v>48.23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4</v>
      </c>
      <c r="N21" t="n">
        <v>24.75</v>
      </c>
      <c r="O21" t="n">
        <v>18528.25</v>
      </c>
      <c r="P21" t="n">
        <v>69.88</v>
      </c>
      <c r="Q21" t="n">
        <v>596.63</v>
      </c>
      <c r="R21" t="n">
        <v>32.85</v>
      </c>
      <c r="S21" t="n">
        <v>26.8</v>
      </c>
      <c r="T21" t="n">
        <v>3064.62</v>
      </c>
      <c r="U21" t="n">
        <v>0.82</v>
      </c>
      <c r="V21" t="n">
        <v>0.95</v>
      </c>
      <c r="W21" t="n">
        <v>0.13</v>
      </c>
      <c r="X21" t="n">
        <v>0.19</v>
      </c>
      <c r="Y21" t="n">
        <v>1</v>
      </c>
      <c r="Z21" t="n">
        <v>10</v>
      </c>
      <c r="AA21" t="n">
        <v>64.62407381320577</v>
      </c>
      <c r="AB21" t="n">
        <v>88.42150880411724</v>
      </c>
      <c r="AC21" t="n">
        <v>79.98268410424059</v>
      </c>
      <c r="AD21" t="n">
        <v>64624.07381320577</v>
      </c>
      <c r="AE21" t="n">
        <v>88421.50880411724</v>
      </c>
      <c r="AF21" t="n">
        <v>2.332222035948179e-06</v>
      </c>
      <c r="AG21" t="n">
        <v>0.22</v>
      </c>
      <c r="AH21" t="n">
        <v>79982.68410424059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9.4922</v>
      </c>
      <c r="E22" t="n">
        <v>10.54</v>
      </c>
      <c r="F22" t="n">
        <v>8.02</v>
      </c>
      <c r="G22" t="n">
        <v>48.11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1</v>
      </c>
      <c r="N22" t="n">
        <v>24.85</v>
      </c>
      <c r="O22" t="n">
        <v>18570.94</v>
      </c>
      <c r="P22" t="n">
        <v>69.43000000000001</v>
      </c>
      <c r="Q22" t="n">
        <v>596.63</v>
      </c>
      <c r="R22" t="n">
        <v>31.98</v>
      </c>
      <c r="S22" t="n">
        <v>26.8</v>
      </c>
      <c r="T22" t="n">
        <v>2629.11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64.18556779935741</v>
      </c>
      <c r="AB22" t="n">
        <v>87.82152553045022</v>
      </c>
      <c r="AC22" t="n">
        <v>79.43996239213034</v>
      </c>
      <c r="AD22" t="n">
        <v>64185.56779935741</v>
      </c>
      <c r="AE22" t="n">
        <v>87821.52553045022</v>
      </c>
      <c r="AF22" t="n">
        <v>2.336899675888539e-06</v>
      </c>
      <c r="AG22" t="n">
        <v>0.2195833333333333</v>
      </c>
      <c r="AH22" t="n">
        <v>79439.96239213034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9.4879</v>
      </c>
      <c r="E23" t="n">
        <v>10.54</v>
      </c>
      <c r="F23" t="n">
        <v>8.02</v>
      </c>
      <c r="G23" t="n">
        <v>48.13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69.48999999999999</v>
      </c>
      <c r="Q23" t="n">
        <v>596.63</v>
      </c>
      <c r="R23" t="n">
        <v>32.07</v>
      </c>
      <c r="S23" t="n">
        <v>26.8</v>
      </c>
      <c r="T23" t="n">
        <v>2674.05</v>
      </c>
      <c r="U23" t="n">
        <v>0.84</v>
      </c>
      <c r="V23" t="n">
        <v>0.96</v>
      </c>
      <c r="W23" t="n">
        <v>0.14</v>
      </c>
      <c r="X23" t="n">
        <v>0.17</v>
      </c>
      <c r="Y23" t="n">
        <v>1</v>
      </c>
      <c r="Z23" t="n">
        <v>10</v>
      </c>
      <c r="AA23" t="n">
        <v>64.24793124086405</v>
      </c>
      <c r="AB23" t="n">
        <v>87.90685394240046</v>
      </c>
      <c r="AC23" t="n">
        <v>79.51714718020324</v>
      </c>
      <c r="AD23" t="n">
        <v>64247.93124086405</v>
      </c>
      <c r="AE23" t="n">
        <v>87906.85394240046</v>
      </c>
      <c r="AF23" t="n">
        <v>2.335841052112563e-06</v>
      </c>
      <c r="AG23" t="n">
        <v>0.2195833333333333</v>
      </c>
      <c r="AH23" t="n">
        <v>79517.14718020323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6.5136</v>
      </c>
      <c r="E2" t="n">
        <v>15.35</v>
      </c>
      <c r="F2" t="n">
        <v>9.699999999999999</v>
      </c>
      <c r="G2" t="n">
        <v>6.39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124.69</v>
      </c>
      <c r="Q2" t="n">
        <v>596.6900000000001</v>
      </c>
      <c r="R2" t="n">
        <v>85</v>
      </c>
      <c r="S2" t="n">
        <v>26.8</v>
      </c>
      <c r="T2" t="n">
        <v>28732.24</v>
      </c>
      <c r="U2" t="n">
        <v>0.32</v>
      </c>
      <c r="V2" t="n">
        <v>0.79</v>
      </c>
      <c r="W2" t="n">
        <v>0.25</v>
      </c>
      <c r="X2" t="n">
        <v>1.84</v>
      </c>
      <c r="Y2" t="n">
        <v>1</v>
      </c>
      <c r="Z2" t="n">
        <v>10</v>
      </c>
      <c r="AA2" t="n">
        <v>149.7812550562517</v>
      </c>
      <c r="AB2" t="n">
        <v>204.9373210504841</v>
      </c>
      <c r="AC2" t="n">
        <v>185.3783907608208</v>
      </c>
      <c r="AD2" t="n">
        <v>149781.2550562517</v>
      </c>
      <c r="AE2" t="n">
        <v>204937.3210504841</v>
      </c>
      <c r="AF2" t="n">
        <v>1.545273675710211e-06</v>
      </c>
      <c r="AG2" t="n">
        <v>0.3197916666666666</v>
      </c>
      <c r="AH2" t="n">
        <v>185378.3907608208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7.0823</v>
      </c>
      <c r="E3" t="n">
        <v>14.12</v>
      </c>
      <c r="F3" t="n">
        <v>9.25</v>
      </c>
      <c r="G3" t="n">
        <v>8.039999999999999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118.16</v>
      </c>
      <c r="Q3" t="n">
        <v>596.84</v>
      </c>
      <c r="R3" t="n">
        <v>70.70999999999999</v>
      </c>
      <c r="S3" t="n">
        <v>26.8</v>
      </c>
      <c r="T3" t="n">
        <v>21697.24</v>
      </c>
      <c r="U3" t="n">
        <v>0.38</v>
      </c>
      <c r="V3" t="n">
        <v>0.83</v>
      </c>
      <c r="W3" t="n">
        <v>0.22</v>
      </c>
      <c r="X3" t="n">
        <v>1.39</v>
      </c>
      <c r="Y3" t="n">
        <v>1</v>
      </c>
      <c r="Z3" t="n">
        <v>10</v>
      </c>
      <c r="AA3" t="n">
        <v>131.0480298489438</v>
      </c>
      <c r="AB3" t="n">
        <v>179.3056958702902</v>
      </c>
      <c r="AC3" t="n">
        <v>162.1930119136046</v>
      </c>
      <c r="AD3" t="n">
        <v>131048.0298489438</v>
      </c>
      <c r="AE3" t="n">
        <v>179305.6958702902</v>
      </c>
      <c r="AF3" t="n">
        <v>1.680190947169372e-06</v>
      </c>
      <c r="AG3" t="n">
        <v>0.2941666666666666</v>
      </c>
      <c r="AH3" t="n">
        <v>162193.0119136046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7.474</v>
      </c>
      <c r="E4" t="n">
        <v>13.38</v>
      </c>
      <c r="F4" t="n">
        <v>8.970000000000001</v>
      </c>
      <c r="G4" t="n">
        <v>9.609999999999999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113.83</v>
      </c>
      <c r="Q4" t="n">
        <v>596.75</v>
      </c>
      <c r="R4" t="n">
        <v>61.91</v>
      </c>
      <c r="S4" t="n">
        <v>26.8</v>
      </c>
      <c r="T4" t="n">
        <v>17365.03</v>
      </c>
      <c r="U4" t="n">
        <v>0.43</v>
      </c>
      <c r="V4" t="n">
        <v>0.86</v>
      </c>
      <c r="W4" t="n">
        <v>0.2</v>
      </c>
      <c r="X4" t="n">
        <v>1.11</v>
      </c>
      <c r="Y4" t="n">
        <v>1</v>
      </c>
      <c r="Z4" t="n">
        <v>10</v>
      </c>
      <c r="AA4" t="n">
        <v>120.0399017507906</v>
      </c>
      <c r="AB4" t="n">
        <v>164.2438893620679</v>
      </c>
      <c r="AC4" t="n">
        <v>148.5686830791441</v>
      </c>
      <c r="AD4" t="n">
        <v>120039.9017507906</v>
      </c>
      <c r="AE4" t="n">
        <v>164243.8893620679</v>
      </c>
      <c r="AF4" t="n">
        <v>1.773117086136409e-06</v>
      </c>
      <c r="AG4" t="n">
        <v>0.27875</v>
      </c>
      <c r="AH4" t="n">
        <v>148568.683079144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7.768</v>
      </c>
      <c r="E5" t="n">
        <v>12.87</v>
      </c>
      <c r="F5" t="n">
        <v>8.779999999999999</v>
      </c>
      <c r="G5" t="n">
        <v>11.21</v>
      </c>
      <c r="H5" t="n">
        <v>0.17</v>
      </c>
      <c r="I5" t="n">
        <v>47</v>
      </c>
      <c r="J5" t="n">
        <v>177.84</v>
      </c>
      <c r="K5" t="n">
        <v>52.44</v>
      </c>
      <c r="L5" t="n">
        <v>1.75</v>
      </c>
      <c r="M5" t="n">
        <v>45</v>
      </c>
      <c r="N5" t="n">
        <v>33.65</v>
      </c>
      <c r="O5" t="n">
        <v>22168.15</v>
      </c>
      <c r="P5" t="n">
        <v>110.73</v>
      </c>
      <c r="Q5" t="n">
        <v>596.79</v>
      </c>
      <c r="R5" t="n">
        <v>56.17</v>
      </c>
      <c r="S5" t="n">
        <v>26.8</v>
      </c>
      <c r="T5" t="n">
        <v>14537.6</v>
      </c>
      <c r="U5" t="n">
        <v>0.48</v>
      </c>
      <c r="V5" t="n">
        <v>0.87</v>
      </c>
      <c r="W5" t="n">
        <v>0.18</v>
      </c>
      <c r="X5" t="n">
        <v>0.93</v>
      </c>
      <c r="Y5" t="n">
        <v>1</v>
      </c>
      <c r="Z5" t="n">
        <v>10</v>
      </c>
      <c r="AA5" t="n">
        <v>112.6859214248157</v>
      </c>
      <c r="AB5" t="n">
        <v>154.1818490453596</v>
      </c>
      <c r="AC5" t="n">
        <v>139.4669497680969</v>
      </c>
      <c r="AD5" t="n">
        <v>112685.9214248157</v>
      </c>
      <c r="AE5" t="n">
        <v>154181.8490453596</v>
      </c>
      <c r="AF5" t="n">
        <v>1.842865068919939e-06</v>
      </c>
      <c r="AG5" t="n">
        <v>0.268125</v>
      </c>
      <c r="AH5" t="n">
        <v>139466.9497680969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8.0305</v>
      </c>
      <c r="E6" t="n">
        <v>12.45</v>
      </c>
      <c r="F6" t="n">
        <v>8.609999999999999</v>
      </c>
      <c r="G6" t="n">
        <v>12.91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107.87</v>
      </c>
      <c r="Q6" t="n">
        <v>596.6900000000001</v>
      </c>
      <c r="R6" t="n">
        <v>50.71</v>
      </c>
      <c r="S6" t="n">
        <v>26.8</v>
      </c>
      <c r="T6" t="n">
        <v>11842.14</v>
      </c>
      <c r="U6" t="n">
        <v>0.53</v>
      </c>
      <c r="V6" t="n">
        <v>0.89</v>
      </c>
      <c r="W6" t="n">
        <v>0.17</v>
      </c>
      <c r="X6" t="n">
        <v>0.76</v>
      </c>
      <c r="Y6" t="n">
        <v>1</v>
      </c>
      <c r="Z6" t="n">
        <v>10</v>
      </c>
      <c r="AA6" t="n">
        <v>106.5114962021351</v>
      </c>
      <c r="AB6" t="n">
        <v>145.7337280592762</v>
      </c>
      <c r="AC6" t="n">
        <v>131.8251055919103</v>
      </c>
      <c r="AD6" t="n">
        <v>106511.4962021351</v>
      </c>
      <c r="AE6" t="n">
        <v>145733.7280592762</v>
      </c>
      <c r="AF6" t="n">
        <v>1.905140053548091e-06</v>
      </c>
      <c r="AG6" t="n">
        <v>0.259375</v>
      </c>
      <c r="AH6" t="n">
        <v>131825.1055919103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8.2348</v>
      </c>
      <c r="E7" t="n">
        <v>12.14</v>
      </c>
      <c r="F7" t="n">
        <v>8.48</v>
      </c>
      <c r="G7" t="n">
        <v>14.53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105.55</v>
      </c>
      <c r="Q7" t="n">
        <v>596.71</v>
      </c>
      <c r="R7" t="n">
        <v>47.2</v>
      </c>
      <c r="S7" t="n">
        <v>26.8</v>
      </c>
      <c r="T7" t="n">
        <v>10114.2</v>
      </c>
      <c r="U7" t="n">
        <v>0.57</v>
      </c>
      <c r="V7" t="n">
        <v>0.91</v>
      </c>
      <c r="W7" t="n">
        <v>0.14</v>
      </c>
      <c r="X7" t="n">
        <v>0.63</v>
      </c>
      <c r="Y7" t="n">
        <v>1</v>
      </c>
      <c r="Z7" t="n">
        <v>10</v>
      </c>
      <c r="AA7" t="n">
        <v>101.9241322353299</v>
      </c>
      <c r="AB7" t="n">
        <v>139.4570942996815</v>
      </c>
      <c r="AC7" t="n">
        <v>126.1475049490186</v>
      </c>
      <c r="AD7" t="n">
        <v>101924.1322353299</v>
      </c>
      <c r="AE7" t="n">
        <v>139457.0942996815</v>
      </c>
      <c r="AF7" t="n">
        <v>1.953607784441544e-06</v>
      </c>
      <c r="AG7" t="n">
        <v>0.2529166666666667</v>
      </c>
      <c r="AH7" t="n">
        <v>126147.5049490185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8.283300000000001</v>
      </c>
      <c r="E8" t="n">
        <v>12.07</v>
      </c>
      <c r="F8" t="n">
        <v>8.51</v>
      </c>
      <c r="G8" t="n">
        <v>15.96</v>
      </c>
      <c r="H8" t="n">
        <v>0.25</v>
      </c>
      <c r="I8" t="n">
        <v>32</v>
      </c>
      <c r="J8" t="n">
        <v>178.96</v>
      </c>
      <c r="K8" t="n">
        <v>52.44</v>
      </c>
      <c r="L8" t="n">
        <v>2.5</v>
      </c>
      <c r="M8" t="n">
        <v>30</v>
      </c>
      <c r="N8" t="n">
        <v>34.02</v>
      </c>
      <c r="O8" t="n">
        <v>22305.48</v>
      </c>
      <c r="P8" t="n">
        <v>105.29</v>
      </c>
      <c r="Q8" t="n">
        <v>596.66</v>
      </c>
      <c r="R8" t="n">
        <v>48.02</v>
      </c>
      <c r="S8" t="n">
        <v>26.8</v>
      </c>
      <c r="T8" t="n">
        <v>10537.35</v>
      </c>
      <c r="U8" t="n">
        <v>0.5600000000000001</v>
      </c>
      <c r="V8" t="n">
        <v>0.9</v>
      </c>
      <c r="W8" t="n">
        <v>0.16</v>
      </c>
      <c r="X8" t="n">
        <v>0.66</v>
      </c>
      <c r="Y8" t="n">
        <v>1</v>
      </c>
      <c r="Z8" t="n">
        <v>10</v>
      </c>
      <c r="AA8" t="n">
        <v>101.2699154863199</v>
      </c>
      <c r="AB8" t="n">
        <v>138.5619660816805</v>
      </c>
      <c r="AC8" t="n">
        <v>125.3378065118229</v>
      </c>
      <c r="AD8" t="n">
        <v>101269.9154863199</v>
      </c>
      <c r="AE8" t="n">
        <v>138561.9660816805</v>
      </c>
      <c r="AF8" t="n">
        <v>1.96511382922046e-06</v>
      </c>
      <c r="AG8" t="n">
        <v>0.2514583333333333</v>
      </c>
      <c r="AH8" t="n">
        <v>125337.8065118229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8.459</v>
      </c>
      <c r="E9" t="n">
        <v>11.82</v>
      </c>
      <c r="F9" t="n">
        <v>8.41</v>
      </c>
      <c r="G9" t="n">
        <v>18.01</v>
      </c>
      <c r="H9" t="n">
        <v>0.27</v>
      </c>
      <c r="I9" t="n">
        <v>28</v>
      </c>
      <c r="J9" t="n">
        <v>179.33</v>
      </c>
      <c r="K9" t="n">
        <v>52.44</v>
      </c>
      <c r="L9" t="n">
        <v>2.75</v>
      </c>
      <c r="M9" t="n">
        <v>26</v>
      </c>
      <c r="N9" t="n">
        <v>34.14</v>
      </c>
      <c r="O9" t="n">
        <v>22351.34</v>
      </c>
      <c r="P9" t="n">
        <v>103.42</v>
      </c>
      <c r="Q9" t="n">
        <v>596.73</v>
      </c>
      <c r="R9" t="n">
        <v>44.5</v>
      </c>
      <c r="S9" t="n">
        <v>26.8</v>
      </c>
      <c r="T9" t="n">
        <v>8796.6</v>
      </c>
      <c r="U9" t="n">
        <v>0.6</v>
      </c>
      <c r="V9" t="n">
        <v>0.91</v>
      </c>
      <c r="W9" t="n">
        <v>0.15</v>
      </c>
      <c r="X9" t="n">
        <v>0.55</v>
      </c>
      <c r="Y9" t="n">
        <v>1</v>
      </c>
      <c r="Z9" t="n">
        <v>10</v>
      </c>
      <c r="AA9" t="n">
        <v>97.65883088958118</v>
      </c>
      <c r="AB9" t="n">
        <v>133.6211208266162</v>
      </c>
      <c r="AC9" t="n">
        <v>120.8685085933805</v>
      </c>
      <c r="AD9" t="n">
        <v>97658.83088958118</v>
      </c>
      <c r="AE9" t="n">
        <v>133621.1208266162</v>
      </c>
      <c r="AF9" t="n">
        <v>2.006796552264903e-06</v>
      </c>
      <c r="AG9" t="n">
        <v>0.24625</v>
      </c>
      <c r="AH9" t="n">
        <v>120868.5085933805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8.541499999999999</v>
      </c>
      <c r="E10" t="n">
        <v>11.71</v>
      </c>
      <c r="F10" t="n">
        <v>8.359999999999999</v>
      </c>
      <c r="G10" t="n">
        <v>19.3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102.09</v>
      </c>
      <c r="Q10" t="n">
        <v>596.66</v>
      </c>
      <c r="R10" t="n">
        <v>43.19</v>
      </c>
      <c r="S10" t="n">
        <v>26.8</v>
      </c>
      <c r="T10" t="n">
        <v>8151.45</v>
      </c>
      <c r="U10" t="n">
        <v>0.62</v>
      </c>
      <c r="V10" t="n">
        <v>0.92</v>
      </c>
      <c r="W10" t="n">
        <v>0.15</v>
      </c>
      <c r="X10" t="n">
        <v>0.51</v>
      </c>
      <c r="Y10" t="n">
        <v>1</v>
      </c>
      <c r="Z10" t="n">
        <v>10</v>
      </c>
      <c r="AA10" t="n">
        <v>95.71668107003241</v>
      </c>
      <c r="AB10" t="n">
        <v>130.9637857619079</v>
      </c>
      <c r="AC10" t="n">
        <v>118.464785857654</v>
      </c>
      <c r="AD10" t="n">
        <v>95716.68107003241</v>
      </c>
      <c r="AE10" t="n">
        <v>130963.7857619079</v>
      </c>
      <c r="AF10" t="n">
        <v>2.026368690290893e-06</v>
      </c>
      <c r="AG10" t="n">
        <v>0.2439583333333334</v>
      </c>
      <c r="AH10" t="n">
        <v>118464.785857654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8.620900000000001</v>
      </c>
      <c r="E11" t="n">
        <v>11.6</v>
      </c>
      <c r="F11" t="n">
        <v>8.33</v>
      </c>
      <c r="G11" t="n">
        <v>20.81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100.85</v>
      </c>
      <c r="Q11" t="n">
        <v>596.65</v>
      </c>
      <c r="R11" t="n">
        <v>41.97</v>
      </c>
      <c r="S11" t="n">
        <v>26.8</v>
      </c>
      <c r="T11" t="n">
        <v>7555.43</v>
      </c>
      <c r="U11" t="n">
        <v>0.64</v>
      </c>
      <c r="V11" t="n">
        <v>0.92</v>
      </c>
      <c r="W11" t="n">
        <v>0.15</v>
      </c>
      <c r="X11" t="n">
        <v>0.47</v>
      </c>
      <c r="Y11" t="n">
        <v>1</v>
      </c>
      <c r="Z11" t="n">
        <v>10</v>
      </c>
      <c r="AA11" t="n">
        <v>93.96755081973083</v>
      </c>
      <c r="AB11" t="n">
        <v>128.570548587266</v>
      </c>
      <c r="AC11" t="n">
        <v>116.2999558800297</v>
      </c>
      <c r="AD11" t="n">
        <v>93967.55081973084</v>
      </c>
      <c r="AE11" t="n">
        <v>128570.548587266</v>
      </c>
      <c r="AF11" t="n">
        <v>2.04520539040318e-06</v>
      </c>
      <c r="AG11" t="n">
        <v>0.2416666666666667</v>
      </c>
      <c r="AH11" t="n">
        <v>116299.9558800297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8.716100000000001</v>
      </c>
      <c r="E12" t="n">
        <v>11.47</v>
      </c>
      <c r="F12" t="n">
        <v>8.27</v>
      </c>
      <c r="G12" t="n">
        <v>22.56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99.64</v>
      </c>
      <c r="Q12" t="n">
        <v>596.62</v>
      </c>
      <c r="R12" t="n">
        <v>40.32</v>
      </c>
      <c r="S12" t="n">
        <v>26.8</v>
      </c>
      <c r="T12" t="n">
        <v>6736.07</v>
      </c>
      <c r="U12" t="n">
        <v>0.66</v>
      </c>
      <c r="V12" t="n">
        <v>0.93</v>
      </c>
      <c r="W12" t="n">
        <v>0.14</v>
      </c>
      <c r="X12" t="n">
        <v>0.42</v>
      </c>
      <c r="Y12" t="n">
        <v>1</v>
      </c>
      <c r="Z12" t="n">
        <v>10</v>
      </c>
      <c r="AA12" t="n">
        <v>92.00613436592353</v>
      </c>
      <c r="AB12" t="n">
        <v>125.8868520635813</v>
      </c>
      <c r="AC12" t="n">
        <v>113.8723875859729</v>
      </c>
      <c r="AD12" t="n">
        <v>92006.13436592353</v>
      </c>
      <c r="AE12" t="n">
        <v>125886.8520635813</v>
      </c>
      <c r="AF12" t="n">
        <v>2.067790451494991e-06</v>
      </c>
      <c r="AG12" t="n">
        <v>0.2389583333333334</v>
      </c>
      <c r="AH12" t="n">
        <v>113872.3875859729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8.23</v>
      </c>
      <c r="G13" t="n">
        <v>24.69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98.29000000000001</v>
      </c>
      <c r="Q13" t="n">
        <v>596.66</v>
      </c>
      <c r="R13" t="n">
        <v>38.96</v>
      </c>
      <c r="S13" t="n">
        <v>26.8</v>
      </c>
      <c r="T13" t="n">
        <v>6069.37</v>
      </c>
      <c r="U13" t="n">
        <v>0.6899999999999999</v>
      </c>
      <c r="V13" t="n">
        <v>0.93</v>
      </c>
      <c r="W13" t="n">
        <v>0.14</v>
      </c>
      <c r="X13" t="n">
        <v>0.38</v>
      </c>
      <c r="Y13" t="n">
        <v>1</v>
      </c>
      <c r="Z13" t="n">
        <v>10</v>
      </c>
      <c r="AA13" t="n">
        <v>90.16649054995224</v>
      </c>
      <c r="AB13" t="n">
        <v>123.3697702352135</v>
      </c>
      <c r="AC13" t="n">
        <v>111.5955325145571</v>
      </c>
      <c r="AD13" t="n">
        <v>90166.49054995224</v>
      </c>
      <c r="AE13" t="n">
        <v>123369.7702352135</v>
      </c>
      <c r="AF13" t="n">
        <v>2.088003132220013e-06</v>
      </c>
      <c r="AG13" t="n">
        <v>0.2366666666666667</v>
      </c>
      <c r="AH13" t="n">
        <v>111595.5325145571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8.885400000000001</v>
      </c>
      <c r="E14" t="n">
        <v>11.25</v>
      </c>
      <c r="F14" t="n">
        <v>8.16</v>
      </c>
      <c r="G14" t="n">
        <v>25.76</v>
      </c>
      <c r="H14" t="n">
        <v>0.39</v>
      </c>
      <c r="I14" t="n">
        <v>19</v>
      </c>
      <c r="J14" t="n">
        <v>181.19</v>
      </c>
      <c r="K14" t="n">
        <v>52.44</v>
      </c>
      <c r="L14" t="n">
        <v>4</v>
      </c>
      <c r="M14" t="n">
        <v>17</v>
      </c>
      <c r="N14" t="n">
        <v>34.75</v>
      </c>
      <c r="O14" t="n">
        <v>22581.25</v>
      </c>
      <c r="P14" t="n">
        <v>96.42</v>
      </c>
      <c r="Q14" t="n">
        <v>596.62</v>
      </c>
      <c r="R14" t="n">
        <v>36.52</v>
      </c>
      <c r="S14" t="n">
        <v>26.8</v>
      </c>
      <c r="T14" t="n">
        <v>4854.17</v>
      </c>
      <c r="U14" t="n">
        <v>0.73</v>
      </c>
      <c r="V14" t="n">
        <v>0.9399999999999999</v>
      </c>
      <c r="W14" t="n">
        <v>0.14</v>
      </c>
      <c r="X14" t="n">
        <v>0.31</v>
      </c>
      <c r="Y14" t="n">
        <v>1</v>
      </c>
      <c r="Z14" t="n">
        <v>10</v>
      </c>
      <c r="AA14" t="n">
        <v>87.95738063323837</v>
      </c>
      <c r="AB14" t="n">
        <v>120.3471685881158</v>
      </c>
      <c r="AC14" t="n">
        <v>108.8614037264094</v>
      </c>
      <c r="AD14" t="n">
        <v>87957.38063323837</v>
      </c>
      <c r="AE14" t="n">
        <v>120347.1685881158</v>
      </c>
      <c r="AF14" t="n">
        <v>2.10795485110469e-06</v>
      </c>
      <c r="AG14" t="n">
        <v>0.234375</v>
      </c>
      <c r="AH14" t="n">
        <v>108861.4037264094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8.8622</v>
      </c>
      <c r="E15" t="n">
        <v>11.28</v>
      </c>
      <c r="F15" t="n">
        <v>8.220000000000001</v>
      </c>
      <c r="G15" t="n">
        <v>27.41</v>
      </c>
      <c r="H15" t="n">
        <v>0.42</v>
      </c>
      <c r="I15" t="n">
        <v>18</v>
      </c>
      <c r="J15" t="n">
        <v>181.57</v>
      </c>
      <c r="K15" t="n">
        <v>52.44</v>
      </c>
      <c r="L15" t="n">
        <v>4.25</v>
      </c>
      <c r="M15" t="n">
        <v>16</v>
      </c>
      <c r="N15" t="n">
        <v>34.88</v>
      </c>
      <c r="O15" t="n">
        <v>22627.36</v>
      </c>
      <c r="P15" t="n">
        <v>96.7</v>
      </c>
      <c r="Q15" t="n">
        <v>596.66</v>
      </c>
      <c r="R15" t="n">
        <v>38.87</v>
      </c>
      <c r="S15" t="n">
        <v>26.8</v>
      </c>
      <c r="T15" t="n">
        <v>6032.81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88.54925207027375</v>
      </c>
      <c r="AB15" t="n">
        <v>121.1569931997922</v>
      </c>
      <c r="AC15" t="n">
        <v>109.5939398137436</v>
      </c>
      <c r="AD15" t="n">
        <v>88549.25207027375</v>
      </c>
      <c r="AE15" t="n">
        <v>121156.9931997922</v>
      </c>
      <c r="AF15" t="n">
        <v>2.102450928653744e-06</v>
      </c>
      <c r="AG15" t="n">
        <v>0.235</v>
      </c>
      <c r="AH15" t="n">
        <v>109593.9398137436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8.917999999999999</v>
      </c>
      <c r="E16" t="n">
        <v>11.21</v>
      </c>
      <c r="F16" t="n">
        <v>8.19</v>
      </c>
      <c r="G16" t="n">
        <v>28.9</v>
      </c>
      <c r="H16" t="n">
        <v>0.44</v>
      </c>
      <c r="I16" t="n">
        <v>17</v>
      </c>
      <c r="J16" t="n">
        <v>181.94</v>
      </c>
      <c r="K16" t="n">
        <v>52.44</v>
      </c>
      <c r="L16" t="n">
        <v>4.5</v>
      </c>
      <c r="M16" t="n">
        <v>15</v>
      </c>
      <c r="N16" t="n">
        <v>35</v>
      </c>
      <c r="O16" t="n">
        <v>22673.63</v>
      </c>
      <c r="P16" t="n">
        <v>95.33</v>
      </c>
      <c r="Q16" t="n">
        <v>596.66</v>
      </c>
      <c r="R16" t="n">
        <v>37.79</v>
      </c>
      <c r="S16" t="n">
        <v>26.8</v>
      </c>
      <c r="T16" t="n">
        <v>5498.7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87.07311747966516</v>
      </c>
      <c r="AB16" t="n">
        <v>119.1372807304605</v>
      </c>
      <c r="AC16" t="n">
        <v>107.7669858678001</v>
      </c>
      <c r="AD16" t="n">
        <v>87073.11747966516</v>
      </c>
      <c r="AE16" t="n">
        <v>119137.2807304605</v>
      </c>
      <c r="AF16" t="n">
        <v>2.115688811100414e-06</v>
      </c>
      <c r="AG16" t="n">
        <v>0.2335416666666667</v>
      </c>
      <c r="AH16" t="n">
        <v>107766.9858678001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8.966799999999999</v>
      </c>
      <c r="E17" t="n">
        <v>11.15</v>
      </c>
      <c r="F17" t="n">
        <v>8.16</v>
      </c>
      <c r="G17" t="n">
        <v>30.61</v>
      </c>
      <c r="H17" t="n">
        <v>0.46</v>
      </c>
      <c r="I17" t="n">
        <v>16</v>
      </c>
      <c r="J17" t="n">
        <v>182.32</v>
      </c>
      <c r="K17" t="n">
        <v>52.44</v>
      </c>
      <c r="L17" t="n">
        <v>4.75</v>
      </c>
      <c r="M17" t="n">
        <v>14</v>
      </c>
      <c r="N17" t="n">
        <v>35.12</v>
      </c>
      <c r="O17" t="n">
        <v>22719.83</v>
      </c>
      <c r="P17" t="n">
        <v>94.42</v>
      </c>
      <c r="Q17" t="n">
        <v>596.61</v>
      </c>
      <c r="R17" t="n">
        <v>36.98</v>
      </c>
      <c r="S17" t="n">
        <v>26.8</v>
      </c>
      <c r="T17" t="n">
        <v>5097.73</v>
      </c>
      <c r="U17" t="n">
        <v>0.72</v>
      </c>
      <c r="V17" t="n">
        <v>0.9399999999999999</v>
      </c>
      <c r="W17" t="n">
        <v>0.13</v>
      </c>
      <c r="X17" t="n">
        <v>0.31</v>
      </c>
      <c r="Y17" t="n">
        <v>1</v>
      </c>
      <c r="Z17" t="n">
        <v>10</v>
      </c>
      <c r="AA17" t="n">
        <v>85.96011363633185</v>
      </c>
      <c r="AB17" t="n">
        <v>117.6144197697485</v>
      </c>
      <c r="AC17" t="n">
        <v>106.3894646198292</v>
      </c>
      <c r="AD17" t="n">
        <v>85960.11363633185</v>
      </c>
      <c r="AE17" t="n">
        <v>117614.4197697485</v>
      </c>
      <c r="AF17" t="n">
        <v>2.127266027290333e-06</v>
      </c>
      <c r="AG17" t="n">
        <v>0.2322916666666667</v>
      </c>
      <c r="AH17" t="n">
        <v>106389.4646198292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9.0205</v>
      </c>
      <c r="E18" t="n">
        <v>11.09</v>
      </c>
      <c r="F18" t="n">
        <v>8.130000000000001</v>
      </c>
      <c r="G18" t="n">
        <v>32.53</v>
      </c>
      <c r="H18" t="n">
        <v>0.49</v>
      </c>
      <c r="I18" t="n">
        <v>15</v>
      </c>
      <c r="J18" t="n">
        <v>182.69</v>
      </c>
      <c r="K18" t="n">
        <v>52.44</v>
      </c>
      <c r="L18" t="n">
        <v>5</v>
      </c>
      <c r="M18" t="n">
        <v>13</v>
      </c>
      <c r="N18" t="n">
        <v>35.25</v>
      </c>
      <c r="O18" t="n">
        <v>22766.06</v>
      </c>
      <c r="P18" t="n">
        <v>93.52</v>
      </c>
      <c r="Q18" t="n">
        <v>596.64</v>
      </c>
      <c r="R18" t="n">
        <v>35.9</v>
      </c>
      <c r="S18" t="n">
        <v>26.8</v>
      </c>
      <c r="T18" t="n">
        <v>4562.48</v>
      </c>
      <c r="U18" t="n">
        <v>0.75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84.82044574697277</v>
      </c>
      <c r="AB18" t="n">
        <v>116.0550758849294</v>
      </c>
      <c r="AC18" t="n">
        <v>104.9789423268238</v>
      </c>
      <c r="AD18" t="n">
        <v>84820.44574697276</v>
      </c>
      <c r="AE18" t="n">
        <v>116055.0758849294</v>
      </c>
      <c r="AF18" t="n">
        <v>2.140005709859979e-06</v>
      </c>
      <c r="AG18" t="n">
        <v>0.2310416666666667</v>
      </c>
      <c r="AH18" t="n">
        <v>104978.9423268238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9.067600000000001</v>
      </c>
      <c r="E19" t="n">
        <v>11.03</v>
      </c>
      <c r="F19" t="n">
        <v>8.109999999999999</v>
      </c>
      <c r="G19" t="n">
        <v>34.76</v>
      </c>
      <c r="H19" t="n">
        <v>0.51</v>
      </c>
      <c r="I19" t="n">
        <v>14</v>
      </c>
      <c r="J19" t="n">
        <v>183.07</v>
      </c>
      <c r="K19" t="n">
        <v>52.44</v>
      </c>
      <c r="L19" t="n">
        <v>5.25</v>
      </c>
      <c r="M19" t="n">
        <v>12</v>
      </c>
      <c r="N19" t="n">
        <v>35.37</v>
      </c>
      <c r="O19" t="n">
        <v>22812.34</v>
      </c>
      <c r="P19" t="n">
        <v>91.98</v>
      </c>
      <c r="Q19" t="n">
        <v>596.61</v>
      </c>
      <c r="R19" t="n">
        <v>35.22</v>
      </c>
      <c r="S19" t="n">
        <v>26.8</v>
      </c>
      <c r="T19" t="n">
        <v>4225.98</v>
      </c>
      <c r="U19" t="n">
        <v>0.76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83.40072935170254</v>
      </c>
      <c r="AB19" t="n">
        <v>114.1125572794547</v>
      </c>
      <c r="AC19" t="n">
        <v>103.2218149707131</v>
      </c>
      <c r="AD19" t="n">
        <v>83400.72935170254</v>
      </c>
      <c r="AE19" t="n">
        <v>114112.5572794547</v>
      </c>
      <c r="AF19" t="n">
        <v>2.151179621387544e-06</v>
      </c>
      <c r="AG19" t="n">
        <v>0.2297916666666666</v>
      </c>
      <c r="AH19" t="n">
        <v>103221.8149707131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9.1174</v>
      </c>
      <c r="E20" t="n">
        <v>10.97</v>
      </c>
      <c r="F20" t="n">
        <v>8.09</v>
      </c>
      <c r="G20" t="n">
        <v>37.32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91.04000000000001</v>
      </c>
      <c r="Q20" t="n">
        <v>596.61</v>
      </c>
      <c r="R20" t="n">
        <v>34.42</v>
      </c>
      <c r="S20" t="n">
        <v>26.8</v>
      </c>
      <c r="T20" t="n">
        <v>3832.54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82.33023945474717</v>
      </c>
      <c r="AB20" t="n">
        <v>112.64786577576</v>
      </c>
      <c r="AC20" t="n">
        <v>101.896911568423</v>
      </c>
      <c r="AD20" t="n">
        <v>82330.23945474718</v>
      </c>
      <c r="AE20" t="n">
        <v>112647.86577576</v>
      </c>
      <c r="AF20" t="n">
        <v>2.162994075614142e-06</v>
      </c>
      <c r="AG20" t="n">
        <v>0.2285416666666667</v>
      </c>
      <c r="AH20" t="n">
        <v>101896.911568423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9.139099999999999</v>
      </c>
      <c r="E21" t="n">
        <v>10.94</v>
      </c>
      <c r="F21" t="n">
        <v>8.06</v>
      </c>
      <c r="G21" t="n">
        <v>37.2</v>
      </c>
      <c r="H21" t="n">
        <v>0.55</v>
      </c>
      <c r="I21" t="n">
        <v>13</v>
      </c>
      <c r="J21" t="n">
        <v>183.82</v>
      </c>
      <c r="K21" t="n">
        <v>52.44</v>
      </c>
      <c r="L21" t="n">
        <v>5.75</v>
      </c>
      <c r="M21" t="n">
        <v>11</v>
      </c>
      <c r="N21" t="n">
        <v>35.63</v>
      </c>
      <c r="O21" t="n">
        <v>22905.03</v>
      </c>
      <c r="P21" t="n">
        <v>89.92</v>
      </c>
      <c r="Q21" t="n">
        <v>596.64</v>
      </c>
      <c r="R21" t="n">
        <v>33.78</v>
      </c>
      <c r="S21" t="n">
        <v>26.8</v>
      </c>
      <c r="T21" t="n">
        <v>3515.11</v>
      </c>
      <c r="U21" t="n">
        <v>0.79</v>
      </c>
      <c r="V21" t="n">
        <v>0.95</v>
      </c>
      <c r="W21" t="n">
        <v>0.12</v>
      </c>
      <c r="X21" t="n">
        <v>0.21</v>
      </c>
      <c r="Y21" t="n">
        <v>1</v>
      </c>
      <c r="Z21" t="n">
        <v>10</v>
      </c>
      <c r="AA21" t="n">
        <v>81.37736296936806</v>
      </c>
      <c r="AB21" t="n">
        <v>111.3440981305213</v>
      </c>
      <c r="AC21" t="n">
        <v>100.7175736773961</v>
      </c>
      <c r="AD21" t="n">
        <v>81377.36296936807</v>
      </c>
      <c r="AE21" t="n">
        <v>111344.0981305213</v>
      </c>
      <c r="AF21" t="n">
        <v>2.168142141010069e-06</v>
      </c>
      <c r="AG21" t="n">
        <v>0.2279166666666667</v>
      </c>
      <c r="AH21" t="n">
        <v>100717.5736773961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9.1378</v>
      </c>
      <c r="E22" t="n">
        <v>10.94</v>
      </c>
      <c r="F22" t="n">
        <v>8.1</v>
      </c>
      <c r="G22" t="n">
        <v>40.48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89.81999999999999</v>
      </c>
      <c r="Q22" t="n">
        <v>596.61</v>
      </c>
      <c r="R22" t="n">
        <v>34.89</v>
      </c>
      <c r="S22" t="n">
        <v>26.8</v>
      </c>
      <c r="T22" t="n">
        <v>4075.26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81.45438770800833</v>
      </c>
      <c r="AB22" t="n">
        <v>111.4494867760205</v>
      </c>
      <c r="AC22" t="n">
        <v>100.8129041784828</v>
      </c>
      <c r="AD22" t="n">
        <v>81454.38770800833</v>
      </c>
      <c r="AE22" t="n">
        <v>111449.4867760205</v>
      </c>
      <c r="AF22" t="n">
        <v>2.167833731562387e-06</v>
      </c>
      <c r="AG22" t="n">
        <v>0.2279166666666667</v>
      </c>
      <c r="AH22" t="n">
        <v>100812.9041784828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9.1463</v>
      </c>
      <c r="E23" t="n">
        <v>10.93</v>
      </c>
      <c r="F23" t="n">
        <v>8.09</v>
      </c>
      <c r="G23" t="n">
        <v>40.43</v>
      </c>
      <c r="H23" t="n">
        <v>0.6</v>
      </c>
      <c r="I23" t="n">
        <v>12</v>
      </c>
      <c r="J23" t="n">
        <v>184.57</v>
      </c>
      <c r="K23" t="n">
        <v>52.44</v>
      </c>
      <c r="L23" t="n">
        <v>6.25</v>
      </c>
      <c r="M23" t="n">
        <v>10</v>
      </c>
      <c r="N23" t="n">
        <v>35.88</v>
      </c>
      <c r="O23" t="n">
        <v>22997.88</v>
      </c>
      <c r="P23" t="n">
        <v>88.62</v>
      </c>
      <c r="Q23" t="n">
        <v>596.67</v>
      </c>
      <c r="R23" t="n">
        <v>34.57</v>
      </c>
      <c r="S23" t="n">
        <v>26.8</v>
      </c>
      <c r="T23" t="n">
        <v>3913.08</v>
      </c>
      <c r="U23" t="n">
        <v>0.78</v>
      </c>
      <c r="V23" t="n">
        <v>0.95</v>
      </c>
      <c r="W23" t="n">
        <v>0.13</v>
      </c>
      <c r="X23" t="n">
        <v>0.23</v>
      </c>
      <c r="Y23" t="n">
        <v>1</v>
      </c>
      <c r="Z23" t="n">
        <v>10</v>
      </c>
      <c r="AA23" t="n">
        <v>80.63491976575847</v>
      </c>
      <c r="AB23" t="n">
        <v>110.3282545850607</v>
      </c>
      <c r="AC23" t="n">
        <v>99.79868081416861</v>
      </c>
      <c r="AD23" t="n">
        <v>80634.91976575847</v>
      </c>
      <c r="AE23" t="n">
        <v>110328.2545850607</v>
      </c>
      <c r="AF23" t="n">
        <v>2.169850254874156e-06</v>
      </c>
      <c r="AG23" t="n">
        <v>0.2277083333333333</v>
      </c>
      <c r="AH23" t="n">
        <v>99798.68081416861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9.202199999999999</v>
      </c>
      <c r="E24" t="n">
        <v>10.87</v>
      </c>
      <c r="F24" t="n">
        <v>8.06</v>
      </c>
      <c r="G24" t="n">
        <v>43.94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87.48999999999999</v>
      </c>
      <c r="Q24" t="n">
        <v>596.62</v>
      </c>
      <c r="R24" t="n">
        <v>33.54</v>
      </c>
      <c r="S24" t="n">
        <v>26.8</v>
      </c>
      <c r="T24" t="n">
        <v>3404.42</v>
      </c>
      <c r="U24" t="n">
        <v>0.8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79.39393915463391</v>
      </c>
      <c r="AB24" t="n">
        <v>108.6302901647203</v>
      </c>
      <c r="AC24" t="n">
        <v>98.2627677349969</v>
      </c>
      <c r="AD24" t="n">
        <v>79393.93915463392</v>
      </c>
      <c r="AE24" t="n">
        <v>108630.2901647203</v>
      </c>
      <c r="AF24" t="n">
        <v>2.183111861124493e-06</v>
      </c>
      <c r="AG24" t="n">
        <v>0.2264583333333333</v>
      </c>
      <c r="AH24" t="n">
        <v>98262.7677349969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9.1989</v>
      </c>
      <c r="E25" t="n">
        <v>10.87</v>
      </c>
      <c r="F25" t="n">
        <v>8.06</v>
      </c>
      <c r="G25" t="n">
        <v>43.96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86.42</v>
      </c>
      <c r="Q25" t="n">
        <v>596.62</v>
      </c>
      <c r="R25" t="n">
        <v>33.73</v>
      </c>
      <c r="S25" t="n">
        <v>26.8</v>
      </c>
      <c r="T25" t="n">
        <v>3496.29</v>
      </c>
      <c r="U25" t="n">
        <v>0.79</v>
      </c>
      <c r="V25" t="n">
        <v>0.95</v>
      </c>
      <c r="W25" t="n">
        <v>0.12</v>
      </c>
      <c r="X25" t="n">
        <v>0.21</v>
      </c>
      <c r="Y25" t="n">
        <v>1</v>
      </c>
      <c r="Z25" t="n">
        <v>10</v>
      </c>
      <c r="AA25" t="n">
        <v>78.78849989697743</v>
      </c>
      <c r="AB25" t="n">
        <v>107.8019014623002</v>
      </c>
      <c r="AC25" t="n">
        <v>97.51343928768465</v>
      </c>
      <c r="AD25" t="n">
        <v>78788.49989697743</v>
      </c>
      <c r="AE25" t="n">
        <v>107801.9014623002</v>
      </c>
      <c r="AF25" t="n">
        <v>2.182328975603454e-06</v>
      </c>
      <c r="AG25" t="n">
        <v>0.2264583333333333</v>
      </c>
      <c r="AH25" t="n">
        <v>97513.43928768465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9.2578</v>
      </c>
      <c r="E26" t="n">
        <v>10.8</v>
      </c>
      <c r="F26" t="n">
        <v>8.029999999999999</v>
      </c>
      <c r="G26" t="n">
        <v>48.15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85.19</v>
      </c>
      <c r="Q26" t="n">
        <v>596.61</v>
      </c>
      <c r="R26" t="n">
        <v>32.49</v>
      </c>
      <c r="S26" t="n">
        <v>26.8</v>
      </c>
      <c r="T26" t="n">
        <v>2884.8</v>
      </c>
      <c r="U26" t="n">
        <v>0.82</v>
      </c>
      <c r="V26" t="n">
        <v>0.96</v>
      </c>
      <c r="W26" t="n">
        <v>0.13</v>
      </c>
      <c r="X26" t="n">
        <v>0.17</v>
      </c>
      <c r="Y26" t="n">
        <v>1</v>
      </c>
      <c r="Z26" t="n">
        <v>10</v>
      </c>
      <c r="AA26" t="n">
        <v>77.48171597459169</v>
      </c>
      <c r="AB26" t="n">
        <v>106.0139020484551</v>
      </c>
      <c r="AC26" t="n">
        <v>95.89608402842339</v>
      </c>
      <c r="AD26" t="n">
        <v>77481.71597459169</v>
      </c>
      <c r="AE26" t="n">
        <v>106013.9020484551</v>
      </c>
      <c r="AF26" t="n">
        <v>2.196302295963827e-06</v>
      </c>
      <c r="AG26" t="n">
        <v>0.225</v>
      </c>
      <c r="AH26" t="n">
        <v>95896.08402842339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9.231199999999999</v>
      </c>
      <c r="E27" t="n">
        <v>10.83</v>
      </c>
      <c r="F27" t="n">
        <v>8.06</v>
      </c>
      <c r="G27" t="n">
        <v>48.34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84.37</v>
      </c>
      <c r="Q27" t="n">
        <v>596.61</v>
      </c>
      <c r="R27" t="n">
        <v>33.78</v>
      </c>
      <c r="S27" t="n">
        <v>26.8</v>
      </c>
      <c r="T27" t="n">
        <v>3528.32</v>
      </c>
      <c r="U27" t="n">
        <v>0.79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77.30985057081935</v>
      </c>
      <c r="AB27" t="n">
        <v>105.7787482208474</v>
      </c>
      <c r="AC27" t="n">
        <v>95.68337295208204</v>
      </c>
      <c r="AD27" t="n">
        <v>77309.85057081936</v>
      </c>
      <c r="AE27" t="n">
        <v>105778.7482208474</v>
      </c>
      <c r="AF27" t="n">
        <v>2.189991764188175e-06</v>
      </c>
      <c r="AG27" t="n">
        <v>0.225625</v>
      </c>
      <c r="AH27" t="n">
        <v>95683.37295208203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9.2963</v>
      </c>
      <c r="E28" t="n">
        <v>10.76</v>
      </c>
      <c r="F28" t="n">
        <v>8.02</v>
      </c>
      <c r="G28" t="n">
        <v>53.44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7</v>
      </c>
      <c r="N28" t="n">
        <v>36.52</v>
      </c>
      <c r="O28" t="n">
        <v>23230.78</v>
      </c>
      <c r="P28" t="n">
        <v>83.23</v>
      </c>
      <c r="Q28" t="n">
        <v>596.61</v>
      </c>
      <c r="R28" t="n">
        <v>32.33</v>
      </c>
      <c r="S28" t="n">
        <v>26.8</v>
      </c>
      <c r="T28" t="n">
        <v>2805.99</v>
      </c>
      <c r="U28" t="n">
        <v>0.83</v>
      </c>
      <c r="V28" t="n">
        <v>0.96</v>
      </c>
      <c r="W28" t="n">
        <v>0.12</v>
      </c>
      <c r="X28" t="n">
        <v>0.16</v>
      </c>
      <c r="Y28" t="n">
        <v>1</v>
      </c>
      <c r="Z28" t="n">
        <v>10</v>
      </c>
      <c r="AA28" t="n">
        <v>75.98982867661202</v>
      </c>
      <c r="AB28" t="n">
        <v>103.9726360299379</v>
      </c>
      <c r="AC28" t="n">
        <v>94.04963357377797</v>
      </c>
      <c r="AD28" t="n">
        <v>75989.82867661201</v>
      </c>
      <c r="AE28" t="n">
        <v>103972.6360299379</v>
      </c>
      <c r="AF28" t="n">
        <v>2.205435960375957e-06</v>
      </c>
      <c r="AG28" t="n">
        <v>0.2241666666666667</v>
      </c>
      <c r="AH28" t="n">
        <v>94049.63357377797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9.293200000000001</v>
      </c>
      <c r="E29" t="n">
        <v>10.76</v>
      </c>
      <c r="F29" t="n">
        <v>8.02</v>
      </c>
      <c r="G29" t="n">
        <v>53.47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82.68000000000001</v>
      </c>
      <c r="Q29" t="n">
        <v>596.61</v>
      </c>
      <c r="R29" t="n">
        <v>32.51</v>
      </c>
      <c r="S29" t="n">
        <v>26.8</v>
      </c>
      <c r="T29" t="n">
        <v>2897.63</v>
      </c>
      <c r="U29" t="n">
        <v>0.82</v>
      </c>
      <c r="V29" t="n">
        <v>0.96</v>
      </c>
      <c r="W29" t="n">
        <v>0.12</v>
      </c>
      <c r="X29" t="n">
        <v>0.17</v>
      </c>
      <c r="Y29" t="n">
        <v>1</v>
      </c>
      <c r="Z29" t="n">
        <v>10</v>
      </c>
      <c r="AA29" t="n">
        <v>75.69225141945473</v>
      </c>
      <c r="AB29" t="n">
        <v>103.5654776985134</v>
      </c>
      <c r="AC29" t="n">
        <v>93.68133386205426</v>
      </c>
      <c r="AD29" t="n">
        <v>75692.25141945474</v>
      </c>
      <c r="AE29" t="n">
        <v>103565.4776985135</v>
      </c>
      <c r="AF29" t="n">
        <v>2.204700522462253e-06</v>
      </c>
      <c r="AG29" t="n">
        <v>0.2241666666666667</v>
      </c>
      <c r="AH29" t="n">
        <v>93681.33386205426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9.294600000000001</v>
      </c>
      <c r="E30" t="n">
        <v>10.76</v>
      </c>
      <c r="F30" t="n">
        <v>8.02</v>
      </c>
      <c r="G30" t="n">
        <v>53.46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6</v>
      </c>
      <c r="N30" t="n">
        <v>36.78</v>
      </c>
      <c r="O30" t="n">
        <v>23324.24</v>
      </c>
      <c r="P30" t="n">
        <v>81.70999999999999</v>
      </c>
      <c r="Q30" t="n">
        <v>596.61</v>
      </c>
      <c r="R30" t="n">
        <v>32.43</v>
      </c>
      <c r="S30" t="n">
        <v>26.8</v>
      </c>
      <c r="T30" t="n">
        <v>2859.66</v>
      </c>
      <c r="U30" t="n">
        <v>0.83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75.11330398103897</v>
      </c>
      <c r="AB30" t="n">
        <v>102.773336271915</v>
      </c>
      <c r="AC30" t="n">
        <v>92.96479330143268</v>
      </c>
      <c r="AD30" t="n">
        <v>75113.30398103897</v>
      </c>
      <c r="AE30" t="n">
        <v>102773.336271915</v>
      </c>
      <c r="AF30" t="n">
        <v>2.205032655713603e-06</v>
      </c>
      <c r="AG30" t="n">
        <v>0.2241666666666667</v>
      </c>
      <c r="AH30" t="n">
        <v>92964.79330143268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9.360099999999999</v>
      </c>
      <c r="E31" t="n">
        <v>10.68</v>
      </c>
      <c r="F31" t="n">
        <v>7.98</v>
      </c>
      <c r="G31" t="n">
        <v>59.84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3</v>
      </c>
      <c r="N31" t="n">
        <v>36.9</v>
      </c>
      <c r="O31" t="n">
        <v>23371.04</v>
      </c>
      <c r="P31" t="n">
        <v>79.68000000000001</v>
      </c>
      <c r="Q31" t="n">
        <v>596.61</v>
      </c>
      <c r="R31" t="n">
        <v>31.02</v>
      </c>
      <c r="S31" t="n">
        <v>26.8</v>
      </c>
      <c r="T31" t="n">
        <v>2156.28</v>
      </c>
      <c r="U31" t="n">
        <v>0.86</v>
      </c>
      <c r="V31" t="n">
        <v>0.96</v>
      </c>
      <c r="W31" t="n">
        <v>0.12</v>
      </c>
      <c r="X31" t="n">
        <v>0.13</v>
      </c>
      <c r="Y31" t="n">
        <v>1</v>
      </c>
      <c r="Z31" t="n">
        <v>10</v>
      </c>
      <c r="AA31" t="n">
        <v>73.29606564341061</v>
      </c>
      <c r="AB31" t="n">
        <v>100.2869106074759</v>
      </c>
      <c r="AC31" t="n">
        <v>90.7156686126865</v>
      </c>
      <c r="AD31" t="n">
        <v>73296.06564341062</v>
      </c>
      <c r="AE31" t="n">
        <v>100286.9106074759</v>
      </c>
      <c r="AF31" t="n">
        <v>2.220571747116056e-06</v>
      </c>
      <c r="AG31" t="n">
        <v>0.2225</v>
      </c>
      <c r="AH31" t="n">
        <v>90715.6686126865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9.362299999999999</v>
      </c>
      <c r="E32" t="n">
        <v>10.68</v>
      </c>
      <c r="F32" t="n">
        <v>7.98</v>
      </c>
      <c r="G32" t="n">
        <v>59.82</v>
      </c>
      <c r="H32" t="n">
        <v>0.8</v>
      </c>
      <c r="I32" t="n">
        <v>8</v>
      </c>
      <c r="J32" t="n">
        <v>187.98</v>
      </c>
      <c r="K32" t="n">
        <v>52.44</v>
      </c>
      <c r="L32" t="n">
        <v>8.5</v>
      </c>
      <c r="M32" t="n">
        <v>2</v>
      </c>
      <c r="N32" t="n">
        <v>37.03</v>
      </c>
      <c r="O32" t="n">
        <v>23417.88</v>
      </c>
      <c r="P32" t="n">
        <v>79.59</v>
      </c>
      <c r="Q32" t="n">
        <v>596.61</v>
      </c>
      <c r="R32" t="n">
        <v>30.73</v>
      </c>
      <c r="S32" t="n">
        <v>26.8</v>
      </c>
      <c r="T32" t="n">
        <v>2012.04</v>
      </c>
      <c r="U32" t="n">
        <v>0.87</v>
      </c>
      <c r="V32" t="n">
        <v>0.96</v>
      </c>
      <c r="W32" t="n">
        <v>0.13</v>
      </c>
      <c r="X32" t="n">
        <v>0.12</v>
      </c>
      <c r="Y32" t="n">
        <v>1</v>
      </c>
      <c r="Z32" t="n">
        <v>10</v>
      </c>
      <c r="AA32" t="n">
        <v>73.22712845660011</v>
      </c>
      <c r="AB32" t="n">
        <v>100.1925877071878</v>
      </c>
      <c r="AC32" t="n">
        <v>90.63034775761881</v>
      </c>
      <c r="AD32" t="n">
        <v>73227.12845660011</v>
      </c>
      <c r="AE32" t="n">
        <v>100192.5877071878</v>
      </c>
      <c r="AF32" t="n">
        <v>2.221093670796749e-06</v>
      </c>
      <c r="AG32" t="n">
        <v>0.2225</v>
      </c>
      <c r="AH32" t="n">
        <v>90630.3477576188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9.364800000000001</v>
      </c>
      <c r="E33" t="n">
        <v>10.68</v>
      </c>
      <c r="F33" t="n">
        <v>7.97</v>
      </c>
      <c r="G33" t="n">
        <v>59.8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1</v>
      </c>
      <c r="N33" t="n">
        <v>37.16</v>
      </c>
      <c r="O33" t="n">
        <v>23464.76</v>
      </c>
      <c r="P33" t="n">
        <v>79.84</v>
      </c>
      <c r="Q33" t="n">
        <v>596.61</v>
      </c>
      <c r="R33" t="n">
        <v>30.68</v>
      </c>
      <c r="S33" t="n">
        <v>26.8</v>
      </c>
      <c r="T33" t="n">
        <v>1987.03</v>
      </c>
      <c r="U33" t="n">
        <v>0.87</v>
      </c>
      <c r="V33" t="n">
        <v>0.96</v>
      </c>
      <c r="W33" t="n">
        <v>0.13</v>
      </c>
      <c r="X33" t="n">
        <v>0.12</v>
      </c>
      <c r="Y33" t="n">
        <v>1</v>
      </c>
      <c r="Z33" t="n">
        <v>10</v>
      </c>
      <c r="AA33" t="n">
        <v>73.32295615342143</v>
      </c>
      <c r="AB33" t="n">
        <v>100.3237033895982</v>
      </c>
      <c r="AC33" t="n">
        <v>90.74894994332207</v>
      </c>
      <c r="AD33" t="n">
        <v>73322.95615342143</v>
      </c>
      <c r="AE33" t="n">
        <v>100323.7033895982</v>
      </c>
      <c r="AF33" t="n">
        <v>2.221686765888446e-06</v>
      </c>
      <c r="AG33" t="n">
        <v>0.2225</v>
      </c>
      <c r="AH33" t="n">
        <v>90748.94994332208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9.360099999999999</v>
      </c>
      <c r="E34" t="n">
        <v>10.68</v>
      </c>
      <c r="F34" t="n">
        <v>7.98</v>
      </c>
      <c r="G34" t="n">
        <v>59.84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80</v>
      </c>
      <c r="Q34" t="n">
        <v>596.61</v>
      </c>
      <c r="R34" t="n">
        <v>30.92</v>
      </c>
      <c r="S34" t="n">
        <v>26.8</v>
      </c>
      <c r="T34" t="n">
        <v>2109.31</v>
      </c>
      <c r="U34" t="n">
        <v>0.87</v>
      </c>
      <c r="V34" t="n">
        <v>0.96</v>
      </c>
      <c r="W34" t="n">
        <v>0.13</v>
      </c>
      <c r="X34" t="n">
        <v>0.13</v>
      </c>
      <c r="Y34" t="n">
        <v>1</v>
      </c>
      <c r="Z34" t="n">
        <v>10</v>
      </c>
      <c r="AA34" t="n">
        <v>73.48211352125665</v>
      </c>
      <c r="AB34" t="n">
        <v>100.5414695217978</v>
      </c>
      <c r="AC34" t="n">
        <v>90.94593278150126</v>
      </c>
      <c r="AD34" t="n">
        <v>73482.11352125664</v>
      </c>
      <c r="AE34" t="n">
        <v>100541.4695217978</v>
      </c>
      <c r="AF34" t="n">
        <v>2.220571747116056e-06</v>
      </c>
      <c r="AG34" t="n">
        <v>0.2225</v>
      </c>
      <c r="AH34" t="n">
        <v>90945.93278150125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5.848</v>
      </c>
      <c r="E2" t="n">
        <v>17.1</v>
      </c>
      <c r="F2" t="n">
        <v>10.01</v>
      </c>
      <c r="G2" t="n">
        <v>5.67</v>
      </c>
      <c r="H2" t="n">
        <v>0.08</v>
      </c>
      <c r="I2" t="n">
        <v>106</v>
      </c>
      <c r="J2" t="n">
        <v>213.37</v>
      </c>
      <c r="K2" t="n">
        <v>56.13</v>
      </c>
      <c r="L2" t="n">
        <v>1</v>
      </c>
      <c r="M2" t="n">
        <v>104</v>
      </c>
      <c r="N2" t="n">
        <v>46.25</v>
      </c>
      <c r="O2" t="n">
        <v>26550.29</v>
      </c>
      <c r="P2" t="n">
        <v>145.99</v>
      </c>
      <c r="Q2" t="n">
        <v>596.88</v>
      </c>
      <c r="R2" t="n">
        <v>94.63</v>
      </c>
      <c r="S2" t="n">
        <v>26.8</v>
      </c>
      <c r="T2" t="n">
        <v>33473.65</v>
      </c>
      <c r="U2" t="n">
        <v>0.28</v>
      </c>
      <c r="V2" t="n">
        <v>0.77</v>
      </c>
      <c r="W2" t="n">
        <v>0.28</v>
      </c>
      <c r="X2" t="n">
        <v>2.15</v>
      </c>
      <c r="Y2" t="n">
        <v>1</v>
      </c>
      <c r="Z2" t="n">
        <v>10</v>
      </c>
      <c r="AA2" t="n">
        <v>192.1517561331827</v>
      </c>
      <c r="AB2" t="n">
        <v>262.9105098784941</v>
      </c>
      <c r="AC2" t="n">
        <v>237.8186998129856</v>
      </c>
      <c r="AD2" t="n">
        <v>192151.7561331827</v>
      </c>
      <c r="AE2" t="n">
        <v>262910.5098784941</v>
      </c>
      <c r="AF2" t="n">
        <v>1.344601530807822e-06</v>
      </c>
      <c r="AG2" t="n">
        <v>0.35625</v>
      </c>
      <c r="AH2" t="n">
        <v>237818.6998129856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6.471</v>
      </c>
      <c r="E3" t="n">
        <v>15.45</v>
      </c>
      <c r="F3" t="n">
        <v>9.460000000000001</v>
      </c>
      <c r="G3" t="n">
        <v>7.1</v>
      </c>
      <c r="H3" t="n">
        <v>0.1</v>
      </c>
      <c r="I3" t="n">
        <v>80</v>
      </c>
      <c r="J3" t="n">
        <v>213.78</v>
      </c>
      <c r="K3" t="n">
        <v>56.13</v>
      </c>
      <c r="L3" t="n">
        <v>1.25</v>
      </c>
      <c r="M3" t="n">
        <v>78</v>
      </c>
      <c r="N3" t="n">
        <v>46.4</v>
      </c>
      <c r="O3" t="n">
        <v>26600.32</v>
      </c>
      <c r="P3" t="n">
        <v>137.34</v>
      </c>
      <c r="Q3" t="n">
        <v>596.74</v>
      </c>
      <c r="R3" t="n">
        <v>77.58</v>
      </c>
      <c r="S3" t="n">
        <v>26.8</v>
      </c>
      <c r="T3" t="n">
        <v>25076.95</v>
      </c>
      <c r="U3" t="n">
        <v>0.35</v>
      </c>
      <c r="V3" t="n">
        <v>0.8100000000000001</v>
      </c>
      <c r="W3" t="n">
        <v>0.23</v>
      </c>
      <c r="X3" t="n">
        <v>1.61</v>
      </c>
      <c r="Y3" t="n">
        <v>1</v>
      </c>
      <c r="Z3" t="n">
        <v>10</v>
      </c>
      <c r="AA3" t="n">
        <v>163.8951867952769</v>
      </c>
      <c r="AB3" t="n">
        <v>224.2486251185316</v>
      </c>
      <c r="AC3" t="n">
        <v>202.8466510722056</v>
      </c>
      <c r="AD3" t="n">
        <v>163895.1867952769</v>
      </c>
      <c r="AE3" t="n">
        <v>224248.6251185316</v>
      </c>
      <c r="AF3" t="n">
        <v>1.487844819743061e-06</v>
      </c>
      <c r="AG3" t="n">
        <v>0.321875</v>
      </c>
      <c r="AH3" t="n">
        <v>202846.6510722056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6.8794</v>
      </c>
      <c r="E4" t="n">
        <v>14.54</v>
      </c>
      <c r="F4" t="n">
        <v>9.18</v>
      </c>
      <c r="G4" t="n">
        <v>8.470000000000001</v>
      </c>
      <c r="H4" t="n">
        <v>0.12</v>
      </c>
      <c r="I4" t="n">
        <v>65</v>
      </c>
      <c r="J4" t="n">
        <v>214.19</v>
      </c>
      <c r="K4" t="n">
        <v>56.13</v>
      </c>
      <c r="L4" t="n">
        <v>1.5</v>
      </c>
      <c r="M4" t="n">
        <v>63</v>
      </c>
      <c r="N4" t="n">
        <v>46.56</v>
      </c>
      <c r="O4" t="n">
        <v>26650.41</v>
      </c>
      <c r="P4" t="n">
        <v>132.64</v>
      </c>
      <c r="Q4" t="n">
        <v>596.72</v>
      </c>
      <c r="R4" t="n">
        <v>68.70999999999999</v>
      </c>
      <c r="S4" t="n">
        <v>26.8</v>
      </c>
      <c r="T4" t="n">
        <v>20718.93</v>
      </c>
      <c r="U4" t="n">
        <v>0.39</v>
      </c>
      <c r="V4" t="n">
        <v>0.84</v>
      </c>
      <c r="W4" t="n">
        <v>0.21</v>
      </c>
      <c r="X4" t="n">
        <v>1.32</v>
      </c>
      <c r="Y4" t="n">
        <v>1</v>
      </c>
      <c r="Z4" t="n">
        <v>10</v>
      </c>
      <c r="AA4" t="n">
        <v>149.2811195911085</v>
      </c>
      <c r="AB4" t="n">
        <v>204.253013642656</v>
      </c>
      <c r="AC4" t="n">
        <v>184.7593926915641</v>
      </c>
      <c r="AD4" t="n">
        <v>149281.1195911085</v>
      </c>
      <c r="AE4" t="n">
        <v>204253.013642656</v>
      </c>
      <c r="AF4" t="n">
        <v>1.581746198878135e-06</v>
      </c>
      <c r="AG4" t="n">
        <v>0.3029166666666667</v>
      </c>
      <c r="AH4" t="n">
        <v>184759.3926915641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7.2446</v>
      </c>
      <c r="E5" t="n">
        <v>13.8</v>
      </c>
      <c r="F5" t="n">
        <v>8.91</v>
      </c>
      <c r="G5" t="n">
        <v>9.9</v>
      </c>
      <c r="H5" t="n">
        <v>0.14</v>
      </c>
      <c r="I5" t="n">
        <v>54</v>
      </c>
      <c r="J5" t="n">
        <v>214.59</v>
      </c>
      <c r="K5" t="n">
        <v>56.13</v>
      </c>
      <c r="L5" t="n">
        <v>1.75</v>
      </c>
      <c r="M5" t="n">
        <v>52</v>
      </c>
      <c r="N5" t="n">
        <v>46.72</v>
      </c>
      <c r="O5" t="n">
        <v>26700.55</v>
      </c>
      <c r="P5" t="n">
        <v>128.21</v>
      </c>
      <c r="Q5" t="n">
        <v>596.74</v>
      </c>
      <c r="R5" t="n">
        <v>60.31</v>
      </c>
      <c r="S5" t="n">
        <v>26.8</v>
      </c>
      <c r="T5" t="n">
        <v>16574.98</v>
      </c>
      <c r="U5" t="n">
        <v>0.44</v>
      </c>
      <c r="V5" t="n">
        <v>0.86</v>
      </c>
      <c r="W5" t="n">
        <v>0.19</v>
      </c>
      <c r="X5" t="n">
        <v>1.06</v>
      </c>
      <c r="Y5" t="n">
        <v>1</v>
      </c>
      <c r="Z5" t="n">
        <v>10</v>
      </c>
      <c r="AA5" t="n">
        <v>137.3524797452573</v>
      </c>
      <c r="AB5" t="n">
        <v>187.9317223511219</v>
      </c>
      <c r="AC5" t="n">
        <v>169.9957825338126</v>
      </c>
      <c r="AD5" t="n">
        <v>137352.4797452573</v>
      </c>
      <c r="AE5" t="n">
        <v>187931.7223511219</v>
      </c>
      <c r="AF5" t="n">
        <v>1.665714817046914e-06</v>
      </c>
      <c r="AG5" t="n">
        <v>0.2875</v>
      </c>
      <c r="AH5" t="n">
        <v>169995.7825338126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7.5191</v>
      </c>
      <c r="E6" t="n">
        <v>13.3</v>
      </c>
      <c r="F6" t="n">
        <v>8.74</v>
      </c>
      <c r="G6" t="n">
        <v>11.41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125.19</v>
      </c>
      <c r="Q6" t="n">
        <v>596.64</v>
      </c>
      <c r="R6" t="n">
        <v>54.94</v>
      </c>
      <c r="S6" t="n">
        <v>26.8</v>
      </c>
      <c r="T6" t="n">
        <v>13928.18</v>
      </c>
      <c r="U6" t="n">
        <v>0.49</v>
      </c>
      <c r="V6" t="n">
        <v>0.88</v>
      </c>
      <c r="W6" t="n">
        <v>0.18</v>
      </c>
      <c r="X6" t="n">
        <v>0.89</v>
      </c>
      <c r="Y6" t="n">
        <v>1</v>
      </c>
      <c r="Z6" t="n">
        <v>10</v>
      </c>
      <c r="AA6" t="n">
        <v>129.5102528504515</v>
      </c>
      <c r="AB6" t="n">
        <v>177.2016415390209</v>
      </c>
      <c r="AC6" t="n">
        <v>160.2897655746522</v>
      </c>
      <c r="AD6" t="n">
        <v>129510.2528504515</v>
      </c>
      <c r="AE6" t="n">
        <v>177201.6415390209</v>
      </c>
      <c r="AF6" t="n">
        <v>1.728829235686918e-06</v>
      </c>
      <c r="AG6" t="n">
        <v>0.2770833333333333</v>
      </c>
      <c r="AH6" t="n">
        <v>160289.7655746522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</v>
      </c>
      <c r="E7" t="n">
        <v>12.99</v>
      </c>
      <c r="F7" t="n">
        <v>8.640000000000001</v>
      </c>
      <c r="G7" t="n">
        <v>12.65</v>
      </c>
      <c r="H7" t="n">
        <v>0.19</v>
      </c>
      <c r="I7" t="n">
        <v>41</v>
      </c>
      <c r="J7" t="n">
        <v>215.41</v>
      </c>
      <c r="K7" t="n">
        <v>56.13</v>
      </c>
      <c r="L7" t="n">
        <v>2.25</v>
      </c>
      <c r="M7" t="n">
        <v>39</v>
      </c>
      <c r="N7" t="n">
        <v>47.03</v>
      </c>
      <c r="O7" t="n">
        <v>26801</v>
      </c>
      <c r="P7" t="n">
        <v>123.23</v>
      </c>
      <c r="Q7" t="n">
        <v>596.6799999999999</v>
      </c>
      <c r="R7" t="n">
        <v>51.69</v>
      </c>
      <c r="S7" t="n">
        <v>26.8</v>
      </c>
      <c r="T7" t="n">
        <v>12326.47</v>
      </c>
      <c r="U7" t="n">
        <v>0.52</v>
      </c>
      <c r="V7" t="n">
        <v>0.89</v>
      </c>
      <c r="W7" t="n">
        <v>0.18</v>
      </c>
      <c r="X7" t="n">
        <v>0.79</v>
      </c>
      <c r="Y7" t="n">
        <v>1</v>
      </c>
      <c r="Z7" t="n">
        <v>10</v>
      </c>
      <c r="AA7" t="n">
        <v>124.7176513715344</v>
      </c>
      <c r="AB7" t="n">
        <v>170.6441927609149</v>
      </c>
      <c r="AC7" t="n">
        <v>154.3581505044894</v>
      </c>
      <c r="AD7" t="n">
        <v>124717.6513715344</v>
      </c>
      <c r="AE7" t="n">
        <v>170644.1927609149</v>
      </c>
      <c r="AF7" t="n">
        <v>1.770422672233282e-06</v>
      </c>
      <c r="AG7" t="n">
        <v>0.270625</v>
      </c>
      <c r="AH7" t="n">
        <v>154358.1505044894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7.9493</v>
      </c>
      <c r="E8" t="n">
        <v>12.58</v>
      </c>
      <c r="F8" t="n">
        <v>8.449999999999999</v>
      </c>
      <c r="G8" t="n">
        <v>14.08</v>
      </c>
      <c r="H8" t="n">
        <v>0.21</v>
      </c>
      <c r="I8" t="n">
        <v>36</v>
      </c>
      <c r="J8" t="n">
        <v>215.82</v>
      </c>
      <c r="K8" t="n">
        <v>56.13</v>
      </c>
      <c r="L8" t="n">
        <v>2.5</v>
      </c>
      <c r="M8" t="n">
        <v>34</v>
      </c>
      <c r="N8" t="n">
        <v>47.19</v>
      </c>
      <c r="O8" t="n">
        <v>26851.31</v>
      </c>
      <c r="P8" t="n">
        <v>119.68</v>
      </c>
      <c r="Q8" t="n">
        <v>596.65</v>
      </c>
      <c r="R8" t="n">
        <v>45.64</v>
      </c>
      <c r="S8" t="n">
        <v>26.8</v>
      </c>
      <c r="T8" t="n">
        <v>9328.32</v>
      </c>
      <c r="U8" t="n">
        <v>0.59</v>
      </c>
      <c r="V8" t="n">
        <v>0.91</v>
      </c>
      <c r="W8" t="n">
        <v>0.15</v>
      </c>
      <c r="X8" t="n">
        <v>0.59</v>
      </c>
      <c r="Y8" t="n">
        <v>1</v>
      </c>
      <c r="Z8" t="n">
        <v>10</v>
      </c>
      <c r="AA8" t="n">
        <v>117.6848090940319</v>
      </c>
      <c r="AB8" t="n">
        <v>161.0215476897371</v>
      </c>
      <c r="AC8" t="n">
        <v>145.6538771734345</v>
      </c>
      <c r="AD8" t="n">
        <v>117684.8090940319</v>
      </c>
      <c r="AE8" t="n">
        <v>161021.5476897371</v>
      </c>
      <c r="AF8" t="n">
        <v>1.827742980309614e-06</v>
      </c>
      <c r="AG8" t="n">
        <v>0.2620833333333333</v>
      </c>
      <c r="AH8" t="n">
        <v>145653.8771734345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7.9768</v>
      </c>
      <c r="E9" t="n">
        <v>12.54</v>
      </c>
      <c r="F9" t="n">
        <v>8.529999999999999</v>
      </c>
      <c r="G9" t="n">
        <v>15.51</v>
      </c>
      <c r="H9" t="n">
        <v>0.23</v>
      </c>
      <c r="I9" t="n">
        <v>33</v>
      </c>
      <c r="J9" t="n">
        <v>216.22</v>
      </c>
      <c r="K9" t="n">
        <v>56.13</v>
      </c>
      <c r="L9" t="n">
        <v>2.75</v>
      </c>
      <c r="M9" t="n">
        <v>31</v>
      </c>
      <c r="N9" t="n">
        <v>47.35</v>
      </c>
      <c r="O9" t="n">
        <v>26901.66</v>
      </c>
      <c r="P9" t="n">
        <v>120.56</v>
      </c>
      <c r="Q9" t="n">
        <v>596.75</v>
      </c>
      <c r="R9" t="n">
        <v>48.57</v>
      </c>
      <c r="S9" t="n">
        <v>26.8</v>
      </c>
      <c r="T9" t="n">
        <v>10806.55</v>
      </c>
      <c r="U9" t="n">
        <v>0.55</v>
      </c>
      <c r="V9" t="n">
        <v>0.9</v>
      </c>
      <c r="W9" t="n">
        <v>0.16</v>
      </c>
      <c r="X9" t="n">
        <v>0.68</v>
      </c>
      <c r="Y9" t="n">
        <v>1</v>
      </c>
      <c r="Z9" t="n">
        <v>10</v>
      </c>
      <c r="AA9" t="n">
        <v>118.1968210748516</v>
      </c>
      <c r="AB9" t="n">
        <v>161.7221050702687</v>
      </c>
      <c r="AC9" t="n">
        <v>146.2875743408069</v>
      </c>
      <c r="AD9" t="n">
        <v>118196.8210748516</v>
      </c>
      <c r="AE9" t="n">
        <v>161722.1050702687</v>
      </c>
      <c r="AF9" t="n">
        <v>1.834065918424733e-06</v>
      </c>
      <c r="AG9" t="n">
        <v>0.26125</v>
      </c>
      <c r="AH9" t="n">
        <v>146287.5743408069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8.1119</v>
      </c>
      <c r="E10" t="n">
        <v>12.33</v>
      </c>
      <c r="F10" t="n">
        <v>8.449999999999999</v>
      </c>
      <c r="G10" t="n">
        <v>16.9</v>
      </c>
      <c r="H10" t="n">
        <v>0.25</v>
      </c>
      <c r="I10" t="n">
        <v>30</v>
      </c>
      <c r="J10" t="n">
        <v>216.63</v>
      </c>
      <c r="K10" t="n">
        <v>56.13</v>
      </c>
      <c r="L10" t="n">
        <v>3</v>
      </c>
      <c r="M10" t="n">
        <v>28</v>
      </c>
      <c r="N10" t="n">
        <v>47.51</v>
      </c>
      <c r="O10" t="n">
        <v>26952.08</v>
      </c>
      <c r="P10" t="n">
        <v>118.81</v>
      </c>
      <c r="Q10" t="n">
        <v>596.65</v>
      </c>
      <c r="R10" t="n">
        <v>45.96</v>
      </c>
      <c r="S10" t="n">
        <v>26.8</v>
      </c>
      <c r="T10" t="n">
        <v>9516.42</v>
      </c>
      <c r="U10" t="n">
        <v>0.58</v>
      </c>
      <c r="V10" t="n">
        <v>0.91</v>
      </c>
      <c r="W10" t="n">
        <v>0.15</v>
      </c>
      <c r="X10" t="n">
        <v>0.59</v>
      </c>
      <c r="Y10" t="n">
        <v>1</v>
      </c>
      <c r="Z10" t="n">
        <v>10</v>
      </c>
      <c r="AA10" t="n">
        <v>114.7751318451371</v>
      </c>
      <c r="AB10" t="n">
        <v>157.0403989119007</v>
      </c>
      <c r="AC10" t="n">
        <v>142.0526836473761</v>
      </c>
      <c r="AD10" t="n">
        <v>114775.1318451371</v>
      </c>
      <c r="AE10" t="n">
        <v>157040.3989119007</v>
      </c>
      <c r="AF10" t="n">
        <v>1.865128788946644e-06</v>
      </c>
      <c r="AG10" t="n">
        <v>0.256875</v>
      </c>
      <c r="AH10" t="n">
        <v>142052.6836473761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8.2384</v>
      </c>
      <c r="E11" t="n">
        <v>12.14</v>
      </c>
      <c r="F11" t="n">
        <v>8.390000000000001</v>
      </c>
      <c r="G11" t="n">
        <v>18.63</v>
      </c>
      <c r="H11" t="n">
        <v>0.27</v>
      </c>
      <c r="I11" t="n">
        <v>27</v>
      </c>
      <c r="J11" t="n">
        <v>217.04</v>
      </c>
      <c r="K11" t="n">
        <v>56.13</v>
      </c>
      <c r="L11" t="n">
        <v>3.25</v>
      </c>
      <c r="M11" t="n">
        <v>25</v>
      </c>
      <c r="N11" t="n">
        <v>47.66</v>
      </c>
      <c r="O11" t="n">
        <v>27002.55</v>
      </c>
      <c r="P11" t="n">
        <v>117.39</v>
      </c>
      <c r="Q11" t="n">
        <v>596.66</v>
      </c>
      <c r="R11" t="n">
        <v>43.81</v>
      </c>
      <c r="S11" t="n">
        <v>26.8</v>
      </c>
      <c r="T11" t="n">
        <v>8457.719999999999</v>
      </c>
      <c r="U11" t="n">
        <v>0.61</v>
      </c>
      <c r="V11" t="n">
        <v>0.92</v>
      </c>
      <c r="W11" t="n">
        <v>0.15</v>
      </c>
      <c r="X11" t="n">
        <v>0.53</v>
      </c>
      <c r="Y11" t="n">
        <v>1</v>
      </c>
      <c r="Z11" t="n">
        <v>10</v>
      </c>
      <c r="AA11" t="n">
        <v>111.8736172603705</v>
      </c>
      <c r="AB11" t="n">
        <v>153.0704186512356</v>
      </c>
      <c r="AC11" t="n">
        <v>138.4615927308854</v>
      </c>
      <c r="AD11" t="n">
        <v>111873.6172603704</v>
      </c>
      <c r="AE11" t="n">
        <v>153070.4186512356</v>
      </c>
      <c r="AF11" t="n">
        <v>1.894214304276191e-06</v>
      </c>
      <c r="AG11" t="n">
        <v>0.2529166666666667</v>
      </c>
      <c r="AH11" t="n">
        <v>138461.5927308854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8.3264</v>
      </c>
      <c r="E12" t="n">
        <v>12.01</v>
      </c>
      <c r="F12" t="n">
        <v>8.34</v>
      </c>
      <c r="G12" t="n">
        <v>20.02</v>
      </c>
      <c r="H12" t="n">
        <v>0.29</v>
      </c>
      <c r="I12" t="n">
        <v>25</v>
      </c>
      <c r="J12" t="n">
        <v>217.45</v>
      </c>
      <c r="K12" t="n">
        <v>56.13</v>
      </c>
      <c r="L12" t="n">
        <v>3.5</v>
      </c>
      <c r="M12" t="n">
        <v>23</v>
      </c>
      <c r="N12" t="n">
        <v>47.82</v>
      </c>
      <c r="O12" t="n">
        <v>27053.07</v>
      </c>
      <c r="P12" t="n">
        <v>116.16</v>
      </c>
      <c r="Q12" t="n">
        <v>596.65</v>
      </c>
      <c r="R12" t="n">
        <v>42.58</v>
      </c>
      <c r="S12" t="n">
        <v>26.8</v>
      </c>
      <c r="T12" t="n">
        <v>7854.24</v>
      </c>
      <c r="U12" t="n">
        <v>0.63</v>
      </c>
      <c r="V12" t="n">
        <v>0.92</v>
      </c>
      <c r="W12" t="n">
        <v>0.15</v>
      </c>
      <c r="X12" t="n">
        <v>0.49</v>
      </c>
      <c r="Y12" t="n">
        <v>1</v>
      </c>
      <c r="Z12" t="n">
        <v>10</v>
      </c>
      <c r="AA12" t="n">
        <v>109.7179719624014</v>
      </c>
      <c r="AB12" t="n">
        <v>150.1209696541971</v>
      </c>
      <c r="AC12" t="n">
        <v>135.7936350065456</v>
      </c>
      <c r="AD12" t="n">
        <v>109717.9719624014</v>
      </c>
      <c r="AE12" t="n">
        <v>150120.9696541971</v>
      </c>
      <c r="AF12" t="n">
        <v>1.914447706244571e-06</v>
      </c>
      <c r="AG12" t="n">
        <v>0.2502083333333333</v>
      </c>
      <c r="AH12" t="n">
        <v>135793.6350065456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8.4161</v>
      </c>
      <c r="E13" t="n">
        <v>11.88</v>
      </c>
      <c r="F13" t="n">
        <v>8.300000000000001</v>
      </c>
      <c r="G13" t="n">
        <v>21.65</v>
      </c>
      <c r="H13" t="n">
        <v>0.31</v>
      </c>
      <c r="I13" t="n">
        <v>23</v>
      </c>
      <c r="J13" t="n">
        <v>217.86</v>
      </c>
      <c r="K13" t="n">
        <v>56.13</v>
      </c>
      <c r="L13" t="n">
        <v>3.75</v>
      </c>
      <c r="M13" t="n">
        <v>21</v>
      </c>
      <c r="N13" t="n">
        <v>47.98</v>
      </c>
      <c r="O13" t="n">
        <v>27103.65</v>
      </c>
      <c r="P13" t="n">
        <v>114.98</v>
      </c>
      <c r="Q13" t="n">
        <v>596.61</v>
      </c>
      <c r="R13" t="n">
        <v>41.14</v>
      </c>
      <c r="S13" t="n">
        <v>26.8</v>
      </c>
      <c r="T13" t="n">
        <v>7142.55</v>
      </c>
      <c r="U13" t="n">
        <v>0.65</v>
      </c>
      <c r="V13" t="n">
        <v>0.92</v>
      </c>
      <c r="W13" t="n">
        <v>0.14</v>
      </c>
      <c r="X13" t="n">
        <v>0.45</v>
      </c>
      <c r="Y13" t="n">
        <v>1</v>
      </c>
      <c r="Z13" t="n">
        <v>10</v>
      </c>
      <c r="AA13" t="n">
        <v>107.6552103254061</v>
      </c>
      <c r="AB13" t="n">
        <v>147.2986081798408</v>
      </c>
      <c r="AC13" t="n">
        <v>133.2406357500918</v>
      </c>
      <c r="AD13" t="n">
        <v>107655.2103254061</v>
      </c>
      <c r="AE13" t="n">
        <v>147298.6081798408</v>
      </c>
      <c r="AF13" t="n">
        <v>1.935071980750977e-06</v>
      </c>
      <c r="AG13" t="n">
        <v>0.2475</v>
      </c>
      <c r="AH13" t="n">
        <v>133240.6357500918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8.4648</v>
      </c>
      <c r="E14" t="n">
        <v>11.81</v>
      </c>
      <c r="F14" t="n">
        <v>8.27</v>
      </c>
      <c r="G14" t="n">
        <v>22.56</v>
      </c>
      <c r="H14" t="n">
        <v>0.33</v>
      </c>
      <c r="I14" t="n">
        <v>22</v>
      </c>
      <c r="J14" t="n">
        <v>218.27</v>
      </c>
      <c r="K14" t="n">
        <v>56.13</v>
      </c>
      <c r="L14" t="n">
        <v>4</v>
      </c>
      <c r="M14" t="n">
        <v>20</v>
      </c>
      <c r="N14" t="n">
        <v>48.15</v>
      </c>
      <c r="O14" t="n">
        <v>27154.29</v>
      </c>
      <c r="P14" t="n">
        <v>114.18</v>
      </c>
      <c r="Q14" t="n">
        <v>596.63</v>
      </c>
      <c r="R14" t="n">
        <v>40.27</v>
      </c>
      <c r="S14" t="n">
        <v>26.8</v>
      </c>
      <c r="T14" t="n">
        <v>6713.76</v>
      </c>
      <c r="U14" t="n">
        <v>0.67</v>
      </c>
      <c r="V14" t="n">
        <v>0.93</v>
      </c>
      <c r="W14" t="n">
        <v>0.14</v>
      </c>
      <c r="X14" t="n">
        <v>0.42</v>
      </c>
      <c r="Y14" t="n">
        <v>1</v>
      </c>
      <c r="Z14" t="n">
        <v>10</v>
      </c>
      <c r="AA14" t="n">
        <v>106.4207188514365</v>
      </c>
      <c r="AB14" t="n">
        <v>145.6095224832363</v>
      </c>
      <c r="AC14" t="n">
        <v>131.712754021724</v>
      </c>
      <c r="AD14" t="n">
        <v>106420.7188514365</v>
      </c>
      <c r="AE14" t="n">
        <v>145609.5224832363</v>
      </c>
      <c r="AF14" t="n">
        <v>1.946269329340297e-06</v>
      </c>
      <c r="AG14" t="n">
        <v>0.2460416666666667</v>
      </c>
      <c r="AH14" t="n">
        <v>131712.754021724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8.559799999999999</v>
      </c>
      <c r="E15" t="n">
        <v>11.68</v>
      </c>
      <c r="F15" t="n">
        <v>8.23</v>
      </c>
      <c r="G15" t="n">
        <v>24.68</v>
      </c>
      <c r="H15" t="n">
        <v>0.35</v>
      </c>
      <c r="I15" t="n">
        <v>20</v>
      </c>
      <c r="J15" t="n">
        <v>218.68</v>
      </c>
      <c r="K15" t="n">
        <v>56.13</v>
      </c>
      <c r="L15" t="n">
        <v>4.25</v>
      </c>
      <c r="M15" t="n">
        <v>18</v>
      </c>
      <c r="N15" t="n">
        <v>48.31</v>
      </c>
      <c r="O15" t="n">
        <v>27204.98</v>
      </c>
      <c r="P15" t="n">
        <v>112.87</v>
      </c>
      <c r="Q15" t="n">
        <v>596.61</v>
      </c>
      <c r="R15" t="n">
        <v>38.77</v>
      </c>
      <c r="S15" t="n">
        <v>26.8</v>
      </c>
      <c r="T15" t="n">
        <v>5971.94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104.2798765289855</v>
      </c>
      <c r="AB15" t="n">
        <v>142.6803275703629</v>
      </c>
      <c r="AC15" t="n">
        <v>129.0631173601834</v>
      </c>
      <c r="AD15" t="n">
        <v>104279.8765289855</v>
      </c>
      <c r="AE15" t="n">
        <v>142680.3275703629</v>
      </c>
      <c r="AF15" t="n">
        <v>1.968112206465253e-06</v>
      </c>
      <c r="AG15" t="n">
        <v>0.2433333333333333</v>
      </c>
      <c r="AH15" t="n">
        <v>129063.1173601834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8.6159</v>
      </c>
      <c r="E16" t="n">
        <v>11.61</v>
      </c>
      <c r="F16" t="n">
        <v>8.19</v>
      </c>
      <c r="G16" t="n">
        <v>25.87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111.93</v>
      </c>
      <c r="Q16" t="n">
        <v>596.6799999999999</v>
      </c>
      <c r="R16" t="n">
        <v>37.68</v>
      </c>
      <c r="S16" t="n">
        <v>26.8</v>
      </c>
      <c r="T16" t="n">
        <v>5432.4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102.8741599120443</v>
      </c>
      <c r="AB16" t="n">
        <v>140.7569640792246</v>
      </c>
      <c r="AC16" t="n">
        <v>127.3233169811811</v>
      </c>
      <c r="AD16" t="n">
        <v>102874.1599120443</v>
      </c>
      <c r="AE16" t="n">
        <v>140756.9640792246</v>
      </c>
      <c r="AF16" t="n">
        <v>1.981011000220095e-06</v>
      </c>
      <c r="AG16" t="n">
        <v>0.241875</v>
      </c>
      <c r="AH16" t="n">
        <v>127323.3169811811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8.662000000000001</v>
      </c>
      <c r="E17" t="n">
        <v>11.54</v>
      </c>
      <c r="F17" t="n">
        <v>8.17</v>
      </c>
      <c r="G17" t="n">
        <v>27.24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110.94</v>
      </c>
      <c r="Q17" t="n">
        <v>596.6799999999999</v>
      </c>
      <c r="R17" t="n">
        <v>37.42</v>
      </c>
      <c r="S17" t="n">
        <v>26.8</v>
      </c>
      <c r="T17" t="n">
        <v>5310.11</v>
      </c>
      <c r="U17" t="n">
        <v>0.72</v>
      </c>
      <c r="V17" t="n">
        <v>0.9399999999999999</v>
      </c>
      <c r="W17" t="n">
        <v>0.13</v>
      </c>
      <c r="X17" t="n">
        <v>0.32</v>
      </c>
      <c r="Y17" t="n">
        <v>1</v>
      </c>
      <c r="Z17" t="n">
        <v>10</v>
      </c>
      <c r="AA17" t="n">
        <v>101.6409422052749</v>
      </c>
      <c r="AB17" t="n">
        <v>139.0696212070981</v>
      </c>
      <c r="AC17" t="n">
        <v>125.7970117445693</v>
      </c>
      <c r="AD17" t="n">
        <v>101640.9422052749</v>
      </c>
      <c r="AE17" t="n">
        <v>139069.6212070981</v>
      </c>
      <c r="AF17" t="n">
        <v>1.991610543751258e-06</v>
      </c>
      <c r="AG17" t="n">
        <v>0.2404166666666666</v>
      </c>
      <c r="AH17" t="n">
        <v>125797.0117445693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8.6774</v>
      </c>
      <c r="E18" t="n">
        <v>11.52</v>
      </c>
      <c r="F18" t="n">
        <v>8.19</v>
      </c>
      <c r="G18" t="n">
        <v>28.92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110.83</v>
      </c>
      <c r="Q18" t="n">
        <v>596.63</v>
      </c>
      <c r="R18" t="n">
        <v>37.95</v>
      </c>
      <c r="S18" t="n">
        <v>26.8</v>
      </c>
      <c r="T18" t="n">
        <v>5577.32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101.4660874059646</v>
      </c>
      <c r="AB18" t="n">
        <v>138.8303771566326</v>
      </c>
      <c r="AC18" t="n">
        <v>125.580600810499</v>
      </c>
      <c r="AD18" t="n">
        <v>101466.0874059646</v>
      </c>
      <c r="AE18" t="n">
        <v>138830.3771566326</v>
      </c>
      <c r="AF18" t="n">
        <v>1.995151389095725e-06</v>
      </c>
      <c r="AG18" t="n">
        <v>0.24</v>
      </c>
      <c r="AH18" t="n">
        <v>125580.600810499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8.7334</v>
      </c>
      <c r="E19" t="n">
        <v>11.45</v>
      </c>
      <c r="F19" t="n">
        <v>8.16</v>
      </c>
      <c r="G19" t="n">
        <v>30.61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109.63</v>
      </c>
      <c r="Q19" t="n">
        <v>596.64</v>
      </c>
      <c r="R19" t="n">
        <v>36.96</v>
      </c>
      <c r="S19" t="n">
        <v>26.8</v>
      </c>
      <c r="T19" t="n">
        <v>5088.82</v>
      </c>
      <c r="U19" t="n">
        <v>0.73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99.97186262941105</v>
      </c>
      <c r="AB19" t="n">
        <v>136.7859128968082</v>
      </c>
      <c r="AC19" t="n">
        <v>123.731257350208</v>
      </c>
      <c r="AD19" t="n">
        <v>99971.86262941104</v>
      </c>
      <c r="AE19" t="n">
        <v>136785.9128968082</v>
      </c>
      <c r="AF19" t="n">
        <v>2.00802719034833e-06</v>
      </c>
      <c r="AG19" t="n">
        <v>0.2385416666666667</v>
      </c>
      <c r="AH19" t="n">
        <v>123731.257350208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8.7311</v>
      </c>
      <c r="E20" t="n">
        <v>11.45</v>
      </c>
      <c r="F20" t="n">
        <v>8.16</v>
      </c>
      <c r="G20" t="n">
        <v>30.62</v>
      </c>
      <c r="H20" t="n">
        <v>0.44</v>
      </c>
      <c r="I20" t="n">
        <v>16</v>
      </c>
      <c r="J20" t="n">
        <v>220.74</v>
      </c>
      <c r="K20" t="n">
        <v>56.13</v>
      </c>
      <c r="L20" t="n">
        <v>5.5</v>
      </c>
      <c r="M20" t="n">
        <v>14</v>
      </c>
      <c r="N20" t="n">
        <v>49.12</v>
      </c>
      <c r="O20" t="n">
        <v>27459.27</v>
      </c>
      <c r="P20" t="n">
        <v>109.19</v>
      </c>
      <c r="Q20" t="n">
        <v>596.66</v>
      </c>
      <c r="R20" t="n">
        <v>36.96</v>
      </c>
      <c r="S20" t="n">
        <v>26.8</v>
      </c>
      <c r="T20" t="n">
        <v>5085.65</v>
      </c>
      <c r="U20" t="n">
        <v>0.73</v>
      </c>
      <c r="V20" t="n">
        <v>0.9399999999999999</v>
      </c>
      <c r="W20" t="n">
        <v>0.13</v>
      </c>
      <c r="X20" t="n">
        <v>0.31</v>
      </c>
      <c r="Y20" t="n">
        <v>1</v>
      </c>
      <c r="Z20" t="n">
        <v>10</v>
      </c>
      <c r="AA20" t="n">
        <v>99.72325626574286</v>
      </c>
      <c r="AB20" t="n">
        <v>136.4457587022989</v>
      </c>
      <c r="AC20" t="n">
        <v>123.4235669946131</v>
      </c>
      <c r="AD20" t="n">
        <v>99723.25626574286</v>
      </c>
      <c r="AE20" t="n">
        <v>136445.7587022989</v>
      </c>
      <c r="AF20" t="n">
        <v>2.007498362796884e-06</v>
      </c>
      <c r="AG20" t="n">
        <v>0.2385416666666667</v>
      </c>
      <c r="AH20" t="n">
        <v>123423.5669946131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8.7768</v>
      </c>
      <c r="E21" t="n">
        <v>11.39</v>
      </c>
      <c r="F21" t="n">
        <v>8.15</v>
      </c>
      <c r="G21" t="n">
        <v>32.59</v>
      </c>
      <c r="H21" t="n">
        <v>0.46</v>
      </c>
      <c r="I21" t="n">
        <v>15</v>
      </c>
      <c r="J21" t="n">
        <v>221.16</v>
      </c>
      <c r="K21" t="n">
        <v>56.13</v>
      </c>
      <c r="L21" t="n">
        <v>5.75</v>
      </c>
      <c r="M21" t="n">
        <v>13</v>
      </c>
      <c r="N21" t="n">
        <v>49.28</v>
      </c>
      <c r="O21" t="n">
        <v>27510.3</v>
      </c>
      <c r="P21" t="n">
        <v>108.64</v>
      </c>
      <c r="Q21" t="n">
        <v>596.62</v>
      </c>
      <c r="R21" t="n">
        <v>36.47</v>
      </c>
      <c r="S21" t="n">
        <v>26.8</v>
      </c>
      <c r="T21" t="n">
        <v>4847.68</v>
      </c>
      <c r="U21" t="n">
        <v>0.73</v>
      </c>
      <c r="V21" t="n">
        <v>0.9399999999999999</v>
      </c>
      <c r="W21" t="n">
        <v>0.13</v>
      </c>
      <c r="X21" t="n">
        <v>0.29</v>
      </c>
      <c r="Y21" t="n">
        <v>1</v>
      </c>
      <c r="Z21" t="n">
        <v>10</v>
      </c>
      <c r="AA21" t="n">
        <v>98.83607078519013</v>
      </c>
      <c r="AB21" t="n">
        <v>135.2318723879462</v>
      </c>
      <c r="AC21" t="n">
        <v>122.3255322864017</v>
      </c>
      <c r="AD21" t="n">
        <v>98836.07078519012</v>
      </c>
      <c r="AE21" t="n">
        <v>135231.8723879462</v>
      </c>
      <c r="AF21" t="n">
        <v>2.0180059363191e-06</v>
      </c>
      <c r="AG21" t="n">
        <v>0.2372916666666667</v>
      </c>
      <c r="AH21" t="n">
        <v>122325.5322864017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8.8344</v>
      </c>
      <c r="E22" t="n">
        <v>11.32</v>
      </c>
      <c r="F22" t="n">
        <v>8.119999999999999</v>
      </c>
      <c r="G22" t="n">
        <v>34.78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12</v>
      </c>
      <c r="N22" t="n">
        <v>49.45</v>
      </c>
      <c r="O22" t="n">
        <v>27561.39</v>
      </c>
      <c r="P22" t="n">
        <v>107.51</v>
      </c>
      <c r="Q22" t="n">
        <v>596.61</v>
      </c>
      <c r="R22" t="n">
        <v>35.4</v>
      </c>
      <c r="S22" t="n">
        <v>26.8</v>
      </c>
      <c r="T22" t="n">
        <v>4315.98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97.40115411626037</v>
      </c>
      <c r="AB22" t="n">
        <v>133.2685560974619</v>
      </c>
      <c r="AC22" t="n">
        <v>120.5495921471489</v>
      </c>
      <c r="AD22" t="n">
        <v>97401.15411626037</v>
      </c>
      <c r="AE22" t="n">
        <v>133268.5560974619</v>
      </c>
      <c r="AF22" t="n">
        <v>2.031249617607495e-06</v>
      </c>
      <c r="AG22" t="n">
        <v>0.2358333333333333</v>
      </c>
      <c r="AH22" t="n">
        <v>120549.5921471489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8.8337</v>
      </c>
      <c r="E23" t="n">
        <v>11.32</v>
      </c>
      <c r="F23" t="n">
        <v>8.119999999999999</v>
      </c>
      <c r="G23" t="n">
        <v>34.78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12</v>
      </c>
      <c r="N23" t="n">
        <v>49.61</v>
      </c>
      <c r="O23" t="n">
        <v>27612.53</v>
      </c>
      <c r="P23" t="n">
        <v>106.58</v>
      </c>
      <c r="Q23" t="n">
        <v>596.66</v>
      </c>
      <c r="R23" t="n">
        <v>35.5</v>
      </c>
      <c r="S23" t="n">
        <v>26.8</v>
      </c>
      <c r="T23" t="n">
        <v>4365.66</v>
      </c>
      <c r="U23" t="n">
        <v>0.75</v>
      </c>
      <c r="V23" t="n">
        <v>0.95</v>
      </c>
      <c r="W23" t="n">
        <v>0.13</v>
      </c>
      <c r="X23" t="n">
        <v>0.26</v>
      </c>
      <c r="Y23" t="n">
        <v>1</v>
      </c>
      <c r="Z23" t="n">
        <v>10</v>
      </c>
      <c r="AA23" t="n">
        <v>96.83574174961932</v>
      </c>
      <c r="AB23" t="n">
        <v>132.4949339531908</v>
      </c>
      <c r="AC23" t="n">
        <v>119.8498034145413</v>
      </c>
      <c r="AD23" t="n">
        <v>96835.74174961932</v>
      </c>
      <c r="AE23" t="n">
        <v>132494.9339531908</v>
      </c>
      <c r="AF23" t="n">
        <v>2.031088670091837e-06</v>
      </c>
      <c r="AG23" t="n">
        <v>0.2358333333333333</v>
      </c>
      <c r="AH23" t="n">
        <v>119849.8034145413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8.9023</v>
      </c>
      <c r="E24" t="n">
        <v>11.23</v>
      </c>
      <c r="F24" t="n">
        <v>8.07</v>
      </c>
      <c r="G24" t="n">
        <v>37.25</v>
      </c>
      <c r="H24" t="n">
        <v>0.52</v>
      </c>
      <c r="I24" t="n">
        <v>13</v>
      </c>
      <c r="J24" t="n">
        <v>222.4</v>
      </c>
      <c r="K24" t="n">
        <v>56.13</v>
      </c>
      <c r="L24" t="n">
        <v>6.5</v>
      </c>
      <c r="M24" t="n">
        <v>11</v>
      </c>
      <c r="N24" t="n">
        <v>49.78</v>
      </c>
      <c r="O24" t="n">
        <v>27663.85</v>
      </c>
      <c r="P24" t="n">
        <v>105.83</v>
      </c>
      <c r="Q24" t="n">
        <v>596.6900000000001</v>
      </c>
      <c r="R24" t="n">
        <v>33.96</v>
      </c>
      <c r="S24" t="n">
        <v>26.8</v>
      </c>
      <c r="T24" t="n">
        <v>3602.52</v>
      </c>
      <c r="U24" t="n">
        <v>0.79</v>
      </c>
      <c r="V24" t="n">
        <v>0.95</v>
      </c>
      <c r="W24" t="n">
        <v>0.13</v>
      </c>
      <c r="X24" t="n">
        <v>0.22</v>
      </c>
      <c r="Y24" t="n">
        <v>1</v>
      </c>
      <c r="Z24" t="n">
        <v>10</v>
      </c>
      <c r="AA24" t="n">
        <v>95.46898419038409</v>
      </c>
      <c r="AB24" t="n">
        <v>130.6248759635582</v>
      </c>
      <c r="AC24" t="n">
        <v>118.1582211347957</v>
      </c>
      <c r="AD24" t="n">
        <v>95468.98419038409</v>
      </c>
      <c r="AE24" t="n">
        <v>130624.8759635582</v>
      </c>
      <c r="AF24" t="n">
        <v>2.046861526626279e-06</v>
      </c>
      <c r="AG24" t="n">
        <v>0.2339583333333334</v>
      </c>
      <c r="AH24" t="n">
        <v>118158.2211347957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8.894399999999999</v>
      </c>
      <c r="E25" t="n">
        <v>11.24</v>
      </c>
      <c r="F25" t="n">
        <v>8.08</v>
      </c>
      <c r="G25" t="n">
        <v>37.3</v>
      </c>
      <c r="H25" t="n">
        <v>0.54</v>
      </c>
      <c r="I25" t="n">
        <v>13</v>
      </c>
      <c r="J25" t="n">
        <v>222.82</v>
      </c>
      <c r="K25" t="n">
        <v>56.13</v>
      </c>
      <c r="L25" t="n">
        <v>6.75</v>
      </c>
      <c r="M25" t="n">
        <v>11</v>
      </c>
      <c r="N25" t="n">
        <v>49.94</v>
      </c>
      <c r="O25" t="n">
        <v>27715.11</v>
      </c>
      <c r="P25" t="n">
        <v>105.14</v>
      </c>
      <c r="Q25" t="n">
        <v>596.65</v>
      </c>
      <c r="R25" t="n">
        <v>34.51</v>
      </c>
      <c r="S25" t="n">
        <v>26.8</v>
      </c>
      <c r="T25" t="n">
        <v>3876.28</v>
      </c>
      <c r="U25" t="n">
        <v>0.78</v>
      </c>
      <c r="V25" t="n">
        <v>0.95</v>
      </c>
      <c r="W25" t="n">
        <v>0.12</v>
      </c>
      <c r="X25" t="n">
        <v>0.23</v>
      </c>
      <c r="Y25" t="n">
        <v>1</v>
      </c>
      <c r="Z25" t="n">
        <v>10</v>
      </c>
      <c r="AA25" t="n">
        <v>95.16507591309116</v>
      </c>
      <c r="AB25" t="n">
        <v>130.2090552510792</v>
      </c>
      <c r="AC25" t="n">
        <v>117.7820857675076</v>
      </c>
      <c r="AD25" t="n">
        <v>95165.07591309116</v>
      </c>
      <c r="AE25" t="n">
        <v>130209.0552510792</v>
      </c>
      <c r="AF25" t="n">
        <v>2.045045118949572e-06</v>
      </c>
      <c r="AG25" t="n">
        <v>0.2341666666666667</v>
      </c>
      <c r="AH25" t="n">
        <v>117782.0857675076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8.921900000000001</v>
      </c>
      <c r="E26" t="n">
        <v>11.21</v>
      </c>
      <c r="F26" t="n">
        <v>8.09</v>
      </c>
      <c r="G26" t="n">
        <v>40.44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104.86</v>
      </c>
      <c r="Q26" t="n">
        <v>596.63</v>
      </c>
      <c r="R26" t="n">
        <v>34.72</v>
      </c>
      <c r="S26" t="n">
        <v>26.8</v>
      </c>
      <c r="T26" t="n">
        <v>3989.59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94.74121071264778</v>
      </c>
      <c r="AB26" t="n">
        <v>129.62910418422</v>
      </c>
      <c r="AC26" t="n">
        <v>117.2574844165028</v>
      </c>
      <c r="AD26" t="n">
        <v>94741.21071264778</v>
      </c>
      <c r="AE26" t="n">
        <v>129629.10418422</v>
      </c>
      <c r="AF26" t="n">
        <v>2.051368057064691e-06</v>
      </c>
      <c r="AG26" t="n">
        <v>0.2335416666666667</v>
      </c>
      <c r="AH26" t="n">
        <v>117257.4844165028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8.9253</v>
      </c>
      <c r="E27" t="n">
        <v>11.2</v>
      </c>
      <c r="F27" t="n">
        <v>8.08</v>
      </c>
      <c r="G27" t="n">
        <v>40.42</v>
      </c>
      <c r="H27" t="n">
        <v>0.58</v>
      </c>
      <c r="I27" t="n">
        <v>12</v>
      </c>
      <c r="J27" t="n">
        <v>223.65</v>
      </c>
      <c r="K27" t="n">
        <v>56.13</v>
      </c>
      <c r="L27" t="n">
        <v>7.25</v>
      </c>
      <c r="M27" t="n">
        <v>10</v>
      </c>
      <c r="N27" t="n">
        <v>50.27</v>
      </c>
      <c r="O27" t="n">
        <v>27817.81</v>
      </c>
      <c r="P27" t="n">
        <v>104.14</v>
      </c>
      <c r="Q27" t="n">
        <v>596.61</v>
      </c>
      <c r="R27" t="n">
        <v>34.56</v>
      </c>
      <c r="S27" t="n">
        <v>26.8</v>
      </c>
      <c r="T27" t="n">
        <v>3910.46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94.23144213118269</v>
      </c>
      <c r="AB27" t="n">
        <v>128.9316163216572</v>
      </c>
      <c r="AC27" t="n">
        <v>116.6265638166124</v>
      </c>
      <c r="AD27" t="n">
        <v>94231.44213118269</v>
      </c>
      <c r="AE27" t="n">
        <v>128931.6163216572</v>
      </c>
      <c r="AF27" t="n">
        <v>2.052149802140742e-06</v>
      </c>
      <c r="AG27" t="n">
        <v>0.2333333333333333</v>
      </c>
      <c r="AH27" t="n">
        <v>116626.5638166124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8.9787</v>
      </c>
      <c r="E28" t="n">
        <v>11.14</v>
      </c>
      <c r="F28" t="n">
        <v>8.06</v>
      </c>
      <c r="G28" t="n">
        <v>43.97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103</v>
      </c>
      <c r="Q28" t="n">
        <v>596.65</v>
      </c>
      <c r="R28" t="n">
        <v>33.71</v>
      </c>
      <c r="S28" t="n">
        <v>26.8</v>
      </c>
      <c r="T28" t="n">
        <v>3488.7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92.92118043487051</v>
      </c>
      <c r="AB28" t="n">
        <v>127.1388584640974</v>
      </c>
      <c r="AC28" t="n">
        <v>115.0049042528261</v>
      </c>
      <c r="AD28" t="n">
        <v>92921.1804348705</v>
      </c>
      <c r="AE28" t="n">
        <v>127138.8584640974</v>
      </c>
      <c r="AF28" t="n">
        <v>2.064427798335191e-06</v>
      </c>
      <c r="AG28" t="n">
        <v>0.2320833333333333</v>
      </c>
      <c r="AH28" t="n">
        <v>115004.9042528261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8.981999999999999</v>
      </c>
      <c r="E29" t="n">
        <v>11.13</v>
      </c>
      <c r="F29" t="n">
        <v>8.06</v>
      </c>
      <c r="G29" t="n">
        <v>43.94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102.58</v>
      </c>
      <c r="Q29" t="n">
        <v>596.64</v>
      </c>
      <c r="R29" t="n">
        <v>33.58</v>
      </c>
      <c r="S29" t="n">
        <v>26.8</v>
      </c>
      <c r="T29" t="n">
        <v>3425.4</v>
      </c>
      <c r="U29" t="n">
        <v>0.8</v>
      </c>
      <c r="V29" t="n">
        <v>0.95</v>
      </c>
      <c r="W29" t="n">
        <v>0.13</v>
      </c>
      <c r="X29" t="n">
        <v>0.2</v>
      </c>
      <c r="Y29" t="n">
        <v>1</v>
      </c>
      <c r="Z29" t="n">
        <v>10</v>
      </c>
      <c r="AA29" t="n">
        <v>92.63265242164198</v>
      </c>
      <c r="AB29" t="n">
        <v>126.7440817074408</v>
      </c>
      <c r="AC29" t="n">
        <v>114.647804435752</v>
      </c>
      <c r="AD29" t="n">
        <v>92632.65242164198</v>
      </c>
      <c r="AE29" t="n">
        <v>126744.0817074408</v>
      </c>
      <c r="AF29" t="n">
        <v>2.065186550909005e-06</v>
      </c>
      <c r="AG29" t="n">
        <v>0.231875</v>
      </c>
      <c r="AH29" t="n">
        <v>114647.804435752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8.9771</v>
      </c>
      <c r="E30" t="n">
        <v>11.14</v>
      </c>
      <c r="F30" t="n">
        <v>8.06</v>
      </c>
      <c r="G30" t="n">
        <v>43.98</v>
      </c>
      <c r="H30" t="n">
        <v>0.63</v>
      </c>
      <c r="I30" t="n">
        <v>11</v>
      </c>
      <c r="J30" t="n">
        <v>224.9</v>
      </c>
      <c r="K30" t="n">
        <v>56.13</v>
      </c>
      <c r="L30" t="n">
        <v>8</v>
      </c>
      <c r="M30" t="n">
        <v>9</v>
      </c>
      <c r="N30" t="n">
        <v>50.78</v>
      </c>
      <c r="O30" t="n">
        <v>27972.28</v>
      </c>
      <c r="P30" t="n">
        <v>101.52</v>
      </c>
      <c r="Q30" t="n">
        <v>596.61</v>
      </c>
      <c r="R30" t="n">
        <v>33.79</v>
      </c>
      <c r="S30" t="n">
        <v>26.8</v>
      </c>
      <c r="T30" t="n">
        <v>3528.02</v>
      </c>
      <c r="U30" t="n">
        <v>0.79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92.04009289682327</v>
      </c>
      <c r="AB30" t="n">
        <v>125.933315623703</v>
      </c>
      <c r="AC30" t="n">
        <v>113.9144167291285</v>
      </c>
      <c r="AD30" t="n">
        <v>92040.09289682326</v>
      </c>
      <c r="AE30" t="n">
        <v>125933.3156237029</v>
      </c>
      <c r="AF30" t="n">
        <v>2.064059918299402e-06</v>
      </c>
      <c r="AG30" t="n">
        <v>0.2320833333333333</v>
      </c>
      <c r="AH30" t="n">
        <v>113914.4167291285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9.0436</v>
      </c>
      <c r="E31" t="n">
        <v>11.06</v>
      </c>
      <c r="F31" t="n">
        <v>8.02</v>
      </c>
      <c r="G31" t="n">
        <v>48.13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100.49</v>
      </c>
      <c r="Q31" t="n">
        <v>596.65</v>
      </c>
      <c r="R31" t="n">
        <v>32.48</v>
      </c>
      <c r="S31" t="n">
        <v>26.8</v>
      </c>
      <c r="T31" t="n">
        <v>2880.19</v>
      </c>
      <c r="U31" t="n">
        <v>0.82</v>
      </c>
      <c r="V31" t="n">
        <v>0.96</v>
      </c>
      <c r="W31" t="n">
        <v>0.12</v>
      </c>
      <c r="X31" t="n">
        <v>0.17</v>
      </c>
      <c r="Y31" t="n">
        <v>1</v>
      </c>
      <c r="Z31" t="n">
        <v>10</v>
      </c>
      <c r="AA31" t="n">
        <v>90.6183197623463</v>
      </c>
      <c r="AB31" t="n">
        <v>123.9879828969087</v>
      </c>
      <c r="AC31" t="n">
        <v>112.1547438274873</v>
      </c>
      <c r="AD31" t="n">
        <v>90618.31976234631</v>
      </c>
      <c r="AE31" t="n">
        <v>123987.9828969087</v>
      </c>
      <c r="AF31" t="n">
        <v>2.079349932286871e-06</v>
      </c>
      <c r="AG31" t="n">
        <v>0.2304166666666667</v>
      </c>
      <c r="AH31" t="n">
        <v>112154.7438274873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9.043200000000001</v>
      </c>
      <c r="E32" t="n">
        <v>11.06</v>
      </c>
      <c r="F32" t="n">
        <v>8.02</v>
      </c>
      <c r="G32" t="n">
        <v>48.14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99.67</v>
      </c>
      <c r="Q32" t="n">
        <v>596.61</v>
      </c>
      <c r="R32" t="n">
        <v>32.7</v>
      </c>
      <c r="S32" t="n">
        <v>26.8</v>
      </c>
      <c r="T32" t="n">
        <v>2987.88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90.12875827873127</v>
      </c>
      <c r="AB32" t="n">
        <v>123.3181432770986</v>
      </c>
      <c r="AC32" t="n">
        <v>111.5488327608658</v>
      </c>
      <c r="AD32" t="n">
        <v>90128.75827873127</v>
      </c>
      <c r="AE32" t="n">
        <v>123318.1432770986</v>
      </c>
      <c r="AF32" t="n">
        <v>2.079257962277925e-06</v>
      </c>
      <c r="AG32" t="n">
        <v>0.2304166666666667</v>
      </c>
      <c r="AH32" t="n">
        <v>111548.8327608658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9.030900000000001</v>
      </c>
      <c r="E33" t="n">
        <v>11.07</v>
      </c>
      <c r="F33" t="n">
        <v>8.039999999999999</v>
      </c>
      <c r="G33" t="n">
        <v>48.23</v>
      </c>
      <c r="H33" t="n">
        <v>0.6899999999999999</v>
      </c>
      <c r="I33" t="n">
        <v>10</v>
      </c>
      <c r="J33" t="n">
        <v>226.16</v>
      </c>
      <c r="K33" t="n">
        <v>56.13</v>
      </c>
      <c r="L33" t="n">
        <v>8.75</v>
      </c>
      <c r="M33" t="n">
        <v>8</v>
      </c>
      <c r="N33" t="n">
        <v>51.28</v>
      </c>
      <c r="O33" t="n">
        <v>28127.29</v>
      </c>
      <c r="P33" t="n">
        <v>99.13</v>
      </c>
      <c r="Q33" t="n">
        <v>596.62</v>
      </c>
      <c r="R33" t="n">
        <v>33.16</v>
      </c>
      <c r="S33" t="n">
        <v>26.8</v>
      </c>
      <c r="T33" t="n">
        <v>3215.89</v>
      </c>
      <c r="U33" t="n">
        <v>0.8100000000000001</v>
      </c>
      <c r="V33" t="n">
        <v>0.95</v>
      </c>
      <c r="W33" t="n">
        <v>0.12</v>
      </c>
      <c r="X33" t="n">
        <v>0.18</v>
      </c>
      <c r="Y33" t="n">
        <v>1</v>
      </c>
      <c r="Z33" t="n">
        <v>10</v>
      </c>
      <c r="AA33" t="n">
        <v>89.99221516922945</v>
      </c>
      <c r="AB33" t="n">
        <v>123.1313189708215</v>
      </c>
      <c r="AC33" t="n">
        <v>111.3798387041702</v>
      </c>
      <c r="AD33" t="n">
        <v>89992.21516922946</v>
      </c>
      <c r="AE33" t="n">
        <v>123131.3189708215</v>
      </c>
      <c r="AF33" t="n">
        <v>2.076429884502798e-06</v>
      </c>
      <c r="AG33" t="n">
        <v>0.230625</v>
      </c>
      <c r="AH33" t="n">
        <v>111379.8387041702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9.0863</v>
      </c>
      <c r="E34" t="n">
        <v>11.01</v>
      </c>
      <c r="F34" t="n">
        <v>8.01</v>
      </c>
      <c r="G34" t="n">
        <v>53.42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98.58</v>
      </c>
      <c r="Q34" t="n">
        <v>596.65</v>
      </c>
      <c r="R34" t="n">
        <v>32.24</v>
      </c>
      <c r="S34" t="n">
        <v>26.8</v>
      </c>
      <c r="T34" t="n">
        <v>2763.47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89.02220457841966</v>
      </c>
      <c r="AB34" t="n">
        <v>121.8041076866292</v>
      </c>
      <c r="AC34" t="n">
        <v>110.179294602188</v>
      </c>
      <c r="AD34" t="n">
        <v>89022.20457841967</v>
      </c>
      <c r="AE34" t="n">
        <v>121804.1076866292</v>
      </c>
      <c r="AF34" t="n">
        <v>2.089167730741983e-06</v>
      </c>
      <c r="AG34" t="n">
        <v>0.229375</v>
      </c>
      <c r="AH34" t="n">
        <v>110179.294602188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9.0776</v>
      </c>
      <c r="E35" t="n">
        <v>11.02</v>
      </c>
      <c r="F35" t="n">
        <v>8.02</v>
      </c>
      <c r="G35" t="n">
        <v>53.49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98.04000000000001</v>
      </c>
      <c r="Q35" t="n">
        <v>596.61</v>
      </c>
      <c r="R35" t="n">
        <v>32.63</v>
      </c>
      <c r="S35" t="n">
        <v>26.8</v>
      </c>
      <c r="T35" t="n">
        <v>2956.13</v>
      </c>
      <c r="U35" t="n">
        <v>0.82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88.81639373695644</v>
      </c>
      <c r="AB35" t="n">
        <v>121.5225082136058</v>
      </c>
      <c r="AC35" t="n">
        <v>109.9245705876425</v>
      </c>
      <c r="AD35" t="n">
        <v>88816.39373695644</v>
      </c>
      <c r="AE35" t="n">
        <v>121522.5082136058</v>
      </c>
      <c r="AF35" t="n">
        <v>2.087167383047382e-06</v>
      </c>
      <c r="AG35" t="n">
        <v>0.2295833333333333</v>
      </c>
      <c r="AH35" t="n">
        <v>109924.5705876425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9.0806</v>
      </c>
      <c r="E36" t="n">
        <v>11.01</v>
      </c>
      <c r="F36" t="n">
        <v>8.02</v>
      </c>
      <c r="G36" t="n">
        <v>53.46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97.34</v>
      </c>
      <c r="Q36" t="n">
        <v>596.61</v>
      </c>
      <c r="R36" t="n">
        <v>32.49</v>
      </c>
      <c r="S36" t="n">
        <v>26.8</v>
      </c>
      <c r="T36" t="n">
        <v>2886.53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88.36752251281258</v>
      </c>
      <c r="AB36" t="n">
        <v>120.9083428019317</v>
      </c>
      <c r="AC36" t="n">
        <v>109.3690202608718</v>
      </c>
      <c r="AD36" t="n">
        <v>88367.52251281259</v>
      </c>
      <c r="AE36" t="n">
        <v>120908.3428019317</v>
      </c>
      <c r="AF36" t="n">
        <v>2.087857158114486e-06</v>
      </c>
      <c r="AG36" t="n">
        <v>0.229375</v>
      </c>
      <c r="AH36" t="n">
        <v>109369.0202608719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9.1477</v>
      </c>
      <c r="E37" t="n">
        <v>10.93</v>
      </c>
      <c r="F37" t="n">
        <v>7.98</v>
      </c>
      <c r="G37" t="n">
        <v>59.86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6</v>
      </c>
      <c r="N37" t="n">
        <v>51.97</v>
      </c>
      <c r="O37" t="n">
        <v>28334.8</v>
      </c>
      <c r="P37" t="n">
        <v>95.17</v>
      </c>
      <c r="Q37" t="n">
        <v>596.62</v>
      </c>
      <c r="R37" t="n">
        <v>31.23</v>
      </c>
      <c r="S37" t="n">
        <v>26.8</v>
      </c>
      <c r="T37" t="n">
        <v>2264.38</v>
      </c>
      <c r="U37" t="n">
        <v>0.86</v>
      </c>
      <c r="V37" t="n">
        <v>0.96</v>
      </c>
      <c r="W37" t="n">
        <v>0.12</v>
      </c>
      <c r="X37" t="n">
        <v>0.13</v>
      </c>
      <c r="Y37" t="n">
        <v>1</v>
      </c>
      <c r="Z37" t="n">
        <v>10</v>
      </c>
      <c r="AA37" t="n">
        <v>86.30465310674658</v>
      </c>
      <c r="AB37" t="n">
        <v>118.0858338731784</v>
      </c>
      <c r="AC37" t="n">
        <v>106.8158876228617</v>
      </c>
      <c r="AD37" t="n">
        <v>86304.65310674658</v>
      </c>
      <c r="AE37" t="n">
        <v>118085.8338731784</v>
      </c>
      <c r="AF37" t="n">
        <v>2.103285127115376e-06</v>
      </c>
      <c r="AG37" t="n">
        <v>0.2277083333333333</v>
      </c>
      <c r="AH37" t="n">
        <v>106815.8876228617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9.167299999999999</v>
      </c>
      <c r="E38" t="n">
        <v>10.91</v>
      </c>
      <c r="F38" t="n">
        <v>7.96</v>
      </c>
      <c r="G38" t="n">
        <v>59.68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94.84</v>
      </c>
      <c r="Q38" t="n">
        <v>596.61</v>
      </c>
      <c r="R38" t="n">
        <v>30.48</v>
      </c>
      <c r="S38" t="n">
        <v>26.8</v>
      </c>
      <c r="T38" t="n">
        <v>1886.7</v>
      </c>
      <c r="U38" t="n">
        <v>0.88</v>
      </c>
      <c r="V38" t="n">
        <v>0.96</v>
      </c>
      <c r="W38" t="n">
        <v>0.12</v>
      </c>
      <c r="X38" t="n">
        <v>0.1</v>
      </c>
      <c r="Y38" t="n">
        <v>1</v>
      </c>
      <c r="Z38" t="n">
        <v>10</v>
      </c>
      <c r="AA38" t="n">
        <v>85.86027193076771</v>
      </c>
      <c r="AB38" t="n">
        <v>117.4778119434906</v>
      </c>
      <c r="AC38" t="n">
        <v>106.2658944527789</v>
      </c>
      <c r="AD38" t="n">
        <v>85860.2719307677</v>
      </c>
      <c r="AE38" t="n">
        <v>117477.8119434906</v>
      </c>
      <c r="AF38" t="n">
        <v>2.107791657553788e-06</v>
      </c>
      <c r="AG38" t="n">
        <v>0.2272916666666667</v>
      </c>
      <c r="AH38" t="n">
        <v>106265.8944527789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9.1303</v>
      </c>
      <c r="E39" t="n">
        <v>10.95</v>
      </c>
      <c r="F39" t="n">
        <v>8</v>
      </c>
      <c r="G39" t="n">
        <v>60.01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94.93000000000001</v>
      </c>
      <c r="Q39" t="n">
        <v>596.63</v>
      </c>
      <c r="R39" t="n">
        <v>32</v>
      </c>
      <c r="S39" t="n">
        <v>26.8</v>
      </c>
      <c r="T39" t="n">
        <v>2646.38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86.39091957824859</v>
      </c>
      <c r="AB39" t="n">
        <v>118.2038674652955</v>
      </c>
      <c r="AC39" t="n">
        <v>106.9226562546084</v>
      </c>
      <c r="AD39" t="n">
        <v>86390.91957824859</v>
      </c>
      <c r="AE39" t="n">
        <v>118203.8674652955</v>
      </c>
      <c r="AF39" t="n">
        <v>2.099284431726174e-06</v>
      </c>
      <c r="AG39" t="n">
        <v>0.228125</v>
      </c>
      <c r="AH39" t="n">
        <v>106922.6562546084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9.1313</v>
      </c>
      <c r="E40" t="n">
        <v>10.95</v>
      </c>
      <c r="F40" t="n">
        <v>8</v>
      </c>
      <c r="G40" t="n">
        <v>60.01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94.43000000000001</v>
      </c>
      <c r="Q40" t="n">
        <v>596.64</v>
      </c>
      <c r="R40" t="n">
        <v>31.85</v>
      </c>
      <c r="S40" t="n">
        <v>26.8</v>
      </c>
      <c r="T40" t="n">
        <v>2571.95</v>
      </c>
      <c r="U40" t="n">
        <v>0.84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86.08375952045853</v>
      </c>
      <c r="AB40" t="n">
        <v>117.783597523282</v>
      </c>
      <c r="AC40" t="n">
        <v>106.5424962860079</v>
      </c>
      <c r="AD40" t="n">
        <v>86083.75952045852</v>
      </c>
      <c r="AE40" t="n">
        <v>117783.597523282</v>
      </c>
      <c r="AF40" t="n">
        <v>2.099514356748541e-06</v>
      </c>
      <c r="AG40" t="n">
        <v>0.228125</v>
      </c>
      <c r="AH40" t="n">
        <v>106542.4962860079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9.128299999999999</v>
      </c>
      <c r="E41" t="n">
        <v>10.96</v>
      </c>
      <c r="F41" t="n">
        <v>8</v>
      </c>
      <c r="G41" t="n">
        <v>60.03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93.37</v>
      </c>
      <c r="Q41" t="n">
        <v>596.66</v>
      </c>
      <c r="R41" t="n">
        <v>32.01</v>
      </c>
      <c r="S41" t="n">
        <v>26.8</v>
      </c>
      <c r="T41" t="n">
        <v>2650.74</v>
      </c>
      <c r="U41" t="n">
        <v>0.84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85.48014611067678</v>
      </c>
      <c r="AB41" t="n">
        <v>116.9577070264748</v>
      </c>
      <c r="AC41" t="n">
        <v>105.7954276190712</v>
      </c>
      <c r="AD41" t="n">
        <v>85480.14611067678</v>
      </c>
      <c r="AE41" t="n">
        <v>116957.7070264748</v>
      </c>
      <c r="AF41" t="n">
        <v>2.098824581681437e-06</v>
      </c>
      <c r="AG41" t="n">
        <v>0.2283333333333334</v>
      </c>
      <c r="AH41" t="n">
        <v>105795.4276190712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9.1884</v>
      </c>
      <c r="E42" t="n">
        <v>10.88</v>
      </c>
      <c r="F42" t="n">
        <v>7.97</v>
      </c>
      <c r="G42" t="n">
        <v>68.36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91.84999999999999</v>
      </c>
      <c r="Q42" t="n">
        <v>596.61</v>
      </c>
      <c r="R42" t="n">
        <v>30.99</v>
      </c>
      <c r="S42" t="n">
        <v>26.8</v>
      </c>
      <c r="T42" t="n">
        <v>2149.42</v>
      </c>
      <c r="U42" t="n">
        <v>0.86</v>
      </c>
      <c r="V42" t="n">
        <v>0.96</v>
      </c>
      <c r="W42" t="n">
        <v>0.12</v>
      </c>
      <c r="X42" t="n">
        <v>0.12</v>
      </c>
      <c r="Y42" t="n">
        <v>1</v>
      </c>
      <c r="Z42" t="n">
        <v>10</v>
      </c>
      <c r="AA42" t="n">
        <v>83.92934549002804</v>
      </c>
      <c r="AB42" t="n">
        <v>114.8358332008094</v>
      </c>
      <c r="AC42" t="n">
        <v>103.876062453258</v>
      </c>
      <c r="AD42" t="n">
        <v>83929.34549002803</v>
      </c>
      <c r="AE42" t="n">
        <v>114835.8332008094</v>
      </c>
      <c r="AF42" t="n">
        <v>2.112643075525752e-06</v>
      </c>
      <c r="AG42" t="n">
        <v>0.2266666666666667</v>
      </c>
      <c r="AH42" t="n">
        <v>103876.062453258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9.1975</v>
      </c>
      <c r="E43" t="n">
        <v>10.87</v>
      </c>
      <c r="F43" t="n">
        <v>7.96</v>
      </c>
      <c r="G43" t="n">
        <v>68.26000000000001</v>
      </c>
      <c r="H43" t="n">
        <v>0.87</v>
      </c>
      <c r="I43" t="n">
        <v>7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91.70999999999999</v>
      </c>
      <c r="Q43" t="n">
        <v>596.61</v>
      </c>
      <c r="R43" t="n">
        <v>30.62</v>
      </c>
      <c r="S43" t="n">
        <v>26.8</v>
      </c>
      <c r="T43" t="n">
        <v>1964.56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83.7313900073498</v>
      </c>
      <c r="AB43" t="n">
        <v>114.5649817762297</v>
      </c>
      <c r="AC43" t="n">
        <v>103.6310607084977</v>
      </c>
      <c r="AD43" t="n">
        <v>83731.39000734981</v>
      </c>
      <c r="AE43" t="n">
        <v>114564.9817762297</v>
      </c>
      <c r="AF43" t="n">
        <v>2.1147353932293e-06</v>
      </c>
      <c r="AG43" t="n">
        <v>0.2264583333333333</v>
      </c>
      <c r="AH43" t="n">
        <v>103631.0607084977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9.201700000000001</v>
      </c>
      <c r="E44" t="n">
        <v>10.87</v>
      </c>
      <c r="F44" t="n">
        <v>7.96</v>
      </c>
      <c r="G44" t="n">
        <v>68.22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91.12</v>
      </c>
      <c r="Q44" t="n">
        <v>596.64</v>
      </c>
      <c r="R44" t="n">
        <v>30.46</v>
      </c>
      <c r="S44" t="n">
        <v>26.8</v>
      </c>
      <c r="T44" t="n">
        <v>1883.52</v>
      </c>
      <c r="U44" t="n">
        <v>0.88</v>
      </c>
      <c r="V44" t="n">
        <v>0.96</v>
      </c>
      <c r="W44" t="n">
        <v>0.12</v>
      </c>
      <c r="X44" t="n">
        <v>0.11</v>
      </c>
      <c r="Y44" t="n">
        <v>1</v>
      </c>
      <c r="Z44" t="n">
        <v>10</v>
      </c>
      <c r="AA44" t="n">
        <v>83.34542449288192</v>
      </c>
      <c r="AB44" t="n">
        <v>114.0368867317382</v>
      </c>
      <c r="AC44" t="n">
        <v>103.1533663138663</v>
      </c>
      <c r="AD44" t="n">
        <v>83345.42449288192</v>
      </c>
      <c r="AE44" t="n">
        <v>114036.8867317382</v>
      </c>
      <c r="AF44" t="n">
        <v>2.115701078323246e-06</v>
      </c>
      <c r="AG44" t="n">
        <v>0.2264583333333333</v>
      </c>
      <c r="AH44" t="n">
        <v>103153.3663138663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9.192299999999999</v>
      </c>
      <c r="E45" t="n">
        <v>10.88</v>
      </c>
      <c r="F45" t="n">
        <v>7.97</v>
      </c>
      <c r="G45" t="n">
        <v>68.31999999999999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1</v>
      </c>
      <c r="N45" t="n">
        <v>53.36</v>
      </c>
      <c r="O45" t="n">
        <v>28752.71</v>
      </c>
      <c r="P45" t="n">
        <v>91.01000000000001</v>
      </c>
      <c r="Q45" t="n">
        <v>596.61</v>
      </c>
      <c r="R45" t="n">
        <v>30.84</v>
      </c>
      <c r="S45" t="n">
        <v>26.8</v>
      </c>
      <c r="T45" t="n">
        <v>2072.31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83.39754654595015</v>
      </c>
      <c r="AB45" t="n">
        <v>114.1082024242088</v>
      </c>
      <c r="AC45" t="n">
        <v>103.2178757367397</v>
      </c>
      <c r="AD45" t="n">
        <v>83397.54654595014</v>
      </c>
      <c r="AE45" t="n">
        <v>114108.2024242088</v>
      </c>
      <c r="AF45" t="n">
        <v>2.113539783112987e-06</v>
      </c>
      <c r="AG45" t="n">
        <v>0.2266666666666667</v>
      </c>
      <c r="AH45" t="n">
        <v>103217.8757367397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9.1762</v>
      </c>
      <c r="E46" t="n">
        <v>10.9</v>
      </c>
      <c r="F46" t="n">
        <v>7.99</v>
      </c>
      <c r="G46" t="n">
        <v>68.48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1</v>
      </c>
      <c r="N46" t="n">
        <v>53.53</v>
      </c>
      <c r="O46" t="n">
        <v>28805.23</v>
      </c>
      <c r="P46" t="n">
        <v>91.15000000000001</v>
      </c>
      <c r="Q46" t="n">
        <v>596.61</v>
      </c>
      <c r="R46" t="n">
        <v>31.5</v>
      </c>
      <c r="S46" t="n">
        <v>26.8</v>
      </c>
      <c r="T46" t="n">
        <v>2403.26</v>
      </c>
      <c r="U46" t="n">
        <v>0.85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83.69179817715396</v>
      </c>
      <c r="AB46" t="n">
        <v>114.5108104874875</v>
      </c>
      <c r="AC46" t="n">
        <v>103.5820594515232</v>
      </c>
      <c r="AD46" t="n">
        <v>83691.79817715395</v>
      </c>
      <c r="AE46" t="n">
        <v>114510.8104874875</v>
      </c>
      <c r="AF46" t="n">
        <v>2.109837990252863e-06</v>
      </c>
      <c r="AG46" t="n">
        <v>0.2270833333333333</v>
      </c>
      <c r="AH46" t="n">
        <v>103582.0594515232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9.1792</v>
      </c>
      <c r="E47" t="n">
        <v>10.89</v>
      </c>
      <c r="F47" t="n">
        <v>7.99</v>
      </c>
      <c r="G47" t="n">
        <v>68.45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90.84</v>
      </c>
      <c r="Q47" t="n">
        <v>596.61</v>
      </c>
      <c r="R47" t="n">
        <v>31.26</v>
      </c>
      <c r="S47" t="n">
        <v>26.8</v>
      </c>
      <c r="T47" t="n">
        <v>2281.71</v>
      </c>
      <c r="U47" t="n">
        <v>0.86</v>
      </c>
      <c r="V47" t="n">
        <v>0.96</v>
      </c>
      <c r="W47" t="n">
        <v>0.13</v>
      </c>
      <c r="X47" t="n">
        <v>0.13</v>
      </c>
      <c r="Y47" t="n">
        <v>1</v>
      </c>
      <c r="Z47" t="n">
        <v>10</v>
      </c>
      <c r="AA47" t="n">
        <v>83.48062495441704</v>
      </c>
      <c r="AB47" t="n">
        <v>114.2218739678339</v>
      </c>
      <c r="AC47" t="n">
        <v>103.3206986277803</v>
      </c>
      <c r="AD47" t="n">
        <v>83480.62495441704</v>
      </c>
      <c r="AE47" t="n">
        <v>114221.8739678339</v>
      </c>
      <c r="AF47" t="n">
        <v>2.110527765319966e-06</v>
      </c>
      <c r="AG47" t="n">
        <v>0.226875</v>
      </c>
      <c r="AH47" t="n">
        <v>103320.6986277803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9.1837</v>
      </c>
      <c r="E48" t="n">
        <v>10.89</v>
      </c>
      <c r="F48" t="n">
        <v>7.98</v>
      </c>
      <c r="G48" t="n">
        <v>68.40000000000001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90.81999999999999</v>
      </c>
      <c r="Q48" t="n">
        <v>596.65</v>
      </c>
      <c r="R48" t="n">
        <v>31.03</v>
      </c>
      <c r="S48" t="n">
        <v>26.8</v>
      </c>
      <c r="T48" t="n">
        <v>2166.44</v>
      </c>
      <c r="U48" t="n">
        <v>0.86</v>
      </c>
      <c r="V48" t="n">
        <v>0.96</v>
      </c>
      <c r="W48" t="n">
        <v>0.13</v>
      </c>
      <c r="X48" t="n">
        <v>0.13</v>
      </c>
      <c r="Y48" t="n">
        <v>1</v>
      </c>
      <c r="Z48" t="n">
        <v>10</v>
      </c>
      <c r="AA48" t="n">
        <v>83.3953247389427</v>
      </c>
      <c r="AB48" t="n">
        <v>114.1051624498421</v>
      </c>
      <c r="AC48" t="n">
        <v>103.2151258932599</v>
      </c>
      <c r="AD48" t="n">
        <v>83395.3247389427</v>
      </c>
      <c r="AE48" t="n">
        <v>114105.1624498421</v>
      </c>
      <c r="AF48" t="n">
        <v>2.111562427920622e-06</v>
      </c>
      <c r="AG48" t="n">
        <v>0.226875</v>
      </c>
      <c r="AH48" t="n">
        <v>103215.1258932599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2024-09-24T15:18:51Z</dcterms:created>
  <dcterms:modified xmlns:dcterms="http://purl.org/dc/terms/" xmlns:xsi="http://www.w3.org/2001/XMLSchema-instance" xsi:type="dcterms:W3CDTF">2024-09-24T15:18:51Z</dcterms:modified>
</cp:coreProperties>
</file>